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02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'02.12登録日現在'!$A$1:$N$45</definedName>
  </definedNames>
  <calcPr calcMode="manual"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<sst xmlns="http://schemas.openxmlformats.org/spreadsheetml/2006/main" count="98" uniqueCount="85">
  <si>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</si>
  <si>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</si>
  <si>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</si>
  <si>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</si>
  <si>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</si>
  <si>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</si>
  <si>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</si>
  <si>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</si>
  <si>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</si>
  <si>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</si>
  <si>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</si>
  <si>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</si>
  <si>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</si>
  <si>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</si>
  <si>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</si>
  <si>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</si>
  <si>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</si>
  <si>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</si>
  <si>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</si>
  <si>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</si>
  <si>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</si>
  <si>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</si>
  <si>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</si>
  <si>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</si>
  <si>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</si>
  <si>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</si>
  <si>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</si>
  <si>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</si>
  <si>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</si>
  <si>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</si>
  <si>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</si>
  <si>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</si>
  <si>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</si>
  <si>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</si>
  <si>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</si>
  <si>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</si>
  <si>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</si>
  <si>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</si>
  <si>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</si>
  <si>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</si>
  <si>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</si>
  <si>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</si>
  <si>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</si>
  <si>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</si>
  <si>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</si>
  <si>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</si>
  <si>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</si>
  <si>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</si>
  <si>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</si>
  <si>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</si>
  <si>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</si>
  <si>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</si>
  <si>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</si>
  <si>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</si>
  <si>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</si>
  <si>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</si>
  <si>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</si>
  <si>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</si>
  <si>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</si>
  <si>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</si>
  <si>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</si>
  <si>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</si>
  <si>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</si>
  <si>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</si>
  <si>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</si>
  <si>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</si>
  <si>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</si>
  <si>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</si>
  <si>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</si>
  <si>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</si>
  <si>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</si>
  <si>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</si>
  <si>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</si>
  <si>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</si>
  <si>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30．12登録日現在</t>
  </si>
  <si>
    <t>市　　　 　　計</t>
  </si>
  <si>
    <t>光　　　 　　市</t>
  </si>
  <si>
    <t>萩　　　　 　市</t>
  </si>
  <si>
    <t>市　　 　　　計</t>
  </si>
  <si>
    <t>29．12登録日現在</t>
  </si>
  <si>
    <t>28．12．2現在</t>
  </si>
  <si>
    <t>令和２年１２月登録日現在</t>
  </si>
  <si>
    <t>01．12登録日現在</t>
  </si>
  <si>
    <t>02．12登録日現在</t>
  </si>
  <si>
    <t>令和元年１２月登録日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</si>
</sst>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shrinkToFit="1"/>
    </xf>
    <xf numFmtId="0" fontId="45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zoomScalePageLayoutView="0" workbookViewId="0" topLeftCell="A4">
      <selection activeCell="D20" sqref="D20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81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72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84</v>
      </c>
      <c r="G4" s="15"/>
      <c r="H4" s="12"/>
      <c r="I4" s="13"/>
      <c r="J4" s="14"/>
      <c r="K4" s="14"/>
      <c r="L4" s="15"/>
      <c r="M4" s="46" t="s">
        <v>84</v>
      </c>
      <c r="N4" s="15"/>
    </row>
    <row r="5" spans="1:14" ht="16.5" customHeight="1">
      <c r="A5" s="78" t="s">
        <v>10</v>
      </c>
      <c r="B5" s="79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8" t="s">
        <v>23</v>
      </c>
      <c r="I5" s="79"/>
      <c r="J5" s="16" t="s">
        <v>24</v>
      </c>
      <c r="K5" s="16" t="s">
        <v>25</v>
      </c>
      <c r="L5" s="17" t="s">
        <v>26</v>
      </c>
      <c r="M5" s="47" t="s">
        <v>3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5</v>
      </c>
      <c r="N6" s="21" t="s">
        <v>30</v>
      </c>
    </row>
    <row r="7" spans="1:14" ht="16.5" customHeight="1">
      <c r="A7" s="93" t="s">
        <v>68</v>
      </c>
      <c r="B7" s="94"/>
      <c r="C7" s="48">
        <v>72625</v>
      </c>
      <c r="D7" s="48">
        <v>81609</v>
      </c>
      <c r="E7" s="49">
        <f>SUM(C7:D7)</f>
        <v>154234</v>
      </c>
      <c r="F7" s="49">
        <v>154510</v>
      </c>
      <c r="G7" s="49">
        <f>+E7-F7</f>
        <v>-276</v>
      </c>
      <c r="H7" s="84" t="s">
        <v>31</v>
      </c>
      <c r="I7" s="84"/>
      <c r="J7" s="48">
        <v>64934</v>
      </c>
      <c r="K7" s="48">
        <v>73026</v>
      </c>
      <c r="L7" s="49">
        <f aca="true" t="shared" si="0" ref="L7:L16">SUM(J7:K7)</f>
        <v>137960</v>
      </c>
      <c r="M7" s="7">
        <v>138686</v>
      </c>
      <c r="N7" s="7">
        <f aca="true" t="shared" si="1" ref="N7:N16">+L7-M7</f>
        <v>-726</v>
      </c>
    </row>
    <row r="8" spans="1:14" ht="16.5" customHeight="1">
      <c r="A8" s="84" t="s">
        <v>32</v>
      </c>
      <c r="B8" s="84"/>
      <c r="C8" s="48">
        <v>46232</v>
      </c>
      <c r="D8" s="48">
        <v>50118</v>
      </c>
      <c r="E8" s="49">
        <f>SUM(C8:D8)</f>
        <v>96350</v>
      </c>
      <c r="F8" s="49">
        <v>96540</v>
      </c>
      <c r="G8" s="49">
        <f>+E8-F8</f>
        <v>-190</v>
      </c>
      <c r="H8" s="91" t="s">
        <v>67</v>
      </c>
      <c r="I8" s="92"/>
      <c r="J8" s="48">
        <v>2230</v>
      </c>
      <c r="K8" s="48">
        <v>2704</v>
      </c>
      <c r="L8" s="49">
        <f>SUM(J8:K8)</f>
        <v>4934</v>
      </c>
      <c r="M8" s="7">
        <v>5053</v>
      </c>
      <c r="N8" s="27">
        <f>+L8-M8</f>
        <v>-119</v>
      </c>
    </row>
    <row r="9" spans="1:18" ht="16.5" customHeight="1">
      <c r="A9" s="95" t="s">
        <v>18</v>
      </c>
      <c r="B9" s="96"/>
      <c r="C9" s="48">
        <v>51453</v>
      </c>
      <c r="D9" s="48">
        <v>55248</v>
      </c>
      <c r="E9" s="49">
        <f>SUM(C9:D9)</f>
        <v>106701</v>
      </c>
      <c r="F9" s="49">
        <v>107229</v>
      </c>
      <c r="G9" s="49">
        <f>+E9-F9</f>
        <v>-528</v>
      </c>
      <c r="H9" s="84" t="s">
        <v>77</v>
      </c>
      <c r="I9" s="84"/>
      <c r="J9" s="48">
        <v>18445</v>
      </c>
      <c r="K9" s="48">
        <v>21849</v>
      </c>
      <c r="L9" s="49">
        <f>SUM(J9:K9)</f>
        <v>40294</v>
      </c>
      <c r="M9" s="7">
        <v>40977</v>
      </c>
      <c r="N9" s="7">
        <f>+L9-M9</f>
        <v>-683</v>
      </c>
      <c r="O9" s="6"/>
      <c r="P9" s="3"/>
      <c r="Q9" s="3"/>
      <c r="R9" s="3"/>
    </row>
    <row r="10" spans="1:14" ht="16.5" customHeight="1">
      <c r="A10" s="84" t="s">
        <v>75</v>
      </c>
      <c r="B10" s="84"/>
      <c r="C10" s="49">
        <f>SUM(C7:C9)</f>
        <v>170310</v>
      </c>
      <c r="D10" s="49">
        <f>SUM(D7:D9)</f>
        <v>186975</v>
      </c>
      <c r="E10" s="49">
        <f>SUM(C10:D10)</f>
        <v>357285</v>
      </c>
      <c r="F10" s="49">
        <f>SUM(F7:F9)</f>
        <v>358279</v>
      </c>
      <c r="G10" s="49">
        <f>+E10-F10</f>
        <v>-994</v>
      </c>
      <c r="H10" s="84" t="s">
        <v>16</v>
      </c>
      <c r="I10" s="84"/>
      <c r="J10" s="48">
        <v>9620</v>
      </c>
      <c r="K10" s="48">
        <v>11101</v>
      </c>
      <c r="L10" s="49">
        <f>SUM(J10:K10)</f>
        <v>20721</v>
      </c>
      <c r="M10" s="7">
        <v>21152</v>
      </c>
      <c r="N10" s="9">
        <f>+L10-M10</f>
        <v>-431</v>
      </c>
    </row>
    <row r="11" spans="1:14" ht="16.5" customHeight="1">
      <c r="A11" s="84" t="s">
        <v>33</v>
      </c>
      <c r="B11" s="84"/>
      <c r="C11" s="49">
        <f>+C10</f>
        <v>170310</v>
      </c>
      <c r="D11" s="49">
        <f>+D10</f>
        <v>186975</v>
      </c>
      <c r="E11" s="49">
        <f>SUM(C11:D11)</f>
        <v>357285</v>
      </c>
      <c r="F11" s="49">
        <f>F10</f>
        <v>358279</v>
      </c>
      <c r="G11" s="49">
        <f>+E11-F11</f>
        <v>-994</v>
      </c>
      <c r="H11" s="85" t="s">
        <v>22</v>
      </c>
      <c r="I11" s="86"/>
      <c r="J11" s="48">
        <v>24409</v>
      </c>
      <c r="K11" s="48">
        <v>27580</v>
      </c>
      <c r="L11" s="49">
        <f>SUM(J11:K11)</f>
        <v>51989</v>
      </c>
      <c r="M11" s="7">
        <v>52560</v>
      </c>
      <c r="N11" s="9">
        <f>+L11-M11</f>
        <v>-571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34</v>
      </c>
      <c r="I12" s="84"/>
      <c r="J12" s="49">
        <f>SUM(J7:J11)</f>
        <v>119638</v>
      </c>
      <c r="K12" s="49">
        <f>SUM(K7:K11)</f>
        <v>136260</v>
      </c>
      <c r="L12" s="49">
        <f t="shared" si="0"/>
        <v>255898</v>
      </c>
      <c r="M12" s="7">
        <f>SUM(M7:M11)</f>
        <v>258428</v>
      </c>
      <c r="N12" s="7">
        <f t="shared" si="1"/>
        <v>-2530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51" t="s">
        <v>65</v>
      </c>
      <c r="I13" s="50" t="s">
        <v>9</v>
      </c>
      <c r="J13" s="48">
        <v>1252</v>
      </c>
      <c r="K13" s="48">
        <v>1577</v>
      </c>
      <c r="L13" s="49">
        <f t="shared" si="0"/>
        <v>2829</v>
      </c>
      <c r="M13" s="7">
        <v>2899</v>
      </c>
      <c r="N13" s="9">
        <f t="shared" si="1"/>
        <v>-70</v>
      </c>
    </row>
    <row r="14" spans="1:14" ht="16.5" customHeight="1">
      <c r="A14" s="52" t="s">
        <v>73</v>
      </c>
      <c r="B14" s="52"/>
      <c r="C14" s="52"/>
      <c r="D14" s="52"/>
      <c r="E14" s="52"/>
      <c r="F14" s="53"/>
      <c r="G14" s="52"/>
      <c r="H14" s="54" t="s">
        <v>66</v>
      </c>
      <c r="I14" s="50" t="s">
        <v>13</v>
      </c>
      <c r="J14" s="49">
        <f>SUM(J13)</f>
        <v>1252</v>
      </c>
      <c r="K14" s="49">
        <f>SUM(K13)</f>
        <v>1577</v>
      </c>
      <c r="L14" s="49">
        <f t="shared" si="0"/>
        <v>2829</v>
      </c>
      <c r="M14" s="7">
        <f>SUM(M13)</f>
        <v>2899</v>
      </c>
      <c r="N14" s="9">
        <f t="shared" si="1"/>
        <v>-70</v>
      </c>
    </row>
    <row r="15" spans="1:14" ht="16.5" customHeight="1">
      <c r="A15" s="55"/>
      <c r="B15" s="56"/>
      <c r="C15" s="57"/>
      <c r="D15" s="57"/>
      <c r="E15" s="58"/>
      <c r="F15" s="59" t="s">
        <v>84</v>
      </c>
      <c r="G15" s="58"/>
      <c r="H15" s="85" t="s">
        <v>61</v>
      </c>
      <c r="I15" s="86"/>
      <c r="J15" s="49">
        <f>SUM(J14)</f>
        <v>1252</v>
      </c>
      <c r="K15" s="49">
        <f>SUM(K14)</f>
        <v>1577</v>
      </c>
      <c r="L15" s="49">
        <f t="shared" si="0"/>
        <v>2829</v>
      </c>
      <c r="M15" s="7">
        <f>SUM(M14)</f>
        <v>2899</v>
      </c>
      <c r="N15" s="9">
        <f t="shared" si="1"/>
        <v>-70</v>
      </c>
    </row>
    <row r="16" spans="1:14" ht="16.5" customHeight="1">
      <c r="A16" s="98" t="s">
        <v>35</v>
      </c>
      <c r="B16" s="99"/>
      <c r="C16" s="60" t="s">
        <v>36</v>
      </c>
      <c r="D16" s="60" t="s">
        <v>37</v>
      </c>
      <c r="E16" s="61" t="s">
        <v>38</v>
      </c>
      <c r="F16" s="62" t="s">
        <v>39</v>
      </c>
      <c r="G16" s="61" t="s">
        <v>40</v>
      </c>
      <c r="H16" s="85" t="s">
        <v>69</v>
      </c>
      <c r="I16" s="86"/>
      <c r="J16" s="49">
        <f>+J12+J15</f>
        <v>120890</v>
      </c>
      <c r="K16" s="49">
        <f>+K12+K15</f>
        <v>137837</v>
      </c>
      <c r="L16" s="49">
        <f t="shared" si="0"/>
        <v>258727</v>
      </c>
      <c r="M16" s="7">
        <f>SUM(M12,M15)</f>
        <v>261327</v>
      </c>
      <c r="N16" s="9">
        <f t="shared" si="1"/>
        <v>-2600</v>
      </c>
    </row>
    <row r="17" spans="1:14" ht="16.5" customHeight="1">
      <c r="A17" s="63"/>
      <c r="B17" s="64"/>
      <c r="C17" s="65"/>
      <c r="D17" s="65"/>
      <c r="E17" s="66" t="s">
        <v>41</v>
      </c>
      <c r="F17" s="67" t="s">
        <v>42</v>
      </c>
      <c r="G17" s="66" t="s">
        <v>43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5" t="s">
        <v>44</v>
      </c>
      <c r="B18" s="86"/>
      <c r="C18" s="68">
        <v>22846</v>
      </c>
      <c r="D18" s="48">
        <v>24305</v>
      </c>
      <c r="E18" s="49">
        <f aca="true" t="shared" si="2" ref="E18:E32">SUM(C18:D18)</f>
        <v>47151</v>
      </c>
      <c r="F18" s="49">
        <v>46995</v>
      </c>
      <c r="G18" s="49">
        <f aca="true" t="shared" si="3" ref="G18:G33">+E18-F18</f>
        <v>156</v>
      </c>
      <c r="H18" s="87"/>
      <c r="I18" s="87"/>
      <c r="J18" s="69"/>
      <c r="K18" s="69"/>
      <c r="L18" s="70"/>
      <c r="M18" s="24"/>
      <c r="N18" s="24"/>
    </row>
    <row r="19" spans="1:14" ht="16.5" customHeight="1">
      <c r="A19" s="85" t="s">
        <v>45</v>
      </c>
      <c r="B19" s="86"/>
      <c r="C19" s="68">
        <v>52793</v>
      </c>
      <c r="D19" s="68">
        <v>59384</v>
      </c>
      <c r="E19" s="49">
        <f t="shared" si="2"/>
        <v>112177</v>
      </c>
      <c r="F19" s="49">
        <v>113226</v>
      </c>
      <c r="G19" s="49">
        <f t="shared" si="3"/>
        <v>-1049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5" t="s">
        <v>76</v>
      </c>
      <c r="B20" s="86"/>
      <c r="C20" s="68">
        <v>20205</v>
      </c>
      <c r="D20" s="68">
        <v>22793</v>
      </c>
      <c r="E20" s="49">
        <f t="shared" si="2"/>
        <v>42998</v>
      </c>
      <c r="F20" s="49">
        <v>43369</v>
      </c>
      <c r="G20" s="49">
        <f t="shared" si="3"/>
        <v>-371</v>
      </c>
      <c r="H20" s="52" t="s">
        <v>6</v>
      </c>
      <c r="I20" s="52"/>
      <c r="J20" s="53"/>
      <c r="K20" s="53"/>
      <c r="L20" s="53"/>
      <c r="M20" s="11"/>
      <c r="N20" s="11"/>
    </row>
    <row r="21" spans="1:14" ht="16.5" customHeight="1">
      <c r="A21" s="85" t="s">
        <v>46</v>
      </c>
      <c r="B21" s="86"/>
      <c r="C21" s="68">
        <v>12426</v>
      </c>
      <c r="D21" s="68">
        <v>14537</v>
      </c>
      <c r="E21" s="49">
        <f t="shared" si="2"/>
        <v>26963</v>
      </c>
      <c r="F21" s="49">
        <v>27342</v>
      </c>
      <c r="G21" s="49">
        <f t="shared" si="3"/>
        <v>-379</v>
      </c>
      <c r="H21" s="55"/>
      <c r="I21" s="56"/>
      <c r="J21" s="57"/>
      <c r="K21" s="57"/>
      <c r="L21" s="58"/>
      <c r="M21" s="46" t="s">
        <v>84</v>
      </c>
      <c r="N21" s="15"/>
    </row>
    <row r="22" spans="1:14" ht="16.5" customHeight="1">
      <c r="A22" s="103" t="s">
        <v>19</v>
      </c>
      <c r="B22" s="104"/>
      <c r="C22" s="25">
        <v>6080</v>
      </c>
      <c r="D22" s="26">
        <v>6801</v>
      </c>
      <c r="E22" s="7">
        <f t="shared" si="2"/>
        <v>12881</v>
      </c>
      <c r="F22" s="7">
        <v>13114</v>
      </c>
      <c r="G22" s="7">
        <f t="shared" si="3"/>
        <v>-233</v>
      </c>
      <c r="H22" s="78" t="s">
        <v>23</v>
      </c>
      <c r="I22" s="79"/>
      <c r="J22" s="16" t="s">
        <v>50</v>
      </c>
      <c r="K22" s="16" t="s">
        <v>51</v>
      </c>
      <c r="L22" s="17" t="s">
        <v>52</v>
      </c>
      <c r="M22" s="47" t="s">
        <v>3</v>
      </c>
      <c r="N22" s="17" t="s">
        <v>53</v>
      </c>
    </row>
    <row r="23" spans="1:14" ht="16.5" customHeight="1">
      <c r="A23" s="76" t="s">
        <v>47</v>
      </c>
      <c r="B23" s="77"/>
      <c r="C23" s="27">
        <f>SUM(C18:C22)</f>
        <v>114350</v>
      </c>
      <c r="D23" s="27">
        <f>SUM(D18:D22)</f>
        <v>127820</v>
      </c>
      <c r="E23" s="27">
        <f t="shared" si="2"/>
        <v>242170</v>
      </c>
      <c r="F23" s="7">
        <f>SUM(F18:F22)</f>
        <v>244046</v>
      </c>
      <c r="G23" s="7">
        <f t="shared" si="3"/>
        <v>-1876</v>
      </c>
      <c r="H23" s="18"/>
      <c r="I23" s="19"/>
      <c r="J23" s="20"/>
      <c r="K23" s="20"/>
      <c r="L23" s="21" t="s">
        <v>54</v>
      </c>
      <c r="M23" s="22" t="s">
        <v>5</v>
      </c>
      <c r="N23" s="21" t="s">
        <v>55</v>
      </c>
    </row>
    <row r="24" spans="1:14" ht="16.5" customHeight="1">
      <c r="A24" s="28" t="s">
        <v>21</v>
      </c>
      <c r="B24" s="45" t="s">
        <v>20</v>
      </c>
      <c r="C24" s="29">
        <v>6349</v>
      </c>
      <c r="D24" s="30">
        <v>7593</v>
      </c>
      <c r="E24" s="7">
        <f t="shared" si="2"/>
        <v>13942</v>
      </c>
      <c r="F24" s="7">
        <v>14457</v>
      </c>
      <c r="G24" s="7">
        <f t="shared" si="3"/>
        <v>-515</v>
      </c>
      <c r="H24" s="80" t="s">
        <v>62</v>
      </c>
      <c r="I24" s="80"/>
      <c r="J24" s="8">
        <v>100582</v>
      </c>
      <c r="K24" s="8">
        <v>118526</v>
      </c>
      <c r="L24" s="7">
        <f>SUM(J24:K24)</f>
        <v>219108</v>
      </c>
      <c r="M24" s="7">
        <v>221351</v>
      </c>
      <c r="N24" s="7">
        <f>+L24-M24</f>
        <v>-2243</v>
      </c>
    </row>
    <row r="25" spans="1:14" ht="16.5" customHeight="1">
      <c r="A25" s="31" t="s">
        <v>70</v>
      </c>
      <c r="B25" s="45" t="s">
        <v>48</v>
      </c>
      <c r="C25" s="32">
        <f>+C24</f>
        <v>6349</v>
      </c>
      <c r="D25" s="32">
        <f>+D24</f>
        <v>7593</v>
      </c>
      <c r="E25" s="7">
        <f t="shared" si="2"/>
        <v>13942</v>
      </c>
      <c r="F25" s="7">
        <f>SUM(F24)</f>
        <v>14457</v>
      </c>
      <c r="G25" s="9">
        <f t="shared" si="3"/>
        <v>-515</v>
      </c>
      <c r="H25" s="80" t="s">
        <v>63</v>
      </c>
      <c r="I25" s="80"/>
      <c r="J25" s="8">
        <v>13211</v>
      </c>
      <c r="K25" s="8">
        <v>15691</v>
      </c>
      <c r="L25" s="7">
        <f>SUM(J25:K25)</f>
        <v>28902</v>
      </c>
      <c r="M25" s="7">
        <v>29337</v>
      </c>
      <c r="N25" s="7">
        <f>+L25-M25</f>
        <v>-435</v>
      </c>
    </row>
    <row r="26" spans="1:14" ht="16.5" customHeight="1">
      <c r="A26" s="28" t="s">
        <v>71</v>
      </c>
      <c r="B26" s="45" t="s">
        <v>49</v>
      </c>
      <c r="C26" s="23">
        <v>2408</v>
      </c>
      <c r="D26" s="8">
        <v>2536</v>
      </c>
      <c r="E26" s="7">
        <f t="shared" si="2"/>
        <v>4944</v>
      </c>
      <c r="F26" s="7">
        <v>5119</v>
      </c>
      <c r="G26" s="9">
        <f t="shared" si="3"/>
        <v>-175</v>
      </c>
      <c r="H26" s="80" t="s">
        <v>78</v>
      </c>
      <c r="I26" s="80"/>
      <c r="J26" s="7">
        <f>SUM(J24:J25)</f>
        <v>113793</v>
      </c>
      <c r="K26" s="7">
        <f>SUM(K24:K25)</f>
        <v>134217</v>
      </c>
      <c r="L26" s="7">
        <f>SUM(J26:K26)</f>
        <v>248010</v>
      </c>
      <c r="M26" s="7">
        <f>SUM(M24:M25)</f>
        <v>250688</v>
      </c>
      <c r="N26" s="7">
        <f>+L26-M26</f>
        <v>-2678</v>
      </c>
    </row>
    <row r="27" spans="1:14" ht="16.5" customHeight="1">
      <c r="A27" s="31" t="s">
        <v>70</v>
      </c>
      <c r="B27" s="45" t="s">
        <v>52</v>
      </c>
      <c r="C27" s="32">
        <f>+C26</f>
        <v>2408</v>
      </c>
      <c r="D27" s="32">
        <f>+D26</f>
        <v>2536</v>
      </c>
      <c r="E27" s="7">
        <f t="shared" si="2"/>
        <v>4944</v>
      </c>
      <c r="F27" s="7">
        <f>SUM(F26)</f>
        <v>5119</v>
      </c>
      <c r="G27" s="9">
        <f t="shared" si="3"/>
        <v>-175</v>
      </c>
      <c r="H27" s="76" t="s">
        <v>64</v>
      </c>
      <c r="I27" s="77"/>
      <c r="J27" s="7">
        <f>+J26</f>
        <v>113793</v>
      </c>
      <c r="K27" s="7">
        <f>+K26</f>
        <v>134217</v>
      </c>
      <c r="L27" s="7">
        <f>SUM(J27:K27)</f>
        <v>248010</v>
      </c>
      <c r="M27" s="7">
        <f>SUM(M26)</f>
        <v>250688</v>
      </c>
      <c r="N27" s="7">
        <f>+L27-M27</f>
        <v>-2678</v>
      </c>
    </row>
    <row r="28" spans="1:14" ht="16.5" customHeight="1">
      <c r="A28" s="81" t="s">
        <v>56</v>
      </c>
      <c r="B28" s="45" t="s">
        <v>57</v>
      </c>
      <c r="C28" s="23">
        <v>1123</v>
      </c>
      <c r="D28" s="23">
        <v>1294</v>
      </c>
      <c r="E28" s="7">
        <f t="shared" si="2"/>
        <v>2417</v>
      </c>
      <c r="F28" s="7">
        <v>2502</v>
      </c>
      <c r="G28" s="9">
        <f t="shared" si="3"/>
        <v>-85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2"/>
      <c r="B29" s="45" t="s">
        <v>58</v>
      </c>
      <c r="C29" s="23">
        <v>6165</v>
      </c>
      <c r="D29" s="23">
        <v>6800</v>
      </c>
      <c r="E29" s="7">
        <f t="shared" si="2"/>
        <v>12965</v>
      </c>
      <c r="F29" s="7">
        <v>13066</v>
      </c>
      <c r="G29" s="7">
        <f t="shared" si="3"/>
        <v>-101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2"/>
      <c r="B30" s="45" t="s">
        <v>59</v>
      </c>
      <c r="C30" s="23">
        <v>4753</v>
      </c>
      <c r="D30" s="23">
        <v>5375</v>
      </c>
      <c r="E30" s="7">
        <f t="shared" si="2"/>
        <v>10128</v>
      </c>
      <c r="F30" s="7">
        <v>10250</v>
      </c>
      <c r="G30" s="7">
        <f t="shared" si="3"/>
        <v>-122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3"/>
      <c r="B31" s="45" t="s">
        <v>52</v>
      </c>
      <c r="C31" s="35">
        <f>SUM(C28:C30)</f>
        <v>12041</v>
      </c>
      <c r="D31" s="35">
        <f>SUM(D28:D30)</f>
        <v>13469</v>
      </c>
      <c r="E31" s="7">
        <f t="shared" si="2"/>
        <v>25510</v>
      </c>
      <c r="F31" s="7">
        <f>SUM(F28:F30)</f>
        <v>25818</v>
      </c>
      <c r="G31" s="9">
        <f t="shared" si="3"/>
        <v>-308</v>
      </c>
      <c r="H31" s="36" t="s">
        <v>7</v>
      </c>
      <c r="I31" s="36"/>
      <c r="J31" s="11"/>
      <c r="K31" s="11"/>
      <c r="L31" s="11"/>
      <c r="M31" s="11"/>
      <c r="N31" s="11"/>
    </row>
    <row r="32" spans="1:14" ht="16.5" customHeight="1">
      <c r="A32" s="76" t="s">
        <v>61</v>
      </c>
      <c r="B32" s="77"/>
      <c r="C32" s="7">
        <f>+C25+C27+C31</f>
        <v>20798</v>
      </c>
      <c r="D32" s="7">
        <f>+D25+D27+D31</f>
        <v>23598</v>
      </c>
      <c r="E32" s="7">
        <f t="shared" si="2"/>
        <v>44396</v>
      </c>
      <c r="F32" s="7">
        <f>SUM(F25,F27,F31)</f>
        <v>45394</v>
      </c>
      <c r="G32" s="9">
        <f t="shared" si="3"/>
        <v>-998</v>
      </c>
      <c r="H32" s="37"/>
      <c r="I32" s="38"/>
      <c r="J32" s="39" t="s">
        <v>8</v>
      </c>
      <c r="K32" s="39" t="s">
        <v>2</v>
      </c>
      <c r="L32" s="40" t="s">
        <v>4</v>
      </c>
      <c r="M32" s="41" t="s">
        <v>17</v>
      </c>
      <c r="N32" s="11"/>
    </row>
    <row r="33" spans="1:14" ht="16.5" customHeight="1">
      <c r="A33" s="76" t="s">
        <v>60</v>
      </c>
      <c r="B33" s="77"/>
      <c r="C33" s="42">
        <f>+C23+C32</f>
        <v>135148</v>
      </c>
      <c r="D33" s="42">
        <f>+D23+D32</f>
        <v>151418</v>
      </c>
      <c r="E33" s="7">
        <f>SUM(C33:D33)</f>
        <v>286566</v>
      </c>
      <c r="F33" s="7">
        <f>SUM(F23,F32)</f>
        <v>289440</v>
      </c>
      <c r="G33" s="9">
        <f t="shared" si="3"/>
        <v>-2874</v>
      </c>
      <c r="H33" s="74" t="s">
        <v>83</v>
      </c>
      <c r="I33" s="75"/>
      <c r="J33" s="73">
        <f>C11+C33+J16+J27</f>
        <v>540141</v>
      </c>
      <c r="K33" s="73">
        <f>D11+D33+K16+K27</f>
        <v>610447</v>
      </c>
      <c r="L33" s="7">
        <f>SUM(J33:K33)</f>
        <v>1150588</v>
      </c>
      <c r="M33" s="43">
        <f>+L33-L34</f>
        <v>-9146</v>
      </c>
      <c r="N33" s="11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74" t="s">
        <v>82</v>
      </c>
      <c r="I34" s="75"/>
      <c r="J34" s="42">
        <v>544010</v>
      </c>
      <c r="K34" s="42">
        <v>615724</v>
      </c>
      <c r="L34" s="7">
        <f>SUM(J34:K34)</f>
        <v>1159734</v>
      </c>
      <c r="M34" s="43">
        <f>+L34-L35</f>
        <v>-9938</v>
      </c>
      <c r="N34" s="11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74" t="s">
        <v>74</v>
      </c>
      <c r="I35" s="75"/>
      <c r="J35" s="42">
        <v>548186</v>
      </c>
      <c r="K35" s="42">
        <v>621486</v>
      </c>
      <c r="L35" s="7">
        <f>SUM(J35:K35)</f>
        <v>1169672</v>
      </c>
      <c r="M35" s="43">
        <f>+L35-L36</f>
        <v>-10196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4" t="s">
        <v>79</v>
      </c>
      <c r="I36" s="75"/>
      <c r="J36" s="42">
        <v>552340</v>
      </c>
      <c r="K36" s="42">
        <v>627528</v>
      </c>
      <c r="L36" s="7">
        <f>SUM(J36:K36)</f>
        <v>1179868</v>
      </c>
      <c r="M36" s="22">
        <f>+L36-L37</f>
        <v>-9373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1" t="s">
        <v>80</v>
      </c>
      <c r="I37" s="72"/>
      <c r="J37" s="42">
        <v>556363</v>
      </c>
      <c r="K37" s="42">
        <v>632878</v>
      </c>
      <c r="L37" s="7">
        <f>SUM(J37:K37)</f>
        <v>1189241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7"/>
      <c r="I50" s="97"/>
      <c r="N50" s="1"/>
    </row>
  </sheetData>
  <sheetProtection/>
  <mergeCells count="38"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H35:I35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6:I36"/>
    <mergeCell ref="A33:B33"/>
    <mergeCell ref="H27:I27"/>
    <mergeCell ref="H22:I22"/>
    <mergeCell ref="H24:I24"/>
    <mergeCell ref="H25:I25"/>
    <mergeCell ref="H26:I26"/>
    <mergeCell ref="H34:I34"/>
    <mergeCell ref="A28:A31"/>
    <mergeCell ref="H33:I33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2020-12-02T07:03:45Z</cp:lastPrinted>
  <dcterms:created xsi:type="dcterms:W3CDTF">1999-05-18T02:19:33Z</dcterms:created>
  <dcterms:modified xsi:type="dcterms:W3CDTF">2020-12-02T07:10:47Z</dcterms:modified>
  <cp:category/>
  <cp:version/>
  <cp:contentType/>
  <cp:contentStatus/>
</cp:coreProperties>
</file>