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4795" windowHeight="12105" activeTab="0"/>
  </bookViews>
  <sheets>
    <sheet name="025-1" sheetId="1" r:id="rId1"/>
    <sheet name="025-2" sheetId="2" r:id="rId2"/>
    <sheet name="025-3" sheetId="3" r:id="rId3"/>
    <sheet name="025-4" sheetId="4" r:id="rId4"/>
    <sheet name="025-5" sheetId="5" r:id="rId5"/>
    <sheet name="025-6" sheetId="6" r:id="rId6"/>
    <sheet name="025-7" sheetId="7" r:id="rId7"/>
    <sheet name="025-8" sheetId="8" r:id="rId8"/>
  </sheets>
  <externalReferences>
    <externalReference r:id="rId11"/>
    <externalReference r:id="rId12"/>
    <externalReference r:id="rId13"/>
    <externalReference r:id="rId14"/>
  </externalReferences>
  <definedNames>
    <definedName name="web用範囲">'[1]18500000'!$A$3:$C$36,'[1]18500000'!$E$3:$G$36,'[1]18500000'!$I$3:$J$36</definedName>
  </definedNames>
  <calcPr fullCalcOnLoad="1"/>
</workbook>
</file>

<file path=xl/sharedStrings.xml><?xml version="1.0" encoding="utf-8"?>
<sst xmlns="http://schemas.openxmlformats.org/spreadsheetml/2006/main" count="338" uniqueCount="221">
  <si>
    <t xml:space="preserve"> ２５　農　林　業　セ　ン　サ　ス</t>
  </si>
  <si>
    <t>この調査は，農林水産省が5年ごとに実施するもので，各年2月1日現在の数値である。</t>
  </si>
  <si>
    <t>(1) 農業経営体</t>
  </si>
  <si>
    <t>　（単位　経営体）</t>
  </si>
  <si>
    <t>農林水産省「農林業センサス」</t>
  </si>
  <si>
    <t>年　次</t>
  </si>
  <si>
    <t>農業経営体</t>
  </si>
  <si>
    <t>家族経営体</t>
  </si>
  <si>
    <t>組織経営体</t>
  </si>
  <si>
    <t>法人化
している</t>
  </si>
  <si>
    <t>地方公共団
体・財産区</t>
  </si>
  <si>
    <t>法人化
していない</t>
  </si>
  <si>
    <t>農事組合
法人</t>
  </si>
  <si>
    <t>会社</t>
  </si>
  <si>
    <t>各種団体</t>
  </si>
  <si>
    <t>その他の
法人</t>
  </si>
  <si>
    <t>平成17年</t>
  </si>
  <si>
    <t>　　22</t>
  </si>
  <si>
    <t>注　1)　農業経営体とは農産物の生産を行うか又は委託をうけて農作業を行う者で、経営耕地面積が30ａ以上等一定以上の規模の農業を行う者。</t>
  </si>
  <si>
    <t xml:space="preserve"> 　　2)　家族経営体とは世帯単位で農業を行う者、組織経営体とは、世帯単位で農業を行わない者。</t>
  </si>
  <si>
    <t>(2)  市町別経営耕地面積（農業経営体）</t>
  </si>
  <si>
    <r>
      <t>　（単位　経営体、</t>
    </r>
    <r>
      <rPr>
        <sz val="14"/>
        <rFont val="ＭＳ Ｐ明朝"/>
        <family val="1"/>
      </rPr>
      <t>ａ</t>
    </r>
    <r>
      <rPr>
        <sz val="11"/>
        <rFont val="ＭＳ Ｐ明朝"/>
        <family val="1"/>
      </rPr>
      <t>）</t>
    </r>
  </si>
  <si>
    <t>総数</t>
  </si>
  <si>
    <t>経営耕地のある
農業経営体</t>
  </si>
  <si>
    <t>経営耕地
総面積</t>
  </si>
  <si>
    <t>借入耕地のある
農業経営体</t>
  </si>
  <si>
    <t>借入耕地面積</t>
  </si>
  <si>
    <t>田</t>
  </si>
  <si>
    <t>畑</t>
  </si>
  <si>
    <t>樹園地</t>
  </si>
  <si>
    <t>市　町</t>
  </si>
  <si>
    <t>二毛作した田</t>
  </si>
  <si>
    <t>　　22</t>
  </si>
  <si>
    <t>下 関 市</t>
  </si>
  <si>
    <t>宇 部 市</t>
  </si>
  <si>
    <t>山 口 市</t>
  </si>
  <si>
    <t>萩  　 市</t>
  </si>
  <si>
    <t>防 府 市</t>
  </si>
  <si>
    <t>下 松 市</t>
  </si>
  <si>
    <t>岩 国 市</t>
  </si>
  <si>
    <t>光　   市</t>
  </si>
  <si>
    <t>長 門 市</t>
  </si>
  <si>
    <t>柳 井 市</t>
  </si>
  <si>
    <t>美 祢 市</t>
  </si>
  <si>
    <t>周 南 市</t>
  </si>
  <si>
    <t>山陽小野田市</t>
  </si>
  <si>
    <t>周防大島町</t>
  </si>
  <si>
    <t>和 木 町</t>
  </si>
  <si>
    <t>-</t>
  </si>
  <si>
    <t>上 関 町</t>
  </si>
  <si>
    <t>田布施町</t>
  </si>
  <si>
    <t>平 生 町</t>
  </si>
  <si>
    <t>阿 武 町</t>
  </si>
  <si>
    <t>注　経営耕地とは調査期日現在で農業経営体が経営している耕地で土地台帳の地目や面積に関係なく実際の地目別の面積。けい畔を含む。
　　　経営耕地＝所有地－貸付耕地－耕作放棄地＋借入耕地</t>
  </si>
  <si>
    <t>(3) 市町，経営耕地面積規模別農業経営体数</t>
  </si>
  <si>
    <t>経営耕地なし</t>
  </si>
  <si>
    <t xml:space="preserve"> 0.3ha
未満</t>
  </si>
  <si>
    <t xml:space="preserve"> 0.3～0.5</t>
  </si>
  <si>
    <t xml:space="preserve"> 0.5～1.0</t>
  </si>
  <si>
    <t xml:space="preserve"> 1.0～1.5</t>
  </si>
  <si>
    <t xml:space="preserve"> 1.5～2.0</t>
  </si>
  <si>
    <t>2.0～3.0</t>
  </si>
  <si>
    <t xml:space="preserve"> 3.0～5.0</t>
  </si>
  <si>
    <t xml:space="preserve"> 5.0～10.0</t>
  </si>
  <si>
    <t xml:space="preserve"> 10.0～20.0</t>
  </si>
  <si>
    <t xml:space="preserve"> 20.0ha
以上</t>
  </si>
  <si>
    <t xml:space="preserve"> 0.3ha未満</t>
  </si>
  <si>
    <t xml:space="preserve"> 0.3～0.5</t>
  </si>
  <si>
    <t xml:space="preserve"> 0.5～1.0</t>
  </si>
  <si>
    <t xml:space="preserve"> 1.0～1.5</t>
  </si>
  <si>
    <t xml:space="preserve"> 1.5～2.0</t>
  </si>
  <si>
    <t>2.0～3.0</t>
  </si>
  <si>
    <t xml:space="preserve"> 3.0～5.0</t>
  </si>
  <si>
    <t xml:space="preserve"> 5.0～10.0</t>
  </si>
  <si>
    <t xml:space="preserve"> 10.0～20.0</t>
  </si>
  <si>
    <t xml:space="preserve"> 20.0ha以上</t>
  </si>
  <si>
    <t>　　22</t>
  </si>
  <si>
    <t>下 関 市</t>
  </si>
  <si>
    <t>宇 部 市</t>
  </si>
  <si>
    <t>山 口 市</t>
  </si>
  <si>
    <t>萩  　 市</t>
  </si>
  <si>
    <t>防 府 市</t>
  </si>
  <si>
    <t>-</t>
  </si>
  <si>
    <t>下 松 市</t>
  </si>
  <si>
    <t>岩 国 市</t>
  </si>
  <si>
    <t>光　   市</t>
  </si>
  <si>
    <t>長 門 市</t>
  </si>
  <si>
    <t>柳 井 市</t>
  </si>
  <si>
    <t>美 祢 市</t>
  </si>
  <si>
    <t>周 南 市</t>
  </si>
  <si>
    <t>周防大島町</t>
  </si>
  <si>
    <t>和 木 町</t>
  </si>
  <si>
    <t>上 関 町</t>
  </si>
  <si>
    <t>田布施町</t>
  </si>
  <si>
    <t>平 生 町</t>
  </si>
  <si>
    <t>阿 武 町</t>
  </si>
  <si>
    <t>.</t>
  </si>
  <si>
    <t xml:space="preserve"> 25　農　林　業　セ　ン　サ　ス</t>
  </si>
  <si>
    <t>(4)  市町，農産物販売金額規模別農業経営体数</t>
  </si>
  <si>
    <t>総    数</t>
  </si>
  <si>
    <t>販売なし</t>
  </si>
  <si>
    <t>50万円
未満</t>
  </si>
  <si>
    <t xml:space="preserve"> 50 ～ 100</t>
  </si>
  <si>
    <t xml:space="preserve"> 100 ～
 200</t>
  </si>
  <si>
    <t>200 ～
 300</t>
  </si>
  <si>
    <t xml:space="preserve"> 300 ～ 500</t>
  </si>
  <si>
    <t>500 ～
1000</t>
  </si>
  <si>
    <t>1000 ～1500</t>
  </si>
  <si>
    <t>1500 ～5000</t>
  </si>
  <si>
    <t>5000万円以上</t>
  </si>
  <si>
    <t xml:space="preserve">      1000</t>
  </si>
  <si>
    <t xml:space="preserve">      1500</t>
  </si>
  <si>
    <t>以    上</t>
  </si>
  <si>
    <t>(5)  農産物の売上１位の出荷先別農業経営体数</t>
  </si>
  <si>
    <t>農産物の販売のあった経営体</t>
  </si>
  <si>
    <t>農産物の売上１位の出荷先別</t>
  </si>
  <si>
    <t>農協</t>
  </si>
  <si>
    <t>農協以外の
集出荷団体</t>
  </si>
  <si>
    <t>卸売市場</t>
  </si>
  <si>
    <t>小売業者</t>
  </si>
  <si>
    <t>食品製造業
・外食産業</t>
  </si>
  <si>
    <t>消費者に
直接販売</t>
  </si>
  <si>
    <t>その他</t>
  </si>
  <si>
    <t>　　22</t>
  </si>
  <si>
    <t>(6) 農業経営体の労働力(市町別)</t>
  </si>
  <si>
    <t>　（単位　経営体、人）</t>
  </si>
  <si>
    <t>経営者</t>
  </si>
  <si>
    <t>雇用者　　2)</t>
  </si>
  <si>
    <t>実経営体数</t>
  </si>
  <si>
    <t>実人数</t>
  </si>
  <si>
    <t>雇い入れた
実経営体</t>
  </si>
  <si>
    <t>常雇い</t>
  </si>
  <si>
    <t>臨時雇い 　1)</t>
  </si>
  <si>
    <t>　　22</t>
  </si>
  <si>
    <t>下 関 市</t>
  </si>
  <si>
    <t>宇 部 市</t>
  </si>
  <si>
    <t>山 口 市</t>
  </si>
  <si>
    <t>萩  　 市</t>
  </si>
  <si>
    <t>防 府 市</t>
  </si>
  <si>
    <t>下 松 市</t>
  </si>
  <si>
    <t>岩 国 市</t>
  </si>
  <si>
    <t>光　   市</t>
  </si>
  <si>
    <t>長 門 市</t>
  </si>
  <si>
    <t>柳 井 市</t>
  </si>
  <si>
    <t>美 祢 市</t>
  </si>
  <si>
    <t>周 南 市</t>
  </si>
  <si>
    <t>周防大島町</t>
  </si>
  <si>
    <t>和 木 町</t>
  </si>
  <si>
    <t>-</t>
  </si>
  <si>
    <t>上 関 町</t>
  </si>
  <si>
    <t>田布施町</t>
  </si>
  <si>
    <t>平 生 町</t>
  </si>
  <si>
    <t>阿 武 町</t>
  </si>
  <si>
    <t>注　1)　臨時雇いには手間替え・ゆい（労働交換），手伝い（無償の受け入れ労働）を含む。</t>
  </si>
  <si>
    <t xml:space="preserve"> 　　2)　臨時雇いの把握方法が17年センサスと22年センサスで異なるため，雇用者及び臨時雇いの雇い入れた実経営体と実人数については比較に留意。</t>
  </si>
  <si>
    <t>(7) 市町，専兼業別等農家数</t>
  </si>
  <si>
    <t>　（単位　戸）</t>
  </si>
  <si>
    <t>総農家</t>
  </si>
  <si>
    <t>土地持ち
非農家</t>
  </si>
  <si>
    <t>自給的農家</t>
  </si>
  <si>
    <t>販売農家</t>
  </si>
  <si>
    <t>専    業</t>
  </si>
  <si>
    <t>兼            業</t>
  </si>
  <si>
    <t>計</t>
  </si>
  <si>
    <t>第１種兼業</t>
  </si>
  <si>
    <t>第２種兼業</t>
  </si>
  <si>
    <t>　　22</t>
  </si>
  <si>
    <t>下 関 市</t>
  </si>
  <si>
    <t>宇 部 市</t>
  </si>
  <si>
    <t>山 口 市</t>
  </si>
  <si>
    <t>萩  　 市</t>
  </si>
  <si>
    <t>防 府 市</t>
  </si>
  <si>
    <t>下 松 市</t>
  </si>
  <si>
    <t>岩 国 市</t>
  </si>
  <si>
    <t>光　   市</t>
  </si>
  <si>
    <t>長 門 市</t>
  </si>
  <si>
    <t>柳 井 市</t>
  </si>
  <si>
    <t>美 祢 市</t>
  </si>
  <si>
    <t>周 南 市</t>
  </si>
  <si>
    <t>周防大島町</t>
  </si>
  <si>
    <t>和 木 町</t>
  </si>
  <si>
    <t>-</t>
  </si>
  <si>
    <t>上 関 町</t>
  </si>
  <si>
    <t>田布施町</t>
  </si>
  <si>
    <t>平 生 町</t>
  </si>
  <si>
    <t>阿 武 町</t>
  </si>
  <si>
    <t>注　1)　販売農家とは経営耕地面積が30a又は農産物販売金額が50万円以上の農家。自給的農家とは経営耕地面積が30a未満かつ農産物販売金額が50万円未満の
　　　　農家。</t>
  </si>
  <si>
    <t xml:space="preserve"> 　　2)　専業農家とは世帯員の中に兼業従事者が１人もいない農家。兼業農家とは世帯員の中に兼業従事者が１人以上いる農家。第１種兼業農家とは農業所得を主と
　　　　する兼業農家。第２種兼業農家とは農業所得を従とする兼業農家。</t>
  </si>
  <si>
    <t>　（単位　戸、人）</t>
  </si>
  <si>
    <t>販売農家
総数</t>
  </si>
  <si>
    <t>農業就業人口</t>
  </si>
  <si>
    <t>基幹的農業従事者数</t>
  </si>
  <si>
    <t>総 数</t>
  </si>
  <si>
    <t>男</t>
  </si>
  <si>
    <t>女</t>
  </si>
  <si>
    <t>男</t>
  </si>
  <si>
    <t>女</t>
  </si>
  <si>
    <t>総     数</t>
  </si>
  <si>
    <t>　　22</t>
  </si>
  <si>
    <t>下 関 市</t>
  </si>
  <si>
    <t>宇 部 市</t>
  </si>
  <si>
    <t>山 口 市</t>
  </si>
  <si>
    <t>萩  　 市</t>
  </si>
  <si>
    <t>防 府 市</t>
  </si>
  <si>
    <t>下 松 市</t>
  </si>
  <si>
    <t>岩 国 市</t>
  </si>
  <si>
    <t>光　   市</t>
  </si>
  <si>
    <t>長 門 市</t>
  </si>
  <si>
    <t>柳 井 市</t>
  </si>
  <si>
    <t>美 祢 市</t>
  </si>
  <si>
    <t>周 南 市</t>
  </si>
  <si>
    <t>周防大島町</t>
  </si>
  <si>
    <t>和 木 町</t>
  </si>
  <si>
    <t>-</t>
  </si>
  <si>
    <t>上 関 町</t>
  </si>
  <si>
    <t>田布施町</t>
  </si>
  <si>
    <t>平 生 町</t>
  </si>
  <si>
    <t>阿 武 町</t>
  </si>
  <si>
    <t>注  1)  農業就業人口とは自営農業に従事した世帯員（農業従事者）のうち、調査期日前１年間に自営農業のみに従事した者又は農業とそれ以外の仕事の両方に
　　　 従事したが自営農業が主の者。</t>
  </si>
  <si>
    <t>　　 2)  基幹的農業従事者とは農業就業人口のうち、ふだん仕事として主に自営農業に従事している者。</t>
  </si>
  <si>
    <t>(8) 市町別農業就業人口，基幹的農業従事者数（販売農家）</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</si>
</sst>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
    <numFmt numFmtId="177" formatCode="###\ ###\ ###\ ###\ ###\ ###\ ##0"/>
  </numFmts>
  <fonts count="44">
    <font>
      <sz val="12"/>
      <name val="ＭＳ Ｐゴシック"/>
      <family val="3"/>
    </font>
    <font>
      <sz val="11"/>
      <color indexed="8"/>
      <name val="ＭＳ Ｐゴシック"/>
      <family val="3"/>
    </font>
    <font>
      <sz val="11"/>
      <name val="ＭＳ Ｐゴシック"/>
      <family val="3"/>
    </font>
    <font>
      <sz val="11"/>
      <name val="ＭＳ Ｐ明朝"/>
      <family val="1"/>
    </font>
    <font>
      <sz val="6"/>
      <name val="ＭＳ Ｐゴシック"/>
      <family val="3"/>
    </font>
    <font>
      <sz val="14"/>
      <name val="ＭＳ Ｐ明朝"/>
      <family val="1"/>
    </font>
    <font>
      <sz val="10"/>
      <name val="ＭＳ Ｐ明朝"/>
      <family val="1"/>
    </font>
    <font>
      <sz val="9"/>
      <name val="ＭＳ Ｐ明朝"/>
      <family val="1"/>
    </font>
    <font>
      <b/>
      <sz val="11"/>
      <name val="ＭＳ Ｐゴシック"/>
      <family val="3"/>
    </font>
    <font>
      <i/>
      <sz val="11"/>
      <name val="ＭＳ Ｐゴシック"/>
      <family val="3"/>
    </font>
    <font>
      <b/>
      <i/>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right/>
      <top style="double">
        <color indexed="8"/>
      </top>
      <bottom/>
    </border>
    <border>
      <left/>
      <right style="thin"/>
      <top style="thin"/>
      <bottom style="thin"/>
    </border>
    <border>
      <left/>
      <right style="thin"/>
      <top/>
      <bottom style="thin"/>
    </border>
    <border>
      <left style="thin"/>
      <right style="thin"/>
      <top/>
      <bottom style="thin"/>
    </border>
    <border>
      <left style="thin">
        <color indexed="8"/>
      </left>
      <right/>
      <top/>
      <bottom style="thin"/>
    </border>
    <border>
      <left style="thin"/>
      <right/>
      <top/>
      <bottom/>
    </border>
    <border>
      <left style="thin"/>
      <right/>
      <top/>
      <bottom style="thin"/>
    </border>
    <border>
      <left/>
      <right/>
      <top/>
      <bottom style="thin"/>
    </border>
    <border>
      <left style="thin"/>
      <right style="thin"/>
      <top style="thin"/>
      <bottom style="thin"/>
    </border>
    <border>
      <left style="thin"/>
      <right/>
      <top style="thin"/>
      <bottom style="thin"/>
    </border>
    <border>
      <left/>
      <right/>
      <top style="double">
        <color indexed="8"/>
      </top>
      <bottom style="thin"/>
    </border>
    <border>
      <left style="thin">
        <color indexed="8"/>
      </left>
      <right style="thin"/>
      <top/>
      <bottom style="thin"/>
    </border>
    <border>
      <left style="thin"/>
      <right/>
      <top style="thin"/>
      <bottom/>
    </border>
    <border>
      <left/>
      <right/>
      <top style="thin"/>
      <bottom/>
    </border>
    <border>
      <left/>
      <right style="thin"/>
      <top style="double"/>
      <bottom/>
    </border>
    <border>
      <left style="thin"/>
      <right/>
      <top style="double">
        <color indexed="8"/>
      </top>
      <bottom/>
    </border>
    <border>
      <left/>
      <right style="thin">
        <color indexed="8"/>
      </right>
      <top style="double">
        <color indexed="8"/>
      </top>
      <bottom style="thin"/>
    </border>
    <border>
      <left style="thin">
        <color indexed="8"/>
      </left>
      <right/>
      <top style="double">
        <color indexed="8"/>
      </top>
      <bottom style="thin">
        <color indexed="8"/>
      </bottom>
    </border>
    <border>
      <left/>
      <right/>
      <top style="double">
        <color indexed="8"/>
      </top>
      <bottom style="thin">
        <color indexed="8"/>
      </bottom>
    </border>
    <border>
      <left style="thin"/>
      <right style="thin"/>
      <top style="thin"/>
      <bottom/>
    </border>
    <border>
      <left style="thin"/>
      <right style="thin"/>
      <top/>
      <bottom/>
    </border>
    <border>
      <left style="thin">
        <color indexed="8"/>
      </left>
      <right/>
      <top style="thin">
        <color indexed="8"/>
      </top>
      <bottom/>
    </border>
    <border>
      <left style="thin">
        <color indexed="8"/>
      </left>
      <right/>
      <top/>
      <bottom/>
    </border>
    <border>
      <left style="thin">
        <color indexed="8"/>
      </left>
      <right/>
      <top/>
      <bottom style="thin">
        <color indexed="8"/>
      </bottom>
    </border>
    <border>
      <left style="thin"/>
      <right/>
      <top/>
      <bottom style="thin">
        <color indexed="8"/>
      </bottom>
    </border>
    <border>
      <left style="thin"/>
      <right style="thin"/>
      <top/>
      <bottom style="thin">
        <color indexed="8"/>
      </bottom>
    </border>
    <border>
      <left style="thin"/>
      <right style="thin">
        <color indexed="8"/>
      </right>
      <top style="thin"/>
      <bottom/>
    </border>
    <border>
      <left style="thin"/>
      <right style="thin">
        <color indexed="8"/>
      </right>
      <top/>
      <bottom/>
    </border>
    <border>
      <left style="thin"/>
      <right style="thin">
        <color indexed="8"/>
      </right>
      <top/>
      <bottom style="thin"/>
    </border>
    <border>
      <left style="thin">
        <color indexed="8"/>
      </left>
      <right style="thin">
        <color indexed="8"/>
      </right>
      <top style="double">
        <color indexed="8"/>
      </top>
      <bottom/>
    </border>
    <border>
      <left style="thin">
        <color indexed="8"/>
      </left>
      <right style="thin">
        <color indexed="8"/>
      </right>
      <top/>
      <bottom/>
    </border>
    <border>
      <left style="thin">
        <color indexed="8"/>
      </left>
      <right style="thin">
        <color indexed="8"/>
      </right>
      <top/>
      <bottom style="thin"/>
    </border>
    <border>
      <left style="thin">
        <color indexed="8"/>
      </left>
      <right/>
      <top style="double">
        <color indexed="8"/>
      </top>
      <bottom/>
    </border>
    <border>
      <left style="thin"/>
      <right style="thin"/>
      <top style="double"/>
      <bottom/>
    </border>
    <border>
      <left style="thin"/>
      <right/>
      <top style="double"/>
      <bottom/>
    </border>
    <border>
      <left style="thin"/>
      <right style="thin">
        <color indexed="8"/>
      </right>
      <top style="double">
        <color indexed="8"/>
      </top>
      <bottom/>
    </border>
    <border>
      <left style="thin">
        <color indexed="8"/>
      </left>
      <right style="thin">
        <color indexed="8"/>
      </right>
      <top style="thin">
        <color indexed="8"/>
      </top>
      <bottom/>
    </border>
    <border>
      <left style="thin"/>
      <right style="thin"/>
      <top style="double"/>
      <bottom style="thin"/>
    </border>
    <border>
      <left style="thin"/>
      <right/>
      <top style="double"/>
      <bottom style="thin"/>
    </border>
    <border>
      <left/>
      <right/>
      <top style="thin"/>
      <bottom style="thin"/>
    </border>
    <border>
      <left style="thin">
        <color indexed="8"/>
      </left>
      <right/>
      <top style="thin"/>
      <bottom style="thin"/>
    </border>
    <border>
      <left/>
      <right style="thin"/>
      <top style="double">
        <color indexed="8"/>
      </top>
      <bottom/>
    </border>
  </borders>
  <cellStyleXfs count="64">
    <xf numFmtId="3"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protection/>
    </xf>
    <xf numFmtId="0" fontId="27" fillId="0" borderId="0">
      <alignment vertical="center"/>
      <protection/>
    </xf>
    <xf numFmtId="0" fontId="43" fillId="32" borderId="0" applyNumberFormat="0" applyBorder="0" applyAlignment="0" applyProtection="0"/>
  </cellStyleXfs>
  <cellXfs count="179">
    <xf numFmtId="3" fontId="0" fillId="0" borderId="0" xfId="0" applyAlignment="1">
      <alignment/>
    </xf>
    <xf numFmtId="0" fontId="3" fillId="0" borderId="0" xfId="60" applyNumberFormat="1" applyFont="1" applyFill="1" applyAlignment="1" applyProtection="1">
      <alignment vertical="center"/>
      <protection/>
    </xf>
    <xf numFmtId="3" fontId="5" fillId="0" borderId="0" xfId="60" applyNumberFormat="1" applyFont="1" applyFill="1" applyAlignment="1" applyProtection="1" quotePrefix="1">
      <alignment vertical="center"/>
      <protection/>
    </xf>
    <xf numFmtId="0" fontId="3" fillId="0" borderId="0" xfId="60" applyFont="1" applyFill="1" applyAlignment="1" applyProtection="1">
      <alignment vertical="center"/>
      <protection/>
    </xf>
    <xf numFmtId="3" fontId="3" fillId="0" borderId="0" xfId="60" applyNumberFormat="1" applyFont="1" applyFill="1" applyAlignment="1" applyProtection="1">
      <alignment vertical="center"/>
      <protection/>
    </xf>
    <xf numFmtId="0" fontId="3" fillId="0" borderId="0" xfId="60" applyFont="1" applyFill="1" applyBorder="1" applyAlignment="1" applyProtection="1">
      <alignment vertical="center"/>
      <protection/>
    </xf>
    <xf numFmtId="3" fontId="3" fillId="0" borderId="0" xfId="60" applyNumberFormat="1" applyFont="1" applyFill="1" applyBorder="1" applyAlignment="1" applyProtection="1">
      <alignment horizontal="center" vertical="center"/>
      <protection/>
    </xf>
    <xf numFmtId="0" fontId="2" fillId="0" borderId="0" xfId="60" applyFont="1" applyFill="1" applyAlignment="1" applyProtection="1">
      <alignment vertical="center"/>
      <protection/>
    </xf>
    <xf numFmtId="0" fontId="6" fillId="0" borderId="0" xfId="60" applyFont="1" applyFill="1" applyAlignment="1" applyProtection="1">
      <alignment vertical="center"/>
      <protection/>
    </xf>
    <xf numFmtId="3" fontId="3" fillId="0" borderId="0" xfId="60" applyNumberFormat="1" applyFont="1" applyFill="1" applyBorder="1" applyAlignment="1" applyProtection="1">
      <alignment vertical="center"/>
      <protection/>
    </xf>
    <xf numFmtId="0" fontId="3" fillId="0" borderId="0" xfId="60" applyNumberFormat="1" applyFont="1" applyFill="1" applyAlignment="1" applyProtection="1">
      <alignment/>
      <protection/>
    </xf>
    <xf numFmtId="3" fontId="7" fillId="0" borderId="0" xfId="60" applyNumberFormat="1" applyFont="1" applyFill="1" applyAlignment="1" applyProtection="1">
      <alignment wrapText="1"/>
      <protection/>
    </xf>
    <xf numFmtId="0" fontId="2" fillId="0" borderId="0" xfId="60" applyFont="1" applyFill="1" applyAlignment="1" applyProtection="1">
      <alignment/>
      <protection/>
    </xf>
    <xf numFmtId="3" fontId="3" fillId="0" borderId="0" xfId="60" applyNumberFormat="1" applyFont="1" applyFill="1" applyAlignment="1" applyProtection="1">
      <alignment horizontal="right"/>
      <protection/>
    </xf>
    <xf numFmtId="0" fontId="3" fillId="0" borderId="0" xfId="60" applyNumberFormat="1" applyFont="1" applyFill="1" applyBorder="1" applyAlignment="1" applyProtection="1">
      <alignment horizontal="center" vertical="center"/>
      <protection/>
    </xf>
    <xf numFmtId="0" fontId="2" fillId="0" borderId="0" xfId="60" applyNumberFormat="1" applyFont="1" applyFill="1" applyAlignment="1" applyProtection="1">
      <alignment vertical="center"/>
      <protection/>
    </xf>
    <xf numFmtId="0" fontId="3" fillId="33" borderId="0" xfId="60" applyNumberFormat="1" applyFont="1" applyFill="1" applyBorder="1" applyAlignment="1" applyProtection="1">
      <alignment vertical="center"/>
      <protection/>
    </xf>
    <xf numFmtId="0" fontId="3" fillId="33" borderId="10" xfId="60" applyNumberFormat="1" applyFont="1" applyFill="1" applyBorder="1" applyAlignment="1" applyProtection="1">
      <alignment vertical="center"/>
      <protection/>
    </xf>
    <xf numFmtId="0" fontId="2" fillId="33" borderId="10" xfId="60" applyNumberFormat="1" applyFont="1" applyFill="1" applyBorder="1" applyAlignment="1" applyProtection="1">
      <alignment vertical="center"/>
      <protection/>
    </xf>
    <xf numFmtId="176" fontId="2" fillId="0" borderId="0" xfId="60" applyNumberFormat="1" applyFont="1" applyFill="1" applyBorder="1" applyAlignment="1" applyProtection="1">
      <alignment vertical="center"/>
      <protection/>
    </xf>
    <xf numFmtId="3" fontId="2" fillId="0" borderId="0" xfId="60" applyNumberFormat="1" applyFont="1" applyFill="1" applyBorder="1" applyAlignment="1" applyProtection="1">
      <alignment vertical="center"/>
      <protection/>
    </xf>
    <xf numFmtId="0" fontId="3" fillId="33" borderId="10" xfId="60" applyNumberFormat="1" applyFont="1" applyFill="1" applyBorder="1" applyAlignment="1" applyProtection="1">
      <alignment horizontal="center" vertical="center"/>
      <protection/>
    </xf>
    <xf numFmtId="0" fontId="2" fillId="33" borderId="10" xfId="60" applyNumberFormat="1" applyFont="1" applyFill="1" applyBorder="1" applyAlignment="1" applyProtection="1">
      <alignment horizontal="center" vertical="center"/>
      <protection/>
    </xf>
    <xf numFmtId="49" fontId="8" fillId="33" borderId="10" xfId="60" applyNumberFormat="1" applyFont="1" applyFill="1" applyBorder="1" applyAlignment="1" applyProtection="1">
      <alignment horizontal="center" vertical="center"/>
      <protection/>
    </xf>
    <xf numFmtId="176" fontId="8" fillId="0" borderId="0" xfId="60" applyNumberFormat="1" applyFont="1" applyFill="1" applyBorder="1" applyAlignment="1" applyProtection="1">
      <alignment vertical="center"/>
      <protection/>
    </xf>
    <xf numFmtId="3" fontId="8" fillId="0" borderId="0" xfId="60" applyNumberFormat="1" applyFont="1" applyFill="1" applyBorder="1" applyAlignment="1" applyProtection="1">
      <alignment vertical="center"/>
      <protection/>
    </xf>
    <xf numFmtId="0" fontId="8" fillId="0" borderId="0" xfId="60" applyFont="1" applyFill="1" applyAlignment="1" applyProtection="1">
      <alignment vertical="center"/>
      <protection/>
    </xf>
    <xf numFmtId="176" fontId="2" fillId="0" borderId="0" xfId="60" applyNumberFormat="1" applyFont="1" applyFill="1" applyAlignment="1" applyProtection="1">
      <alignment vertical="center"/>
      <protection/>
    </xf>
    <xf numFmtId="3" fontId="6" fillId="0" borderId="0" xfId="60" applyNumberFormat="1" applyFont="1" applyFill="1" applyBorder="1" applyAlignment="1" applyProtection="1">
      <alignment vertical="center" wrapText="1"/>
      <protection/>
    </xf>
    <xf numFmtId="0" fontId="6" fillId="0" borderId="0" xfId="60" applyFont="1" applyFill="1" applyBorder="1" applyAlignment="1" applyProtection="1">
      <alignment vertical="center"/>
      <protection/>
    </xf>
    <xf numFmtId="0" fontId="2" fillId="0" borderId="0" xfId="60" applyNumberFormat="1" applyFont="1" applyFill="1" applyBorder="1" applyAlignment="1" applyProtection="1">
      <alignment vertical="center"/>
      <protection/>
    </xf>
    <xf numFmtId="0" fontId="2" fillId="0" borderId="0" xfId="60" applyFont="1" applyFill="1" applyBorder="1" applyAlignment="1" applyProtection="1">
      <alignment vertical="center"/>
      <protection/>
    </xf>
    <xf numFmtId="3" fontId="3" fillId="0" borderId="0" xfId="60" applyNumberFormat="1" applyFont="1" applyFill="1" applyAlignment="1" applyProtection="1" quotePrefix="1">
      <alignment vertical="center"/>
      <protection/>
    </xf>
    <xf numFmtId="3" fontId="3" fillId="0" borderId="0" xfId="60" applyNumberFormat="1" applyFont="1" applyFill="1" applyAlignment="1" applyProtection="1">
      <alignment horizontal="right" vertical="center"/>
      <protection/>
    </xf>
    <xf numFmtId="3" fontId="3" fillId="33" borderId="11" xfId="60" applyNumberFormat="1" applyFont="1" applyFill="1" applyBorder="1" applyAlignment="1" applyProtection="1">
      <alignment horizontal="center" vertical="center"/>
      <protection/>
    </xf>
    <xf numFmtId="0" fontId="2" fillId="0" borderId="0" xfId="60" applyFont="1" applyFill="1" applyAlignment="1" applyProtection="1">
      <alignment horizontal="center" vertical="center"/>
      <protection/>
    </xf>
    <xf numFmtId="3" fontId="3" fillId="33" borderId="12" xfId="60" applyNumberFormat="1" applyFont="1" applyFill="1" applyBorder="1" applyAlignment="1" applyProtection="1">
      <alignment horizontal="center" vertical="center"/>
      <protection/>
    </xf>
    <xf numFmtId="0" fontId="3" fillId="33" borderId="13" xfId="60" applyNumberFormat="1" applyFont="1" applyFill="1" applyBorder="1" applyAlignment="1" applyProtection="1">
      <alignment horizontal="center" vertical="center"/>
      <protection/>
    </xf>
    <xf numFmtId="3" fontId="3" fillId="33" borderId="14" xfId="60" applyNumberFormat="1" applyFont="1" applyFill="1" applyBorder="1" applyAlignment="1" applyProtection="1">
      <alignment horizontal="center" vertical="center"/>
      <protection/>
    </xf>
    <xf numFmtId="3" fontId="3" fillId="33" borderId="15" xfId="60" applyNumberFormat="1" applyFont="1" applyFill="1" applyBorder="1" applyAlignment="1" applyProtection="1">
      <alignment horizontal="center" vertical="center"/>
      <protection/>
    </xf>
    <xf numFmtId="176" fontId="9" fillId="0" borderId="16" xfId="60" applyNumberFormat="1" applyFont="1" applyFill="1" applyBorder="1" applyAlignment="1" applyProtection="1">
      <alignment horizontal="right" vertical="center"/>
      <protection/>
    </xf>
    <xf numFmtId="176" fontId="9" fillId="0" borderId="0" xfId="60" applyNumberFormat="1" applyFont="1" applyFill="1" applyBorder="1" applyAlignment="1" applyProtection="1">
      <alignment horizontal="right" vertical="center"/>
      <protection/>
    </xf>
    <xf numFmtId="176" fontId="9" fillId="0" borderId="0" xfId="60" applyNumberFormat="1" applyFont="1" applyFill="1" applyAlignment="1" applyProtection="1">
      <alignment vertical="center"/>
      <protection/>
    </xf>
    <xf numFmtId="176" fontId="2" fillId="0" borderId="16" xfId="60" applyNumberFormat="1" applyFont="1" applyFill="1" applyBorder="1" applyAlignment="1" applyProtection="1">
      <alignment horizontal="right" vertical="center"/>
      <protection/>
    </xf>
    <xf numFmtId="176" fontId="2" fillId="0" borderId="0" xfId="60" applyNumberFormat="1" applyFont="1" applyFill="1" applyBorder="1" applyAlignment="1" applyProtection="1">
      <alignment horizontal="right" vertical="center"/>
      <protection/>
    </xf>
    <xf numFmtId="176" fontId="2" fillId="0" borderId="0" xfId="60" applyNumberFormat="1" applyFont="1" applyFill="1" applyAlignment="1" applyProtection="1">
      <alignment horizontal="right" vertical="center"/>
      <protection/>
    </xf>
    <xf numFmtId="176" fontId="9" fillId="0" borderId="0" xfId="60" applyNumberFormat="1" applyFont="1" applyFill="1" applyAlignment="1" applyProtection="1">
      <alignment horizontal="right" vertical="center"/>
      <protection/>
    </xf>
    <xf numFmtId="176" fontId="8" fillId="0" borderId="16" xfId="60" applyNumberFormat="1" applyFont="1" applyFill="1" applyBorder="1" applyAlignment="1" applyProtection="1">
      <alignment horizontal="right" vertical="center"/>
      <protection/>
    </xf>
    <xf numFmtId="176" fontId="8" fillId="0" borderId="0" xfId="60" applyNumberFormat="1" applyFont="1" applyFill="1" applyBorder="1" applyAlignment="1" applyProtection="1">
      <alignment horizontal="right" vertical="center"/>
      <protection/>
    </xf>
    <xf numFmtId="176" fontId="8" fillId="0" borderId="0" xfId="60" applyNumberFormat="1" applyFont="1" applyFill="1" applyAlignment="1" applyProtection="1">
      <alignment horizontal="right" vertical="center"/>
      <protection/>
    </xf>
    <xf numFmtId="176" fontId="10" fillId="0" borderId="0" xfId="60" applyNumberFormat="1" applyFont="1" applyFill="1" applyAlignment="1" applyProtection="1">
      <alignment horizontal="right" vertical="center"/>
      <protection/>
    </xf>
    <xf numFmtId="0" fontId="3" fillId="33" borderId="10" xfId="60" applyNumberFormat="1" applyFont="1" applyFill="1" applyBorder="1" applyAlignment="1" applyProtection="1">
      <alignment horizontal="left" vertical="center"/>
      <protection/>
    </xf>
    <xf numFmtId="0" fontId="6" fillId="33" borderId="10" xfId="60" applyNumberFormat="1" applyFont="1" applyFill="1" applyBorder="1" applyAlignment="1" applyProtection="1">
      <alignment vertical="center"/>
      <protection/>
    </xf>
    <xf numFmtId="176" fontId="2" fillId="0" borderId="0" xfId="60" applyNumberFormat="1" applyFont="1" applyFill="1" applyAlignment="1" applyProtection="1">
      <alignment horizontal="right" vertical="center" indent="1"/>
      <protection/>
    </xf>
    <xf numFmtId="0" fontId="3" fillId="33" borderId="13" xfId="60" applyNumberFormat="1" applyFont="1" applyFill="1" applyBorder="1" applyAlignment="1" applyProtection="1">
      <alignment vertical="center"/>
      <protection/>
    </xf>
    <xf numFmtId="176" fontId="2" fillId="0" borderId="17" xfId="60" applyNumberFormat="1" applyFont="1" applyFill="1" applyBorder="1" applyAlignment="1" applyProtection="1">
      <alignment horizontal="right" vertical="center"/>
      <protection/>
    </xf>
    <xf numFmtId="176" fontId="2" fillId="0" borderId="18" xfId="60" applyNumberFormat="1" applyFont="1" applyFill="1" applyBorder="1" applyAlignment="1" applyProtection="1">
      <alignment horizontal="right" vertical="center"/>
      <protection/>
    </xf>
    <xf numFmtId="176" fontId="2" fillId="0" borderId="18" xfId="60" applyNumberFormat="1" applyFont="1" applyFill="1" applyBorder="1" applyAlignment="1" applyProtection="1">
      <alignment vertical="center"/>
      <protection/>
    </xf>
    <xf numFmtId="3" fontId="2" fillId="0" borderId="0" xfId="60" applyNumberFormat="1" applyFont="1" applyFill="1" applyBorder="1" applyAlignment="1" applyProtection="1">
      <alignment vertical="center" wrapText="1"/>
      <protection/>
    </xf>
    <xf numFmtId="0" fontId="6" fillId="0" borderId="0" xfId="60" applyNumberFormat="1" applyFont="1" applyFill="1" applyAlignment="1" applyProtection="1">
      <alignment vertical="center"/>
      <protection/>
    </xf>
    <xf numFmtId="0" fontId="6" fillId="0" borderId="0" xfId="60" applyNumberFormat="1" applyFont="1" applyFill="1" applyBorder="1" applyAlignment="1" applyProtection="1">
      <alignment vertical="center"/>
      <protection/>
    </xf>
    <xf numFmtId="0" fontId="2" fillId="0" borderId="0" xfId="60" applyFill="1" applyAlignment="1" applyProtection="1">
      <alignment vertical="center"/>
      <protection/>
    </xf>
    <xf numFmtId="176" fontId="2" fillId="0" borderId="16" xfId="60" applyNumberFormat="1" applyFont="1" applyFill="1" applyBorder="1" applyAlignment="1" applyProtection="1">
      <alignment vertical="center"/>
      <protection/>
    </xf>
    <xf numFmtId="176" fontId="2" fillId="0" borderId="0" xfId="60" applyNumberFormat="1" applyFill="1" applyAlignment="1" applyProtection="1">
      <alignment vertical="center"/>
      <protection/>
    </xf>
    <xf numFmtId="176" fontId="2" fillId="0" borderId="0" xfId="60" applyNumberFormat="1" applyFill="1" applyAlignment="1" applyProtection="1">
      <alignment horizontal="right" vertical="center" indent="1"/>
      <protection/>
    </xf>
    <xf numFmtId="176" fontId="2" fillId="0" borderId="17" xfId="60" applyNumberFormat="1" applyFill="1" applyBorder="1" applyAlignment="1" applyProtection="1">
      <alignment vertical="center"/>
      <protection/>
    </xf>
    <xf numFmtId="176" fontId="2" fillId="0" borderId="18" xfId="60" applyNumberFormat="1" applyFill="1" applyBorder="1" applyAlignment="1" applyProtection="1">
      <alignment vertical="center"/>
      <protection/>
    </xf>
    <xf numFmtId="0" fontId="3" fillId="0" borderId="0" xfId="0" applyNumberFormat="1" applyFont="1" applyAlignment="1" applyProtection="1">
      <alignment vertical="center"/>
      <protection/>
    </xf>
    <xf numFmtId="0" fontId="3" fillId="33" borderId="19" xfId="60" applyNumberFormat="1" applyFont="1" applyFill="1" applyBorder="1" applyAlignment="1" applyProtection="1">
      <alignment horizontal="center" vertical="center" wrapText="1"/>
      <protection/>
    </xf>
    <xf numFmtId="0" fontId="3" fillId="33" borderId="20" xfId="60" applyNumberFormat="1" applyFont="1" applyFill="1" applyBorder="1" applyAlignment="1" applyProtection="1">
      <alignment horizontal="center" vertical="center" wrapText="1"/>
      <protection/>
    </xf>
    <xf numFmtId="176" fontId="3" fillId="0" borderId="16" xfId="60" applyNumberFormat="1" applyFont="1" applyFill="1" applyBorder="1" applyAlignment="1" applyProtection="1">
      <alignment vertical="center" wrapText="1"/>
      <protection/>
    </xf>
    <xf numFmtId="176" fontId="3" fillId="0" borderId="0" xfId="60" applyNumberFormat="1" applyFont="1" applyFill="1" applyBorder="1" applyAlignment="1" applyProtection="1">
      <alignment vertical="center" wrapText="1"/>
      <protection/>
    </xf>
    <xf numFmtId="176" fontId="2" fillId="0" borderId="16" xfId="60" applyNumberFormat="1" applyFont="1" applyFill="1" applyBorder="1" applyAlignment="1" applyProtection="1">
      <alignment vertical="center" wrapText="1"/>
      <protection/>
    </xf>
    <xf numFmtId="176" fontId="2" fillId="0" borderId="0" xfId="60" applyNumberFormat="1" applyFont="1" applyFill="1" applyBorder="1" applyAlignment="1" applyProtection="1">
      <alignment vertical="center" wrapText="1"/>
      <protection/>
    </xf>
    <xf numFmtId="176" fontId="8" fillId="0" borderId="16" xfId="60" applyNumberFormat="1" applyFont="1" applyFill="1" applyBorder="1" applyAlignment="1" applyProtection="1">
      <alignment vertical="center" wrapText="1"/>
      <protection/>
    </xf>
    <xf numFmtId="176" fontId="8" fillId="0" borderId="0" xfId="60" applyNumberFormat="1" applyFont="1" applyFill="1" applyBorder="1" applyAlignment="1" applyProtection="1">
      <alignment vertical="center" wrapText="1"/>
      <protection/>
    </xf>
    <xf numFmtId="3" fontId="3" fillId="0" borderId="0" xfId="60" applyNumberFormat="1" applyFont="1" applyFill="1" applyBorder="1" applyAlignment="1" applyProtection="1">
      <alignment vertical="center" wrapText="1"/>
      <protection/>
    </xf>
    <xf numFmtId="177" fontId="2" fillId="0" borderId="0" xfId="62" applyNumberFormat="1" applyFont="1" applyFill="1" applyAlignment="1" applyProtection="1">
      <alignment horizontal="right" vertical="center"/>
      <protection/>
    </xf>
    <xf numFmtId="177" fontId="2" fillId="0" borderId="18" xfId="62" applyNumberFormat="1" applyFont="1" applyFill="1" applyBorder="1" applyAlignment="1" applyProtection="1">
      <alignment horizontal="right" vertical="center"/>
      <protection/>
    </xf>
    <xf numFmtId="3" fontId="3" fillId="0" borderId="0" xfId="60" applyNumberFormat="1" applyFont="1" applyFill="1" applyAlignment="1" applyProtection="1">
      <alignment horizontal="center" vertical="center"/>
      <protection/>
    </xf>
    <xf numFmtId="3" fontId="3" fillId="33" borderId="21" xfId="60" applyNumberFormat="1" applyFont="1" applyFill="1" applyBorder="1" applyAlignment="1" applyProtection="1">
      <alignment horizontal="centerContinuous" vertical="center"/>
      <protection/>
    </xf>
    <xf numFmtId="3" fontId="3" fillId="33" borderId="22" xfId="60" applyNumberFormat="1" applyFont="1" applyFill="1" applyBorder="1" applyAlignment="1" applyProtection="1">
      <alignment horizontal="center" vertical="center"/>
      <protection/>
    </xf>
    <xf numFmtId="3" fontId="2" fillId="0" borderId="0" xfId="60" applyNumberFormat="1" applyFont="1" applyFill="1" applyAlignment="1" applyProtection="1">
      <alignment vertical="center"/>
      <protection/>
    </xf>
    <xf numFmtId="3" fontId="7" fillId="0" borderId="0" xfId="60" applyNumberFormat="1" applyFont="1" applyFill="1" applyAlignment="1" applyProtection="1">
      <alignment vertical="center" wrapText="1"/>
      <protection/>
    </xf>
    <xf numFmtId="0" fontId="2" fillId="0" borderId="23" xfId="60" applyNumberFormat="1" applyFont="1" applyFill="1" applyBorder="1" applyAlignment="1" applyProtection="1">
      <alignment vertical="center"/>
      <protection/>
    </xf>
    <xf numFmtId="176" fontId="2" fillId="0" borderId="24" xfId="60" applyNumberFormat="1" applyFont="1" applyFill="1" applyBorder="1" applyAlignment="1" applyProtection="1">
      <alignment vertical="center"/>
      <protection/>
    </xf>
    <xf numFmtId="0" fontId="2" fillId="0" borderId="16" xfId="60" applyNumberFormat="1" applyFont="1" applyFill="1" applyBorder="1" applyAlignment="1" applyProtection="1">
      <alignment vertical="center"/>
      <protection/>
    </xf>
    <xf numFmtId="0" fontId="6" fillId="0" borderId="24" xfId="60" applyNumberFormat="1" applyFont="1" applyFill="1" applyBorder="1" applyAlignment="1" applyProtection="1">
      <alignment horizontal="left" vertical="center" wrapText="1"/>
      <protection/>
    </xf>
    <xf numFmtId="0" fontId="6" fillId="0" borderId="0" xfId="60" applyNumberFormat="1" applyFont="1" applyFill="1" applyAlignment="1" applyProtection="1">
      <alignment horizontal="left" vertical="center"/>
      <protection/>
    </xf>
    <xf numFmtId="0" fontId="3" fillId="33" borderId="25" xfId="60" applyNumberFormat="1" applyFont="1" applyFill="1" applyBorder="1" applyAlignment="1" applyProtection="1">
      <alignment horizontal="center" vertical="center" wrapText="1"/>
      <protection/>
    </xf>
    <xf numFmtId="0" fontId="3" fillId="33" borderId="10" xfId="60" applyNumberFormat="1" applyFont="1" applyFill="1" applyBorder="1" applyAlignment="1" applyProtection="1">
      <alignment horizontal="center" vertical="center" wrapText="1"/>
      <protection/>
    </xf>
    <xf numFmtId="0" fontId="3" fillId="33" borderId="13" xfId="60" applyNumberFormat="1" applyFont="1" applyFill="1" applyBorder="1" applyAlignment="1" applyProtection="1">
      <alignment horizontal="center" vertical="center" wrapText="1"/>
      <protection/>
    </xf>
    <xf numFmtId="0" fontId="3" fillId="33" borderId="26" xfId="60" applyNumberFormat="1" applyFont="1" applyFill="1" applyBorder="1" applyAlignment="1" applyProtection="1">
      <alignment horizontal="center" vertical="center"/>
      <protection/>
    </xf>
    <xf numFmtId="0" fontId="3" fillId="33" borderId="16" xfId="60" applyNumberFormat="1" applyFont="1" applyFill="1" applyBorder="1" applyAlignment="1" applyProtection="1">
      <alignment horizontal="center" vertical="center"/>
      <protection/>
    </xf>
    <xf numFmtId="0" fontId="3" fillId="33" borderId="17" xfId="60" applyNumberFormat="1" applyFont="1" applyFill="1" applyBorder="1" applyAlignment="1" applyProtection="1">
      <alignment horizontal="center" vertical="center"/>
      <protection/>
    </xf>
    <xf numFmtId="0" fontId="3" fillId="33" borderId="21" xfId="60" applyNumberFormat="1" applyFont="1" applyFill="1" applyBorder="1" applyAlignment="1" applyProtection="1">
      <alignment horizontal="center" vertical="center"/>
      <protection/>
    </xf>
    <xf numFmtId="0" fontId="3" fillId="33" borderId="27" xfId="60" applyNumberFormat="1" applyFont="1" applyFill="1" applyBorder="1" applyAlignment="1" applyProtection="1">
      <alignment horizontal="center" vertical="center"/>
      <protection/>
    </xf>
    <xf numFmtId="0" fontId="3" fillId="33" borderId="28" xfId="60" applyNumberFormat="1" applyFont="1" applyFill="1" applyBorder="1" applyAlignment="1" applyProtection="1">
      <alignment horizontal="center" vertical="center"/>
      <protection/>
    </xf>
    <xf numFmtId="0" fontId="3" fillId="33" borderId="29" xfId="60" applyNumberFormat="1" applyFont="1" applyFill="1" applyBorder="1" applyAlignment="1" applyProtection="1">
      <alignment horizontal="center" vertical="center"/>
      <protection/>
    </xf>
    <xf numFmtId="0" fontId="3" fillId="33" borderId="30" xfId="60" applyNumberFormat="1" applyFont="1" applyFill="1" applyBorder="1" applyAlignment="1" applyProtection="1">
      <alignment horizontal="center" vertical="center"/>
      <protection/>
    </xf>
    <xf numFmtId="3" fontId="0" fillId="0" borderId="31" xfId="0" applyBorder="1" applyAlignment="1" applyProtection="1">
      <alignment vertical="center"/>
      <protection/>
    </xf>
    <xf numFmtId="3" fontId="0" fillId="0" borderId="14" xfId="0" applyBorder="1" applyAlignment="1" applyProtection="1">
      <alignment vertical="center"/>
      <protection/>
    </xf>
    <xf numFmtId="0" fontId="3" fillId="33" borderId="23" xfId="60" applyNumberFormat="1" applyFont="1" applyFill="1" applyBorder="1" applyAlignment="1" applyProtection="1">
      <alignment horizontal="center" vertical="center"/>
      <protection/>
    </xf>
    <xf numFmtId="3" fontId="0" fillId="0" borderId="16" xfId="0" applyBorder="1" applyAlignment="1" applyProtection="1">
      <alignment vertical="center"/>
      <protection/>
    </xf>
    <xf numFmtId="3" fontId="0" fillId="0" borderId="17" xfId="0" applyBorder="1" applyAlignment="1" applyProtection="1">
      <alignment vertical="center"/>
      <protection/>
    </xf>
    <xf numFmtId="0" fontId="3" fillId="33" borderId="32" xfId="60" applyNumberFormat="1" applyFont="1" applyFill="1" applyBorder="1" applyAlignment="1" applyProtection="1">
      <alignment horizontal="center" vertical="center" wrapText="1"/>
      <protection/>
    </xf>
    <xf numFmtId="0" fontId="3" fillId="33" borderId="33" xfId="60" applyNumberFormat="1" applyFont="1" applyFill="1" applyBorder="1" applyAlignment="1" applyProtection="1">
      <alignment horizontal="center" vertical="center" wrapText="1"/>
      <protection/>
    </xf>
    <xf numFmtId="0" fontId="3" fillId="33" borderId="34" xfId="60" applyNumberFormat="1" applyFont="1" applyFill="1" applyBorder="1" applyAlignment="1" applyProtection="1">
      <alignment horizontal="center" vertical="center" wrapText="1"/>
      <protection/>
    </xf>
    <xf numFmtId="0" fontId="3" fillId="33" borderId="16" xfId="60" applyNumberFormat="1" applyFont="1" applyFill="1" applyBorder="1" applyAlignment="1" applyProtection="1">
      <alignment horizontal="center" vertical="center" wrapText="1"/>
      <protection/>
    </xf>
    <xf numFmtId="0" fontId="3" fillId="33" borderId="35" xfId="60" applyNumberFormat="1" applyFont="1" applyFill="1" applyBorder="1" applyAlignment="1" applyProtection="1">
      <alignment horizontal="center" vertical="center" wrapText="1"/>
      <protection/>
    </xf>
    <xf numFmtId="0" fontId="3" fillId="33" borderId="30" xfId="60" applyNumberFormat="1" applyFont="1" applyFill="1" applyBorder="1" applyAlignment="1" applyProtection="1">
      <alignment horizontal="center" vertical="center" wrapText="1"/>
      <protection/>
    </xf>
    <xf numFmtId="0" fontId="3" fillId="33" borderId="36" xfId="60" applyNumberFormat="1" applyFont="1" applyFill="1" applyBorder="1" applyAlignment="1" applyProtection="1">
      <alignment horizontal="center" vertical="center" wrapText="1"/>
      <protection/>
    </xf>
    <xf numFmtId="0" fontId="3" fillId="33" borderId="36" xfId="60" applyNumberFormat="1" applyFont="1" applyFill="1" applyBorder="1" applyAlignment="1" applyProtection="1">
      <alignment horizontal="center" vertical="center"/>
      <protection/>
    </xf>
    <xf numFmtId="3" fontId="3" fillId="33" borderId="23" xfId="60" applyNumberFormat="1" applyFont="1" applyFill="1" applyBorder="1" applyAlignment="1" applyProtection="1">
      <alignment horizontal="center" vertical="center"/>
      <protection/>
    </xf>
    <xf numFmtId="3" fontId="3" fillId="33" borderId="16" xfId="60" applyNumberFormat="1" applyFont="1" applyFill="1" applyBorder="1" applyAlignment="1" applyProtection="1">
      <alignment horizontal="center" vertical="center"/>
      <protection/>
    </xf>
    <xf numFmtId="3" fontId="3" fillId="33" borderId="17" xfId="60" applyNumberFormat="1" applyFont="1" applyFill="1" applyBorder="1" applyAlignment="1" applyProtection="1">
      <alignment horizontal="center" vertical="center"/>
      <protection/>
    </xf>
    <xf numFmtId="3" fontId="3" fillId="33" borderId="30" xfId="60" applyNumberFormat="1" applyFont="1" applyFill="1" applyBorder="1" applyAlignment="1" applyProtection="1">
      <alignment horizontal="center" vertical="center"/>
      <protection/>
    </xf>
    <xf numFmtId="3" fontId="3" fillId="33" borderId="31" xfId="60" applyNumberFormat="1" applyFont="1" applyFill="1" applyBorder="1" applyAlignment="1" applyProtection="1">
      <alignment horizontal="center" vertical="center"/>
      <protection/>
    </xf>
    <xf numFmtId="3" fontId="3" fillId="33" borderId="14" xfId="60" applyNumberFormat="1" applyFont="1" applyFill="1" applyBorder="1" applyAlignment="1" applyProtection="1">
      <alignment horizontal="center" vertical="center"/>
      <protection/>
    </xf>
    <xf numFmtId="3" fontId="3" fillId="33" borderId="37" xfId="60" applyNumberFormat="1" applyFont="1" applyFill="1" applyBorder="1" applyAlignment="1" applyProtection="1">
      <alignment horizontal="center" vertical="center"/>
      <protection/>
    </xf>
    <xf numFmtId="3" fontId="3" fillId="33" borderId="38" xfId="60" applyNumberFormat="1" applyFont="1" applyFill="1" applyBorder="1" applyAlignment="1" applyProtection="1">
      <alignment horizontal="center" vertical="center"/>
      <protection/>
    </xf>
    <xf numFmtId="3" fontId="3" fillId="33" borderId="39" xfId="60" applyNumberFormat="1" applyFont="1" applyFill="1" applyBorder="1" applyAlignment="1" applyProtection="1">
      <alignment horizontal="center" vertical="center"/>
      <protection/>
    </xf>
    <xf numFmtId="0" fontId="3" fillId="33" borderId="10" xfId="60" applyNumberFormat="1" applyFont="1" applyFill="1" applyBorder="1" applyAlignment="1" applyProtection="1">
      <alignment horizontal="center" vertical="center"/>
      <protection/>
    </xf>
    <xf numFmtId="0" fontId="3" fillId="33" borderId="13" xfId="60" applyNumberFormat="1" applyFont="1" applyFill="1" applyBorder="1" applyAlignment="1" applyProtection="1">
      <alignment horizontal="center" vertical="center"/>
      <protection/>
    </xf>
    <xf numFmtId="3" fontId="6" fillId="33" borderId="30" xfId="60" applyNumberFormat="1" applyFont="1" applyFill="1" applyBorder="1" applyAlignment="1" applyProtection="1">
      <alignment horizontal="center" vertical="center"/>
      <protection/>
    </xf>
    <xf numFmtId="3" fontId="6" fillId="33" borderId="14" xfId="60" applyNumberFormat="1" applyFont="1" applyFill="1" applyBorder="1" applyAlignment="1" applyProtection="1">
      <alignment horizontal="center" vertical="center"/>
      <protection/>
    </xf>
    <xf numFmtId="3" fontId="6" fillId="0" borderId="24" xfId="60" applyNumberFormat="1" applyFont="1" applyFill="1" applyBorder="1" applyAlignment="1" applyProtection="1">
      <alignment horizontal="left" vertical="center" wrapText="1"/>
      <protection/>
    </xf>
    <xf numFmtId="3" fontId="6" fillId="0" borderId="0" xfId="60" applyNumberFormat="1" applyFont="1" applyFill="1" applyBorder="1" applyAlignment="1" applyProtection="1">
      <alignment horizontal="left" vertical="center" wrapText="1"/>
      <protection/>
    </xf>
    <xf numFmtId="3" fontId="3" fillId="33" borderId="25" xfId="60" applyNumberFormat="1" applyFont="1" applyFill="1" applyBorder="1" applyAlignment="1" applyProtection="1">
      <alignment horizontal="center" vertical="center" wrapText="1"/>
      <protection/>
    </xf>
    <xf numFmtId="3" fontId="3" fillId="33" borderId="10" xfId="60" applyNumberFormat="1" applyFont="1" applyFill="1" applyBorder="1" applyAlignment="1" applyProtection="1">
      <alignment horizontal="center" vertical="center" wrapText="1"/>
      <protection/>
    </xf>
    <xf numFmtId="3" fontId="7" fillId="33" borderId="26" xfId="60" applyNumberFormat="1" applyFont="1" applyFill="1" applyBorder="1" applyAlignment="1" applyProtection="1">
      <alignment horizontal="center" vertical="center" wrapText="1"/>
      <protection/>
    </xf>
    <xf numFmtId="3" fontId="7" fillId="33" borderId="31" xfId="60" applyNumberFormat="1" applyFont="1" applyFill="1" applyBorder="1" applyAlignment="1" applyProtection="1">
      <alignment horizontal="center" vertical="center" wrapText="1"/>
      <protection/>
    </xf>
    <xf numFmtId="3" fontId="7" fillId="33" borderId="14" xfId="60" applyNumberFormat="1" applyFont="1" applyFill="1" applyBorder="1" applyAlignment="1" applyProtection="1">
      <alignment horizontal="center" vertical="center" wrapText="1"/>
      <protection/>
    </xf>
    <xf numFmtId="3" fontId="3" fillId="33" borderId="26" xfId="60" applyNumberFormat="1" applyFont="1" applyFill="1" applyBorder="1" applyAlignment="1" applyProtection="1">
      <alignment horizontal="center" vertical="center" wrapText="1"/>
      <protection/>
    </xf>
    <xf numFmtId="3" fontId="3" fillId="33" borderId="16" xfId="60" applyNumberFormat="1" applyFont="1" applyFill="1" applyBorder="1" applyAlignment="1" applyProtection="1">
      <alignment horizontal="center" vertical="center" wrapText="1"/>
      <protection/>
    </xf>
    <xf numFmtId="3" fontId="3" fillId="33" borderId="17" xfId="60" applyNumberFormat="1" applyFont="1" applyFill="1" applyBorder="1" applyAlignment="1" applyProtection="1">
      <alignment horizontal="center" vertical="center" wrapText="1"/>
      <protection/>
    </xf>
    <xf numFmtId="3" fontId="7" fillId="33" borderId="40" xfId="60" applyNumberFormat="1" applyFont="1" applyFill="1" applyBorder="1" applyAlignment="1" applyProtection="1">
      <alignment horizontal="center" vertical="center" wrapText="1"/>
      <protection/>
    </xf>
    <xf numFmtId="3" fontId="7" fillId="33" borderId="41" xfId="60" applyNumberFormat="1" applyFont="1" applyFill="1" applyBorder="1" applyAlignment="1" applyProtection="1">
      <alignment horizontal="center" vertical="center" wrapText="1"/>
      <protection/>
    </xf>
    <xf numFmtId="3" fontId="7" fillId="33" borderId="42" xfId="60" applyNumberFormat="1" applyFont="1" applyFill="1" applyBorder="1" applyAlignment="1" applyProtection="1">
      <alignment horizontal="center" vertical="center" wrapText="1"/>
      <protection/>
    </xf>
    <xf numFmtId="3" fontId="3" fillId="33" borderId="43" xfId="60" applyNumberFormat="1" applyFont="1" applyFill="1" applyBorder="1" applyAlignment="1" applyProtection="1">
      <alignment horizontal="center" vertical="center"/>
      <protection/>
    </xf>
    <xf numFmtId="3" fontId="3" fillId="33" borderId="33" xfId="60" applyNumberFormat="1" applyFont="1" applyFill="1" applyBorder="1" applyAlignment="1" applyProtection="1">
      <alignment horizontal="center" vertical="center"/>
      <protection/>
    </xf>
    <xf numFmtId="3" fontId="3" fillId="33" borderId="15" xfId="60" applyNumberFormat="1" applyFont="1" applyFill="1" applyBorder="1" applyAlignment="1" applyProtection="1">
      <alignment horizontal="center" vertical="center"/>
      <protection/>
    </xf>
    <xf numFmtId="3" fontId="3" fillId="33" borderId="44" xfId="60" applyNumberFormat="1" applyFont="1" applyFill="1" applyBorder="1" applyAlignment="1" applyProtection="1">
      <alignment horizontal="center" vertical="center" wrapText="1"/>
      <protection/>
    </xf>
    <xf numFmtId="3" fontId="3" fillId="33" borderId="31" xfId="60" applyNumberFormat="1" applyFont="1" applyFill="1" applyBorder="1" applyAlignment="1" applyProtection="1">
      <alignment horizontal="center" vertical="center" wrapText="1"/>
      <protection/>
    </xf>
    <xf numFmtId="3" fontId="3" fillId="33" borderId="14" xfId="60" applyNumberFormat="1" applyFont="1" applyFill="1" applyBorder="1" applyAlignment="1" applyProtection="1">
      <alignment horizontal="center" vertical="center" wrapText="1"/>
      <protection/>
    </xf>
    <xf numFmtId="3" fontId="3" fillId="33" borderId="45" xfId="60" applyNumberFormat="1" applyFont="1" applyFill="1" applyBorder="1" applyAlignment="1" applyProtection="1">
      <alignment horizontal="center" vertical="center" wrapText="1"/>
      <protection/>
    </xf>
    <xf numFmtId="3" fontId="3" fillId="33" borderId="40" xfId="60" applyNumberFormat="1" applyFont="1" applyFill="1" applyBorder="1" applyAlignment="1" applyProtection="1">
      <alignment horizontal="center" vertical="center" wrapText="1"/>
      <protection/>
    </xf>
    <xf numFmtId="3" fontId="3" fillId="33" borderId="41" xfId="60" applyNumberFormat="1" applyFont="1" applyFill="1" applyBorder="1" applyAlignment="1" applyProtection="1">
      <alignment horizontal="center" vertical="center" wrapText="1"/>
      <protection/>
    </xf>
    <xf numFmtId="3" fontId="3" fillId="33" borderId="42" xfId="60" applyNumberFormat="1" applyFont="1" applyFill="1" applyBorder="1" applyAlignment="1" applyProtection="1">
      <alignment horizontal="center" vertical="center" wrapText="1"/>
      <protection/>
    </xf>
    <xf numFmtId="3" fontId="3" fillId="33" borderId="43" xfId="60" applyNumberFormat="1" applyFont="1" applyFill="1" applyBorder="1" applyAlignment="1" applyProtection="1">
      <alignment horizontal="center" vertical="center" wrapText="1"/>
      <protection/>
    </xf>
    <xf numFmtId="3" fontId="3" fillId="33" borderId="33" xfId="60" applyNumberFormat="1" applyFont="1" applyFill="1" applyBorder="1" applyAlignment="1" applyProtection="1">
      <alignment horizontal="center" vertical="center" wrapText="1"/>
      <protection/>
    </xf>
    <xf numFmtId="3" fontId="3" fillId="33" borderId="15" xfId="60" applyNumberFormat="1" applyFont="1" applyFill="1" applyBorder="1" applyAlignment="1" applyProtection="1">
      <alignment horizontal="center" vertical="center" wrapText="1"/>
      <protection/>
    </xf>
    <xf numFmtId="3" fontId="3" fillId="33" borderId="46" xfId="60" applyNumberFormat="1" applyFont="1" applyFill="1" applyBorder="1" applyAlignment="1" applyProtection="1">
      <alignment horizontal="center" vertical="center"/>
      <protection/>
    </xf>
    <xf numFmtId="3" fontId="3" fillId="33" borderId="40" xfId="60" applyNumberFormat="1" applyFont="1" applyFill="1" applyBorder="1" applyAlignment="1" applyProtection="1">
      <alignment horizontal="center" vertical="center"/>
      <protection/>
    </xf>
    <xf numFmtId="3" fontId="3" fillId="33" borderId="41" xfId="60" applyNumberFormat="1" applyFont="1" applyFill="1" applyBorder="1" applyAlignment="1" applyProtection="1">
      <alignment horizontal="center" vertical="center"/>
      <protection/>
    </xf>
    <xf numFmtId="3" fontId="3" fillId="33" borderId="42" xfId="60" applyNumberFormat="1" applyFont="1" applyFill="1" applyBorder="1" applyAlignment="1" applyProtection="1">
      <alignment horizontal="center" vertical="center"/>
      <protection/>
    </xf>
    <xf numFmtId="3" fontId="3" fillId="33" borderId="13" xfId="60" applyNumberFormat="1" applyFont="1" applyFill="1" applyBorder="1" applyAlignment="1" applyProtection="1">
      <alignment horizontal="center" vertical="center" wrapText="1"/>
      <protection/>
    </xf>
    <xf numFmtId="3" fontId="3" fillId="33" borderId="46" xfId="60" applyNumberFormat="1" applyFont="1" applyFill="1" applyBorder="1" applyAlignment="1" applyProtection="1">
      <alignment horizontal="center" vertical="center" wrapText="1"/>
      <protection/>
    </xf>
    <xf numFmtId="3" fontId="3" fillId="33" borderId="38" xfId="60" applyNumberFormat="1" applyFont="1" applyFill="1" applyBorder="1" applyAlignment="1" applyProtection="1">
      <alignment horizontal="center" vertical="center" wrapText="1"/>
      <protection/>
    </xf>
    <xf numFmtId="3" fontId="3" fillId="33" borderId="39" xfId="60" applyNumberFormat="1" applyFont="1" applyFill="1" applyBorder="1" applyAlignment="1" applyProtection="1">
      <alignment horizontal="center" vertical="center" wrapText="1"/>
      <protection/>
    </xf>
    <xf numFmtId="3" fontId="3" fillId="33" borderId="28" xfId="60" applyNumberFormat="1" applyFont="1" applyFill="1" applyBorder="1" applyAlignment="1" applyProtection="1">
      <alignment horizontal="center" vertical="center"/>
      <protection/>
    </xf>
    <xf numFmtId="3" fontId="3" fillId="33" borderId="29" xfId="60" applyNumberFormat="1" applyFont="1" applyFill="1" applyBorder="1" applyAlignment="1" applyProtection="1">
      <alignment horizontal="center" vertical="center"/>
      <protection/>
    </xf>
    <xf numFmtId="3" fontId="3" fillId="33" borderId="47" xfId="60" applyNumberFormat="1" applyFont="1" applyFill="1" applyBorder="1" applyAlignment="1" applyProtection="1">
      <alignment horizontal="center" vertical="center"/>
      <protection/>
    </xf>
    <xf numFmtId="3" fontId="3" fillId="33" borderId="47" xfId="60" applyNumberFormat="1" applyFont="1" applyFill="1" applyBorder="1" applyAlignment="1" applyProtection="1">
      <alignment horizontal="center" vertical="center" wrapText="1"/>
      <protection/>
    </xf>
    <xf numFmtId="3" fontId="3" fillId="33" borderId="32" xfId="60" applyNumberFormat="1" applyFont="1" applyFill="1" applyBorder="1" applyAlignment="1" applyProtection="1">
      <alignment horizontal="center" vertical="center"/>
      <protection/>
    </xf>
    <xf numFmtId="0" fontId="3" fillId="33" borderId="19" xfId="60" applyNumberFormat="1" applyFont="1" applyFill="1" applyBorder="1" applyAlignment="1" applyProtection="1">
      <alignment horizontal="center" vertical="center"/>
      <protection/>
    </xf>
    <xf numFmtId="0" fontId="3" fillId="33" borderId="20" xfId="60" applyNumberFormat="1" applyFont="1" applyFill="1" applyBorder="1" applyAlignment="1" applyProtection="1">
      <alignment horizontal="center" vertical="center"/>
      <protection/>
    </xf>
    <xf numFmtId="0" fontId="3" fillId="33" borderId="48" xfId="60" applyNumberFormat="1" applyFont="1" applyFill="1" applyBorder="1" applyAlignment="1" applyProtection="1">
      <alignment horizontal="center" vertical="center" wrapText="1"/>
      <protection/>
    </xf>
    <xf numFmtId="0" fontId="3" fillId="33" borderId="49" xfId="60" applyNumberFormat="1" applyFont="1" applyFill="1" applyBorder="1" applyAlignment="1" applyProtection="1">
      <alignment horizontal="center" vertical="center" wrapText="1"/>
      <protection/>
    </xf>
    <xf numFmtId="0" fontId="3" fillId="33" borderId="19" xfId="60" applyNumberFormat="1" applyFont="1" applyFill="1" applyBorder="1" applyAlignment="1" applyProtection="1">
      <alignment horizontal="center" vertical="center" wrapText="1"/>
      <protection/>
    </xf>
    <xf numFmtId="3" fontId="3" fillId="33" borderId="50" xfId="60" applyNumberFormat="1" applyFont="1" applyFill="1" applyBorder="1" applyAlignment="1" applyProtection="1">
      <alignment horizontal="center" vertical="center"/>
      <protection/>
    </xf>
    <xf numFmtId="3" fontId="3" fillId="33" borderId="12" xfId="60" applyNumberFormat="1" applyFont="1" applyFill="1" applyBorder="1" applyAlignment="1" applyProtection="1">
      <alignment horizontal="center" vertical="center"/>
      <protection/>
    </xf>
    <xf numFmtId="3" fontId="3" fillId="33" borderId="51" xfId="60" applyNumberFormat="1" applyFont="1" applyFill="1" applyBorder="1" applyAlignment="1" applyProtection="1">
      <alignment horizontal="center" vertical="center"/>
      <protection/>
    </xf>
    <xf numFmtId="0" fontId="6" fillId="0" borderId="0" xfId="60" applyFont="1" applyFill="1" applyAlignment="1" applyProtection="1">
      <alignment horizontal="left" vertical="center" wrapText="1"/>
      <protection/>
    </xf>
    <xf numFmtId="3" fontId="3" fillId="33" borderId="26" xfId="60" applyNumberFormat="1" applyFont="1" applyFill="1" applyBorder="1" applyAlignment="1" applyProtection="1">
      <alignment horizontal="center" vertical="center"/>
      <protection/>
    </xf>
    <xf numFmtId="3" fontId="3" fillId="33" borderId="11" xfId="60" applyNumberFormat="1" applyFont="1" applyFill="1" applyBorder="1" applyAlignment="1" applyProtection="1">
      <alignment horizontal="center" vertical="center"/>
      <protection/>
    </xf>
    <xf numFmtId="3" fontId="3" fillId="33" borderId="52" xfId="60" applyNumberFormat="1" applyFont="1" applyFill="1" applyBorder="1" applyAlignment="1" applyProtection="1">
      <alignment horizontal="center" vertical="center"/>
      <protection/>
    </xf>
    <xf numFmtId="3" fontId="3" fillId="33" borderId="0" xfId="60" applyNumberFormat="1" applyFont="1" applyFill="1" applyBorder="1" applyAlignment="1" applyProtection="1">
      <alignment horizontal="center" vertical="center"/>
      <protection/>
    </xf>
    <xf numFmtId="3" fontId="3" fillId="33" borderId="18" xfId="60" applyNumberFormat="1" applyFont="1" applyFill="1" applyBorder="1" applyAlignment="1" applyProtection="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s-tgl3ee\&#36039;&#26009;&#29677;\&#20837;&#21147;\185000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82-08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084-08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086-08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8500000"/>
      <sheetName val="185a"/>
      <sheetName val="185b"/>
      <sheetName val="185"/>
    </sheetNames>
    <sheetDataSet>
      <sheetData sheetId="0">
        <row r="3">
          <cell r="E3" t="str">
            <v>  １８５　市  町  別  放  送  受  信  契  約  数</v>
          </cell>
        </row>
        <row r="4">
          <cell r="J4" t="str">
            <v>日本放送協会「放送受信契約数統計要覧」</v>
          </cell>
        </row>
        <row r="5">
          <cell r="A5" t="str">
            <v>年   月   日</v>
          </cell>
          <cell r="F5" t="str">
            <v>衛星契約数</v>
          </cell>
          <cell r="G5" t="str">
            <v>年   月　 日</v>
          </cell>
          <cell r="J5" t="str">
            <v>衛星契約数</v>
          </cell>
        </row>
        <row r="6">
          <cell r="A6" t="str">
            <v>市   町</v>
          </cell>
          <cell r="E6" t="str">
            <v>放送受信契約数</v>
          </cell>
          <cell r="F6" t="str">
            <v>(再  掲)</v>
          </cell>
          <cell r="G6" t="str">
            <v>市   町</v>
          </cell>
          <cell r="I6" t="str">
            <v>放送受信契約数</v>
          </cell>
          <cell r="J6" t="str">
            <v>（再  掲）</v>
          </cell>
        </row>
        <row r="8">
          <cell r="G8" t="str">
            <v>  町        計</v>
          </cell>
          <cell r="I8">
            <v>32424</v>
          </cell>
          <cell r="J8">
            <v>11135</v>
          </cell>
        </row>
        <row r="9">
          <cell r="A9" t="str">
            <v>平成</v>
          </cell>
          <cell r="B9">
            <v>17</v>
          </cell>
          <cell r="C9" t="str">
            <v>年3月31日</v>
          </cell>
          <cell r="E9">
            <v>529652</v>
          </cell>
          <cell r="F9">
            <v>196902</v>
          </cell>
        </row>
        <row r="10">
          <cell r="B10">
            <v>18</v>
          </cell>
          <cell r="E10">
            <v>523986</v>
          </cell>
          <cell r="F10">
            <v>200483</v>
          </cell>
          <cell r="G10" t="str">
            <v>  大　　島　　郡</v>
          </cell>
          <cell r="I10">
            <v>9181</v>
          </cell>
          <cell r="J10">
            <v>2483</v>
          </cell>
        </row>
        <row r="11">
          <cell r="G11" t="str">
            <v>  　周防大島町</v>
          </cell>
          <cell r="I11">
            <v>9181</v>
          </cell>
          <cell r="J11">
            <v>2483</v>
          </cell>
        </row>
        <row r="12">
          <cell r="B12">
            <v>19</v>
          </cell>
          <cell r="E12">
            <v>523951</v>
          </cell>
          <cell r="F12">
            <v>206723</v>
          </cell>
        </row>
        <row r="13">
          <cell r="G13" t="str">
            <v>　玖　　珂　　郡</v>
          </cell>
          <cell r="I13">
            <v>2287</v>
          </cell>
          <cell r="J13">
            <v>709</v>
          </cell>
        </row>
        <row r="14">
          <cell r="G14" t="str">
            <v>  　和　　木　　町</v>
          </cell>
          <cell r="I14">
            <v>2287</v>
          </cell>
          <cell r="J14">
            <v>709</v>
          </cell>
        </row>
        <row r="16">
          <cell r="A16" t="str">
            <v>  市        計</v>
          </cell>
          <cell r="E16">
            <v>491527</v>
          </cell>
          <cell r="F16">
            <v>195588</v>
          </cell>
          <cell r="G16" t="str">
            <v>  熊　　毛　　郡</v>
          </cell>
          <cell r="I16">
            <v>12158</v>
          </cell>
          <cell r="J16">
            <v>4162</v>
          </cell>
        </row>
        <row r="17">
          <cell r="G17" t="str">
            <v>　　上　　関　　町</v>
          </cell>
          <cell r="I17">
            <v>1664</v>
          </cell>
          <cell r="J17">
            <v>317</v>
          </cell>
        </row>
        <row r="18">
          <cell r="A18" t="str">
            <v>  下   関   市</v>
          </cell>
          <cell r="E18">
            <v>101894</v>
          </cell>
          <cell r="F18">
            <v>33552</v>
          </cell>
          <cell r="G18" t="str">
            <v>　　田　布　施　町</v>
          </cell>
          <cell r="I18">
            <v>5626</v>
          </cell>
          <cell r="J18">
            <v>2180</v>
          </cell>
        </row>
        <row r="19">
          <cell r="A19" t="str">
            <v>  宇   部   市</v>
          </cell>
          <cell r="E19">
            <v>59360</v>
          </cell>
          <cell r="F19">
            <v>21239</v>
          </cell>
          <cell r="G19" t="str">
            <v>　　平　　生　　町</v>
          </cell>
          <cell r="I19">
            <v>4868</v>
          </cell>
          <cell r="J19">
            <v>1665</v>
          </cell>
        </row>
        <row r="20">
          <cell r="A20" t="str">
            <v>  山   口   市</v>
          </cell>
          <cell r="E20">
            <v>68676</v>
          </cell>
          <cell r="F20">
            <v>35788</v>
          </cell>
        </row>
        <row r="21">
          <cell r="G21" t="str">
            <v>　美　　祢　　郡</v>
          </cell>
          <cell r="I21">
            <v>4265</v>
          </cell>
          <cell r="J21">
            <v>1984</v>
          </cell>
        </row>
        <row r="22">
          <cell r="A22" t="str">
            <v>  萩        市</v>
          </cell>
          <cell r="E22">
            <v>21960</v>
          </cell>
          <cell r="F22">
            <v>7097</v>
          </cell>
          <cell r="G22" t="str">
            <v>　　美　　東　　町</v>
          </cell>
          <cell r="I22">
            <v>2071</v>
          </cell>
          <cell r="J22">
            <v>1242</v>
          </cell>
        </row>
        <row r="23">
          <cell r="A23" t="str">
            <v>  防   府   市</v>
          </cell>
          <cell r="E23">
            <v>39803</v>
          </cell>
          <cell r="F23">
            <v>18291</v>
          </cell>
          <cell r="G23" t="str">
            <v>　　秋　　芳　　町</v>
          </cell>
          <cell r="I23">
            <v>2194</v>
          </cell>
          <cell r="J23">
            <v>742</v>
          </cell>
        </row>
        <row r="24">
          <cell r="A24" t="str">
            <v>  下   松   市</v>
          </cell>
          <cell r="E24">
            <v>18512</v>
          </cell>
          <cell r="F24">
            <v>7184</v>
          </cell>
        </row>
        <row r="25">
          <cell r="G25" t="str">
            <v>　阿　　武　　郡</v>
          </cell>
          <cell r="I25">
            <v>4533</v>
          </cell>
          <cell r="J25">
            <v>1797</v>
          </cell>
        </row>
        <row r="26">
          <cell r="A26" t="str">
            <v>  岩   国   市</v>
          </cell>
          <cell r="E26">
            <v>52818</v>
          </cell>
          <cell r="F26">
            <v>18522</v>
          </cell>
          <cell r="G26" t="str">
            <v>　　阿　　武　　町</v>
          </cell>
          <cell r="I26">
            <v>1622</v>
          </cell>
          <cell r="J26">
            <v>704</v>
          </cell>
        </row>
        <row r="27">
          <cell r="A27" t="str">
            <v>  光        市</v>
          </cell>
          <cell r="E27">
            <v>18676</v>
          </cell>
          <cell r="F27">
            <v>6921</v>
          </cell>
          <cell r="G27" t="str">
            <v>　　阿　　東　　町</v>
          </cell>
          <cell r="I27">
            <v>2911</v>
          </cell>
          <cell r="J27">
            <v>1093</v>
          </cell>
        </row>
        <row r="28">
          <cell r="A28" t="str">
            <v>  長   門   市</v>
          </cell>
          <cell r="E28">
            <v>15612</v>
          </cell>
          <cell r="F28">
            <v>7093</v>
          </cell>
        </row>
        <row r="30">
          <cell r="A30" t="str">
            <v>  柳   井   市</v>
          </cell>
          <cell r="E30">
            <v>13530</v>
          </cell>
          <cell r="F30">
            <v>4661</v>
          </cell>
        </row>
        <row r="31">
          <cell r="A31" t="str">
            <v>  美   祢   市</v>
          </cell>
          <cell r="E31">
            <v>6380</v>
          </cell>
          <cell r="F31">
            <v>1480</v>
          </cell>
        </row>
        <row r="32">
          <cell r="A32" t="str">
            <v>  周　 南   市</v>
          </cell>
          <cell r="E32">
            <v>52603</v>
          </cell>
          <cell r="F32">
            <v>27116</v>
          </cell>
        </row>
        <row r="34">
          <cell r="A34" t="str">
            <v>  山陽小野田市</v>
          </cell>
          <cell r="E34">
            <v>21703</v>
          </cell>
          <cell r="F34">
            <v>6644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82-83"/>
      <sheetName val="025_1"/>
      <sheetName val="025_2"/>
      <sheetName val="025_3"/>
    </sheetNames>
    <sheetDataSet>
      <sheetData sheetId="1">
        <row r="4">
          <cell r="K4" t="str">
            <v>農林水産省「農林業センサス」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84-85"/>
      <sheetName val="025_4"/>
      <sheetName val="025_5"/>
      <sheetName val="025_6"/>
    </sheetNames>
    <sheetDataSet>
      <sheetData sheetId="1">
        <row r="4">
          <cell r="L4" t="str">
            <v>農林水産省「農林業センサス」</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86-87"/>
      <sheetName val="025_7"/>
      <sheetName val="025_8"/>
    </sheetNames>
    <sheetDataSet>
      <sheetData sheetId="1">
        <row r="4">
          <cell r="I4" t="str">
            <v>農林水産省「農林業センサス」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L15"/>
  <sheetViews>
    <sheetView showGridLines="0" tabSelected="1" zoomScalePageLayoutView="0" workbookViewId="0" topLeftCell="A1">
      <selection activeCell="A1" sqref="A1"/>
    </sheetView>
  </sheetViews>
  <sheetFormatPr defaultColWidth="9.625" defaultRowHeight="13.5" customHeight="1"/>
  <cols>
    <col min="1" max="1" width="10.625" style="30" customWidth="1"/>
    <col min="2" max="11" width="10.625" style="31" customWidth="1"/>
    <col min="12" max="12" width="9.625" style="31" customWidth="1"/>
    <col min="13" max="16384" width="9.625" style="7" customWidth="1"/>
  </cols>
  <sheetData>
    <row r="1" spans="1:12" ht="19.5" customHeight="1">
      <c r="A1" s="1"/>
      <c r="B1" s="2" t="s">
        <v>0</v>
      </c>
      <c r="C1" s="3"/>
      <c r="D1" s="4"/>
      <c r="E1" s="4"/>
      <c r="F1" s="4"/>
      <c r="G1" s="4"/>
      <c r="H1" s="4"/>
      <c r="I1" s="4"/>
      <c r="J1" s="4"/>
      <c r="K1" s="5"/>
      <c r="L1" s="6"/>
    </row>
    <row r="2" spans="1:12" ht="15" customHeight="1">
      <c r="A2" s="1"/>
      <c r="B2" s="8" t="s">
        <v>1</v>
      </c>
      <c r="C2" s="5"/>
      <c r="D2" s="4"/>
      <c r="E2" s="4"/>
      <c r="F2" s="4"/>
      <c r="G2" s="4"/>
      <c r="H2" s="4"/>
      <c r="I2" s="4"/>
      <c r="J2" s="9"/>
      <c r="K2" s="7"/>
      <c r="L2" s="7"/>
    </row>
    <row r="3" spans="1:12" ht="19.5" customHeight="1">
      <c r="A3" s="1"/>
      <c r="B3" s="3" t="s">
        <v>2</v>
      </c>
      <c r="C3" s="5"/>
      <c r="D3" s="4"/>
      <c r="E3" s="4"/>
      <c r="F3" s="4"/>
      <c r="G3" s="4"/>
      <c r="H3" s="4"/>
      <c r="I3" s="4"/>
      <c r="J3" s="4"/>
      <c r="K3" s="4"/>
      <c r="L3" s="9"/>
    </row>
    <row r="4" spans="1:11" s="12" customFormat="1" ht="19.5" customHeight="1" thickBot="1">
      <c r="A4" s="10" t="s">
        <v>3</v>
      </c>
      <c r="B4" s="11"/>
      <c r="C4" s="11"/>
      <c r="D4" s="11"/>
      <c r="E4" s="11"/>
      <c r="I4" s="13"/>
      <c r="K4" s="13" t="s">
        <v>4</v>
      </c>
    </row>
    <row r="5" spans="1:12" s="15" customFormat="1" ht="15" customHeight="1" thickTop="1">
      <c r="A5" s="89" t="s">
        <v>5</v>
      </c>
      <c r="B5" s="92" t="s">
        <v>6</v>
      </c>
      <c r="C5" s="95"/>
      <c r="D5" s="96"/>
      <c r="E5" s="97"/>
      <c r="F5" s="98"/>
      <c r="G5" s="98"/>
      <c r="H5" s="98"/>
      <c r="I5" s="98"/>
      <c r="J5" s="98"/>
      <c r="K5" s="98"/>
      <c r="L5" s="14"/>
    </row>
    <row r="6" spans="1:12" s="15" customFormat="1" ht="15" customHeight="1">
      <c r="A6" s="90"/>
      <c r="B6" s="93"/>
      <c r="C6" s="99" t="s">
        <v>7</v>
      </c>
      <c r="D6" s="102" t="s">
        <v>8</v>
      </c>
      <c r="E6" s="105" t="s">
        <v>9</v>
      </c>
      <c r="F6" s="16"/>
      <c r="G6" s="16"/>
      <c r="H6" s="16"/>
      <c r="I6" s="17"/>
      <c r="J6" s="108" t="s">
        <v>10</v>
      </c>
      <c r="K6" s="105" t="s">
        <v>11</v>
      </c>
      <c r="L6" s="14"/>
    </row>
    <row r="7" spans="1:12" s="15" customFormat="1" ht="15" customHeight="1">
      <c r="A7" s="90"/>
      <c r="B7" s="93"/>
      <c r="C7" s="100"/>
      <c r="D7" s="103"/>
      <c r="E7" s="106"/>
      <c r="F7" s="110" t="s">
        <v>12</v>
      </c>
      <c r="G7" s="99" t="s">
        <v>13</v>
      </c>
      <c r="H7" s="110" t="s">
        <v>14</v>
      </c>
      <c r="I7" s="110" t="s">
        <v>15</v>
      </c>
      <c r="J7" s="108"/>
      <c r="K7" s="106"/>
      <c r="L7" s="14"/>
    </row>
    <row r="8" spans="1:12" s="15" customFormat="1" ht="15" customHeight="1">
      <c r="A8" s="91"/>
      <c r="B8" s="94"/>
      <c r="C8" s="101"/>
      <c r="D8" s="104"/>
      <c r="E8" s="107"/>
      <c r="F8" s="111"/>
      <c r="G8" s="112"/>
      <c r="H8" s="111"/>
      <c r="I8" s="111"/>
      <c r="J8" s="109"/>
      <c r="K8" s="107"/>
      <c r="L8" s="14"/>
    </row>
    <row r="9" spans="1:12" ht="15" customHeight="1">
      <c r="A9" s="18"/>
      <c r="B9" s="19"/>
      <c r="C9" s="19"/>
      <c r="D9" s="19"/>
      <c r="E9" s="19"/>
      <c r="F9" s="19"/>
      <c r="G9" s="19"/>
      <c r="H9" s="19"/>
      <c r="I9" s="19"/>
      <c r="J9" s="19"/>
      <c r="K9" s="19"/>
      <c r="L9" s="20"/>
    </row>
    <row r="10" spans="1:12" ht="15" customHeight="1">
      <c r="A10" s="21" t="s">
        <v>16</v>
      </c>
      <c r="B10" s="19">
        <v>33548</v>
      </c>
      <c r="C10" s="19">
        <v>33153</v>
      </c>
      <c r="D10" s="19">
        <v>395</v>
      </c>
      <c r="E10" s="19">
        <v>204</v>
      </c>
      <c r="F10" s="19">
        <v>41</v>
      </c>
      <c r="G10" s="19">
        <v>78</v>
      </c>
      <c r="H10" s="19">
        <v>79</v>
      </c>
      <c r="I10" s="19">
        <v>6</v>
      </c>
      <c r="J10" s="19">
        <v>3</v>
      </c>
      <c r="K10" s="19">
        <v>33341</v>
      </c>
      <c r="L10" s="20"/>
    </row>
    <row r="11" spans="1:12" ht="15" customHeight="1">
      <c r="A11" s="22"/>
      <c r="B11" s="19"/>
      <c r="C11" s="19"/>
      <c r="D11" s="19"/>
      <c r="E11" s="19"/>
      <c r="F11" s="19"/>
      <c r="G11" s="19"/>
      <c r="H11" s="19"/>
      <c r="I11" s="19"/>
      <c r="J11" s="19"/>
      <c r="K11" s="19"/>
      <c r="L11" s="20"/>
    </row>
    <row r="12" spans="1:12" s="26" customFormat="1" ht="15" customHeight="1">
      <c r="A12" s="23" t="s">
        <v>17</v>
      </c>
      <c r="B12" s="24">
        <v>27272</v>
      </c>
      <c r="C12" s="24">
        <v>26832</v>
      </c>
      <c r="D12" s="24">
        <v>440</v>
      </c>
      <c r="E12" s="24">
        <v>250</v>
      </c>
      <c r="F12" s="24">
        <v>94</v>
      </c>
      <c r="G12" s="24">
        <v>103</v>
      </c>
      <c r="H12" s="24">
        <v>48</v>
      </c>
      <c r="I12" s="24">
        <v>5</v>
      </c>
      <c r="J12" s="24">
        <v>2</v>
      </c>
      <c r="K12" s="24">
        <v>27020</v>
      </c>
      <c r="L12" s="25"/>
    </row>
    <row r="13" spans="1:12" ht="15" customHeight="1">
      <c r="A13" s="18"/>
      <c r="B13" s="19"/>
      <c r="C13" s="27"/>
      <c r="D13" s="27"/>
      <c r="E13" s="27"/>
      <c r="F13" s="27"/>
      <c r="G13" s="27"/>
      <c r="H13" s="27"/>
      <c r="I13" s="27"/>
      <c r="J13" s="27"/>
      <c r="K13" s="27"/>
      <c r="L13" s="19"/>
    </row>
    <row r="14" spans="1:12" ht="15" customHeight="1">
      <c r="A14" s="87" t="s">
        <v>18</v>
      </c>
      <c r="B14" s="87"/>
      <c r="C14" s="87"/>
      <c r="D14" s="87"/>
      <c r="E14" s="87"/>
      <c r="F14" s="87"/>
      <c r="G14" s="87"/>
      <c r="H14" s="87"/>
      <c r="I14" s="87"/>
      <c r="J14" s="87"/>
      <c r="K14" s="87"/>
      <c r="L14" s="28"/>
    </row>
    <row r="15" spans="1:12" ht="15" customHeight="1">
      <c r="A15" s="88" t="s">
        <v>19</v>
      </c>
      <c r="B15" s="88"/>
      <c r="C15" s="88"/>
      <c r="D15" s="88"/>
      <c r="E15" s="88"/>
      <c r="F15" s="88"/>
      <c r="G15" s="88"/>
      <c r="H15" s="88"/>
      <c r="I15" s="88"/>
      <c r="J15" s="88"/>
      <c r="K15" s="88"/>
      <c r="L15" s="29"/>
    </row>
    <row r="16" ht="15" customHeight="1"/>
  </sheetData>
  <sheetProtection password="EE7F" sheet="1"/>
  <mergeCells count="15">
    <mergeCell ref="K6:K8"/>
    <mergeCell ref="F7:F8"/>
    <mergeCell ref="G7:G8"/>
    <mergeCell ref="H7:H8"/>
    <mergeCell ref="I7:I8"/>
    <mergeCell ref="A14:K14"/>
    <mergeCell ref="A15:K15"/>
    <mergeCell ref="A5:A8"/>
    <mergeCell ref="B5:B8"/>
    <mergeCell ref="C5:D5"/>
    <mergeCell ref="E5:K5"/>
    <mergeCell ref="C6:C8"/>
    <mergeCell ref="D6:D8"/>
    <mergeCell ref="E6:E8"/>
    <mergeCell ref="J6:J8"/>
  </mergeCells>
  <printOptions/>
  <pageMargins left="0.5905511811023623" right="0.5905511811023623" top="0.5905511811023623" bottom="0.3937007874015748" header="0.5118110236220472" footer="0.5118110236220472"/>
  <pageSetup fitToHeight="1" fitToWidth="1" horizontalDpi="600" verticalDpi="600" orientation="portrait" paperSize="9" scale="72" r:id="rId1"/>
</worksheet>
</file>

<file path=xl/worksheets/sheet2.xml><?xml version="1.0" encoding="utf-8"?>
<worksheet xmlns="http://schemas.openxmlformats.org/spreadsheetml/2006/main" xmlns:r="http://schemas.openxmlformats.org/officeDocument/2006/relationships">
  <sheetPr>
    <pageSetUpPr fitToPage="1"/>
  </sheetPr>
  <dimension ref="A1:J34"/>
  <sheetViews>
    <sheetView showGridLines="0" zoomScalePageLayoutView="0" workbookViewId="0" topLeftCell="A1">
      <selection activeCell="A1" sqref="A1"/>
    </sheetView>
  </sheetViews>
  <sheetFormatPr defaultColWidth="9.625" defaultRowHeight="13.5" customHeight="1"/>
  <cols>
    <col min="1" max="1" width="10.625" style="30" customWidth="1"/>
    <col min="2" max="10" width="11.75390625" style="31" customWidth="1"/>
    <col min="11" max="16384" width="9.625" style="7" customWidth="1"/>
  </cols>
  <sheetData>
    <row r="1" spans="2:10" ht="19.5" customHeight="1">
      <c r="B1" s="2" t="s">
        <v>0</v>
      </c>
      <c r="C1" s="2"/>
      <c r="D1" s="2"/>
      <c r="E1" s="3"/>
      <c r="F1" s="3"/>
      <c r="G1" s="3"/>
      <c r="H1" s="3"/>
      <c r="I1" s="2"/>
      <c r="J1" s="3"/>
    </row>
    <row r="2" spans="1:10" ht="15" customHeight="1">
      <c r="A2" s="1"/>
      <c r="B2" s="2"/>
      <c r="C2" s="2"/>
      <c r="D2" s="2"/>
      <c r="E2" s="3"/>
      <c r="F2" s="3"/>
      <c r="G2" s="3"/>
      <c r="H2" s="3"/>
      <c r="I2" s="2"/>
      <c r="J2" s="3"/>
    </row>
    <row r="3" spans="1:10" ht="19.5" customHeight="1">
      <c r="A3" s="1"/>
      <c r="B3" s="4" t="s">
        <v>20</v>
      </c>
      <c r="C3" s="4"/>
      <c r="D3" s="32"/>
      <c r="E3" s="3"/>
      <c r="F3" s="4"/>
      <c r="G3" s="4"/>
      <c r="H3" s="4"/>
      <c r="I3" s="4"/>
      <c r="J3" s="3"/>
    </row>
    <row r="4" spans="1:10" ht="19.5" customHeight="1" thickBot="1">
      <c r="A4" s="10" t="s">
        <v>21</v>
      </c>
      <c r="B4" s="4"/>
      <c r="C4" s="4"/>
      <c r="D4" s="4"/>
      <c r="E4" s="4"/>
      <c r="F4" s="4"/>
      <c r="G4" s="4"/>
      <c r="H4" s="33"/>
      <c r="I4" s="4"/>
      <c r="J4" s="13" t="str">
        <f>+'[2]025_1'!K4</f>
        <v>農林水産省「農林業センサス」</v>
      </c>
    </row>
    <row r="5" spans="1:10" s="35" customFormat="1" ht="15" customHeight="1" thickTop="1">
      <c r="A5" s="128" t="s">
        <v>5</v>
      </c>
      <c r="B5" s="130" t="s">
        <v>22</v>
      </c>
      <c r="C5" s="130" t="s">
        <v>23</v>
      </c>
      <c r="D5" s="133" t="s">
        <v>24</v>
      </c>
      <c r="E5" s="34"/>
      <c r="F5" s="34"/>
      <c r="G5" s="34"/>
      <c r="H5" s="34"/>
      <c r="I5" s="136" t="s">
        <v>25</v>
      </c>
      <c r="J5" s="139" t="s">
        <v>26</v>
      </c>
    </row>
    <row r="6" spans="1:10" s="35" customFormat="1" ht="15" customHeight="1">
      <c r="A6" s="129"/>
      <c r="B6" s="131"/>
      <c r="C6" s="131"/>
      <c r="D6" s="134"/>
      <c r="E6" s="113" t="s">
        <v>27</v>
      </c>
      <c r="F6" s="36"/>
      <c r="G6" s="116" t="s">
        <v>28</v>
      </c>
      <c r="H6" s="119" t="s">
        <v>29</v>
      </c>
      <c r="I6" s="137"/>
      <c r="J6" s="140"/>
    </row>
    <row r="7" spans="1:10" s="35" customFormat="1" ht="15" customHeight="1">
      <c r="A7" s="122" t="s">
        <v>30</v>
      </c>
      <c r="B7" s="131"/>
      <c r="C7" s="131"/>
      <c r="D7" s="134"/>
      <c r="E7" s="114"/>
      <c r="F7" s="124" t="s">
        <v>31</v>
      </c>
      <c r="G7" s="117"/>
      <c r="H7" s="120"/>
      <c r="I7" s="137"/>
      <c r="J7" s="140"/>
    </row>
    <row r="8" spans="1:10" s="35" customFormat="1" ht="15" customHeight="1">
      <c r="A8" s="123"/>
      <c r="B8" s="132"/>
      <c r="C8" s="132"/>
      <c r="D8" s="135"/>
      <c r="E8" s="115"/>
      <c r="F8" s="125"/>
      <c r="G8" s="118"/>
      <c r="H8" s="121"/>
      <c r="I8" s="138"/>
      <c r="J8" s="141"/>
    </row>
    <row r="9" spans="1:10" ht="9.75" customHeight="1">
      <c r="A9" s="18"/>
      <c r="B9" s="40"/>
      <c r="C9" s="41"/>
      <c r="D9" s="41"/>
      <c r="E9" s="42"/>
      <c r="F9" s="42"/>
      <c r="G9" s="42"/>
      <c r="H9" s="42"/>
      <c r="I9" s="41"/>
      <c r="J9" s="42"/>
    </row>
    <row r="10" spans="1:10" ht="15" customHeight="1">
      <c r="A10" s="21" t="s">
        <v>16</v>
      </c>
      <c r="B10" s="43">
        <v>33548</v>
      </c>
      <c r="C10" s="44">
        <v>33248</v>
      </c>
      <c r="D10" s="44">
        <v>3452174</v>
      </c>
      <c r="E10" s="45">
        <v>2971295</v>
      </c>
      <c r="F10" s="45">
        <v>45411</v>
      </c>
      <c r="G10" s="45">
        <v>252547</v>
      </c>
      <c r="H10" s="45">
        <v>228332</v>
      </c>
      <c r="I10" s="44">
        <v>9612</v>
      </c>
      <c r="J10" s="45">
        <v>776668</v>
      </c>
    </row>
    <row r="11" spans="1:10" ht="9.75" customHeight="1">
      <c r="A11" s="22"/>
      <c r="B11" s="40"/>
      <c r="C11" s="41"/>
      <c r="D11" s="41"/>
      <c r="E11" s="46"/>
      <c r="F11" s="46"/>
      <c r="G11" s="46"/>
      <c r="H11" s="46"/>
      <c r="I11" s="41"/>
      <c r="J11" s="46"/>
    </row>
    <row r="12" spans="1:10" s="26" customFormat="1" ht="15" customHeight="1">
      <c r="A12" s="23" t="s">
        <v>32</v>
      </c>
      <c r="B12" s="47">
        <v>27272</v>
      </c>
      <c r="C12" s="48">
        <v>27062</v>
      </c>
      <c r="D12" s="48">
        <v>3256263</v>
      </c>
      <c r="E12" s="49">
        <v>2827035</v>
      </c>
      <c r="F12" s="49">
        <v>51503</v>
      </c>
      <c r="G12" s="49">
        <v>237737</v>
      </c>
      <c r="H12" s="49">
        <v>191491</v>
      </c>
      <c r="I12" s="48">
        <v>8615</v>
      </c>
      <c r="J12" s="49">
        <v>1072772</v>
      </c>
    </row>
    <row r="13" spans="1:10" ht="9.75" customHeight="1">
      <c r="A13" s="18"/>
      <c r="B13" s="40"/>
      <c r="C13" s="41"/>
      <c r="D13" s="41"/>
      <c r="E13" s="50"/>
      <c r="F13" s="50"/>
      <c r="G13" s="50"/>
      <c r="H13" s="50"/>
      <c r="I13" s="41"/>
      <c r="J13" s="50"/>
    </row>
    <row r="14" spans="1:10" ht="24.75" customHeight="1">
      <c r="A14" s="17" t="s">
        <v>33</v>
      </c>
      <c r="B14" s="45">
        <v>4298</v>
      </c>
      <c r="C14" s="44">
        <v>4266</v>
      </c>
      <c r="D14" s="44">
        <v>610709</v>
      </c>
      <c r="E14" s="45">
        <v>529762</v>
      </c>
      <c r="F14" s="45">
        <v>4854</v>
      </c>
      <c r="G14" s="45">
        <v>51019</v>
      </c>
      <c r="H14" s="45">
        <v>29928</v>
      </c>
      <c r="I14" s="44">
        <v>1338</v>
      </c>
      <c r="J14" s="45">
        <v>171622</v>
      </c>
    </row>
    <row r="15" spans="1:10" ht="24.75" customHeight="1">
      <c r="A15" s="17" t="s">
        <v>34</v>
      </c>
      <c r="B15" s="45">
        <v>1446</v>
      </c>
      <c r="C15" s="44">
        <v>1437</v>
      </c>
      <c r="D15" s="44">
        <v>164166</v>
      </c>
      <c r="E15" s="45">
        <v>142241</v>
      </c>
      <c r="F15" s="45">
        <v>1176</v>
      </c>
      <c r="G15" s="45">
        <v>14110</v>
      </c>
      <c r="H15" s="45">
        <v>7815</v>
      </c>
      <c r="I15" s="44">
        <v>575</v>
      </c>
      <c r="J15" s="45">
        <v>51895</v>
      </c>
    </row>
    <row r="16" spans="1:10" ht="24.75" customHeight="1">
      <c r="A16" s="17" t="s">
        <v>35</v>
      </c>
      <c r="B16" s="45">
        <v>5326</v>
      </c>
      <c r="C16" s="44">
        <v>5269</v>
      </c>
      <c r="D16" s="44">
        <v>705366</v>
      </c>
      <c r="E16" s="45">
        <v>664165</v>
      </c>
      <c r="F16" s="45">
        <v>34793</v>
      </c>
      <c r="G16" s="45">
        <v>30564</v>
      </c>
      <c r="H16" s="45">
        <v>10637</v>
      </c>
      <c r="I16" s="44">
        <v>1723</v>
      </c>
      <c r="J16" s="45">
        <v>259434</v>
      </c>
    </row>
    <row r="17" spans="1:10" ht="24.75" customHeight="1">
      <c r="A17" s="17" t="s">
        <v>36</v>
      </c>
      <c r="B17" s="45">
        <v>2255</v>
      </c>
      <c r="C17" s="44">
        <v>2226</v>
      </c>
      <c r="D17" s="44">
        <v>347755</v>
      </c>
      <c r="E17" s="45">
        <v>275230</v>
      </c>
      <c r="F17" s="45">
        <v>1718</v>
      </c>
      <c r="G17" s="45">
        <v>46867</v>
      </c>
      <c r="H17" s="45">
        <v>25658</v>
      </c>
      <c r="I17" s="44">
        <v>836</v>
      </c>
      <c r="J17" s="45">
        <v>138975</v>
      </c>
    </row>
    <row r="18" spans="1:10" ht="24.75" customHeight="1">
      <c r="A18" s="17" t="s">
        <v>37</v>
      </c>
      <c r="B18" s="45">
        <v>1140</v>
      </c>
      <c r="C18" s="44">
        <v>1140</v>
      </c>
      <c r="D18" s="44">
        <v>129216</v>
      </c>
      <c r="E18" s="45">
        <v>119777</v>
      </c>
      <c r="F18" s="45">
        <v>3882</v>
      </c>
      <c r="G18" s="45">
        <v>5082</v>
      </c>
      <c r="H18" s="45">
        <v>4357</v>
      </c>
      <c r="I18" s="44">
        <v>347</v>
      </c>
      <c r="J18" s="45">
        <v>42005</v>
      </c>
    </row>
    <row r="19" spans="1:10" ht="24.75" customHeight="1">
      <c r="A19" s="17" t="s">
        <v>38</v>
      </c>
      <c r="B19" s="45">
        <v>239</v>
      </c>
      <c r="C19" s="44">
        <v>236</v>
      </c>
      <c r="D19" s="44">
        <v>15696</v>
      </c>
      <c r="E19" s="45">
        <v>13524</v>
      </c>
      <c r="F19" s="45">
        <v>7</v>
      </c>
      <c r="G19" s="45">
        <v>1607</v>
      </c>
      <c r="H19" s="45">
        <v>565</v>
      </c>
      <c r="I19" s="44">
        <v>50</v>
      </c>
      <c r="J19" s="45">
        <v>2279</v>
      </c>
    </row>
    <row r="20" spans="1:10" ht="24.75" customHeight="1">
      <c r="A20" s="17" t="s">
        <v>39</v>
      </c>
      <c r="B20" s="45">
        <v>2207</v>
      </c>
      <c r="C20" s="44">
        <v>2179</v>
      </c>
      <c r="D20" s="44">
        <v>165524</v>
      </c>
      <c r="E20" s="45">
        <v>132302</v>
      </c>
      <c r="F20" s="45">
        <v>625</v>
      </c>
      <c r="G20" s="45">
        <v>22024</v>
      </c>
      <c r="H20" s="45">
        <v>11198</v>
      </c>
      <c r="I20" s="44">
        <v>633</v>
      </c>
      <c r="J20" s="45">
        <v>37491</v>
      </c>
    </row>
    <row r="21" spans="1:10" ht="24.75" customHeight="1">
      <c r="A21" s="51" t="s">
        <v>40</v>
      </c>
      <c r="B21" s="45">
        <v>542</v>
      </c>
      <c r="C21" s="44">
        <v>538</v>
      </c>
      <c r="D21" s="44">
        <v>46430</v>
      </c>
      <c r="E21" s="45">
        <v>41744</v>
      </c>
      <c r="F21" s="45">
        <v>28</v>
      </c>
      <c r="G21" s="45">
        <v>3719</v>
      </c>
      <c r="H21" s="45">
        <v>967</v>
      </c>
      <c r="I21" s="44">
        <v>150</v>
      </c>
      <c r="J21" s="45">
        <v>15571</v>
      </c>
    </row>
    <row r="22" spans="1:10" ht="24.75" customHeight="1">
      <c r="A22" s="17" t="s">
        <v>41</v>
      </c>
      <c r="B22" s="45">
        <v>1766</v>
      </c>
      <c r="C22" s="44">
        <v>1750</v>
      </c>
      <c r="D22" s="44">
        <v>248378</v>
      </c>
      <c r="E22" s="45">
        <v>233613</v>
      </c>
      <c r="F22" s="45">
        <v>1187</v>
      </c>
      <c r="G22" s="45">
        <v>10270</v>
      </c>
      <c r="H22" s="45">
        <v>4495</v>
      </c>
      <c r="I22" s="44">
        <v>609</v>
      </c>
      <c r="J22" s="45">
        <v>76598</v>
      </c>
    </row>
    <row r="23" spans="1:10" ht="24.75" customHeight="1">
      <c r="A23" s="17" t="s">
        <v>42</v>
      </c>
      <c r="B23" s="45">
        <v>976</v>
      </c>
      <c r="C23" s="44">
        <v>974</v>
      </c>
      <c r="D23" s="44">
        <v>101367</v>
      </c>
      <c r="E23" s="45">
        <v>90322</v>
      </c>
      <c r="F23" s="45">
        <v>317</v>
      </c>
      <c r="G23" s="45">
        <v>6988</v>
      </c>
      <c r="H23" s="45">
        <v>4057</v>
      </c>
      <c r="I23" s="44">
        <v>264</v>
      </c>
      <c r="J23" s="45">
        <v>39107</v>
      </c>
    </row>
    <row r="24" spans="1:10" ht="24.75" customHeight="1">
      <c r="A24" s="17" t="s">
        <v>43</v>
      </c>
      <c r="B24" s="45">
        <v>2118</v>
      </c>
      <c r="C24" s="44">
        <v>2104</v>
      </c>
      <c r="D24" s="44">
        <v>296872</v>
      </c>
      <c r="E24" s="45">
        <v>264148</v>
      </c>
      <c r="F24" s="45">
        <v>1292</v>
      </c>
      <c r="G24" s="45">
        <v>14267</v>
      </c>
      <c r="H24" s="45">
        <v>18457</v>
      </c>
      <c r="I24" s="44">
        <v>723</v>
      </c>
      <c r="J24" s="45">
        <v>103896</v>
      </c>
    </row>
    <row r="25" spans="1:10" ht="24.75" customHeight="1">
      <c r="A25" s="17" t="s">
        <v>44</v>
      </c>
      <c r="B25" s="45">
        <v>1941</v>
      </c>
      <c r="C25" s="44">
        <v>1937</v>
      </c>
      <c r="D25" s="44">
        <v>153531</v>
      </c>
      <c r="E25" s="45">
        <v>136277</v>
      </c>
      <c r="F25" s="45">
        <v>636</v>
      </c>
      <c r="G25" s="45">
        <v>11855</v>
      </c>
      <c r="H25" s="45">
        <v>5399</v>
      </c>
      <c r="I25" s="44">
        <v>470</v>
      </c>
      <c r="J25" s="45">
        <v>34633</v>
      </c>
    </row>
    <row r="26" spans="1:10" ht="24.75" customHeight="1">
      <c r="A26" s="52" t="s">
        <v>45</v>
      </c>
      <c r="B26" s="45">
        <v>677</v>
      </c>
      <c r="C26" s="44">
        <v>673</v>
      </c>
      <c r="D26" s="44">
        <v>85061</v>
      </c>
      <c r="E26" s="45">
        <v>77287</v>
      </c>
      <c r="F26" s="45">
        <v>346</v>
      </c>
      <c r="G26" s="45">
        <v>6630</v>
      </c>
      <c r="H26" s="45">
        <v>1144</v>
      </c>
      <c r="I26" s="44">
        <v>240</v>
      </c>
      <c r="J26" s="45">
        <v>31317</v>
      </c>
    </row>
    <row r="27" spans="1:10" ht="24.75" customHeight="1">
      <c r="A27" s="17" t="s">
        <v>46</v>
      </c>
      <c r="B27" s="45">
        <v>1405</v>
      </c>
      <c r="C27" s="44">
        <v>1404</v>
      </c>
      <c r="D27" s="44">
        <v>75306</v>
      </c>
      <c r="E27" s="45">
        <v>11511</v>
      </c>
      <c r="F27" s="45">
        <v>96</v>
      </c>
      <c r="G27" s="45">
        <v>3287</v>
      </c>
      <c r="H27" s="45">
        <v>60508</v>
      </c>
      <c r="I27" s="44">
        <v>405</v>
      </c>
      <c r="J27" s="45">
        <v>15449</v>
      </c>
    </row>
    <row r="28" spans="1:10" ht="24.75" customHeight="1">
      <c r="A28" s="17" t="s">
        <v>47</v>
      </c>
      <c r="B28" s="45">
        <v>4</v>
      </c>
      <c r="C28" s="44">
        <v>4</v>
      </c>
      <c r="D28" s="44">
        <v>238</v>
      </c>
      <c r="E28" s="45">
        <v>105</v>
      </c>
      <c r="F28" s="53" t="s">
        <v>48</v>
      </c>
      <c r="G28" s="45">
        <v>113</v>
      </c>
      <c r="H28" s="45">
        <v>20</v>
      </c>
      <c r="I28" s="53" t="s">
        <v>48</v>
      </c>
      <c r="J28" s="53" t="s">
        <v>48</v>
      </c>
    </row>
    <row r="29" spans="1:10" ht="24.75" customHeight="1">
      <c r="A29" s="17" t="s">
        <v>49</v>
      </c>
      <c r="B29" s="45">
        <v>51</v>
      </c>
      <c r="C29" s="44">
        <v>51</v>
      </c>
      <c r="D29" s="44">
        <v>2312</v>
      </c>
      <c r="E29" s="45">
        <v>531</v>
      </c>
      <c r="F29" s="53" t="s">
        <v>48</v>
      </c>
      <c r="G29" s="45">
        <v>259</v>
      </c>
      <c r="H29" s="45">
        <v>1522</v>
      </c>
      <c r="I29" s="44">
        <v>6</v>
      </c>
      <c r="J29" s="45">
        <v>103</v>
      </c>
    </row>
    <row r="30" spans="1:10" ht="24.75" customHeight="1">
      <c r="A30" s="17" t="s">
        <v>50</v>
      </c>
      <c r="B30" s="45">
        <v>364</v>
      </c>
      <c r="C30" s="44">
        <v>364</v>
      </c>
      <c r="D30" s="44">
        <v>33410</v>
      </c>
      <c r="E30" s="45">
        <v>29487</v>
      </c>
      <c r="F30" s="45">
        <v>125</v>
      </c>
      <c r="G30" s="45">
        <v>2814</v>
      </c>
      <c r="H30" s="45">
        <v>1109</v>
      </c>
      <c r="I30" s="44">
        <v>90</v>
      </c>
      <c r="J30" s="45">
        <v>11046</v>
      </c>
    </row>
    <row r="31" spans="1:10" ht="24.75" customHeight="1">
      <c r="A31" s="17" t="s">
        <v>51</v>
      </c>
      <c r="B31" s="45">
        <v>268</v>
      </c>
      <c r="C31" s="44">
        <v>267</v>
      </c>
      <c r="D31" s="44">
        <v>18282</v>
      </c>
      <c r="E31" s="45">
        <v>14582</v>
      </c>
      <c r="F31" s="45">
        <v>76</v>
      </c>
      <c r="G31" s="45">
        <v>1916</v>
      </c>
      <c r="H31" s="45">
        <v>1784</v>
      </c>
      <c r="I31" s="44">
        <v>54</v>
      </c>
      <c r="J31" s="45">
        <v>2966</v>
      </c>
    </row>
    <row r="32" spans="1:10" ht="24.75" customHeight="1">
      <c r="A32" s="54" t="s">
        <v>52</v>
      </c>
      <c r="B32" s="55">
        <v>249</v>
      </c>
      <c r="C32" s="56">
        <v>243</v>
      </c>
      <c r="D32" s="56">
        <v>56644</v>
      </c>
      <c r="E32" s="56">
        <v>50427</v>
      </c>
      <c r="F32" s="56">
        <v>345</v>
      </c>
      <c r="G32" s="56">
        <v>4346</v>
      </c>
      <c r="H32" s="56">
        <v>1871</v>
      </c>
      <c r="I32" s="56">
        <v>102</v>
      </c>
      <c r="J32" s="56">
        <v>38385</v>
      </c>
    </row>
    <row r="33" spans="1:10" ht="15" customHeight="1">
      <c r="A33" s="126" t="s">
        <v>53</v>
      </c>
      <c r="B33" s="126"/>
      <c r="C33" s="126"/>
      <c r="D33" s="126"/>
      <c r="E33" s="126"/>
      <c r="F33" s="126"/>
      <c r="G33" s="126"/>
      <c r="H33" s="126"/>
      <c r="I33" s="126"/>
      <c r="J33" s="126"/>
    </row>
    <row r="34" spans="1:10" ht="15" customHeight="1">
      <c r="A34" s="127"/>
      <c r="B34" s="127"/>
      <c r="C34" s="127"/>
      <c r="D34" s="127"/>
      <c r="E34" s="127"/>
      <c r="F34" s="127"/>
      <c r="G34" s="127"/>
      <c r="H34" s="127"/>
      <c r="I34" s="127"/>
      <c r="J34" s="127"/>
    </row>
    <row r="35" ht="15" customHeight="1"/>
    <row r="36" ht="15" customHeight="1"/>
    <row r="37" ht="15" customHeight="1"/>
  </sheetData>
  <sheetProtection password="EE7F" sheet="1"/>
  <mergeCells count="12">
    <mergeCell ref="I5:I8"/>
    <mergeCell ref="J5:J8"/>
    <mergeCell ref="E6:E8"/>
    <mergeCell ref="G6:G8"/>
    <mergeCell ref="H6:H8"/>
    <mergeCell ref="A7:A8"/>
    <mergeCell ref="F7:F8"/>
    <mergeCell ref="A33:J34"/>
    <mergeCell ref="A5:A6"/>
    <mergeCell ref="B5:B8"/>
    <mergeCell ref="C5:C8"/>
    <mergeCell ref="D5:D8"/>
  </mergeCells>
  <printOptions horizontalCentered="1"/>
  <pageMargins left="0.7874015748031497" right="0.7874015748031497" top="0.7874015748031497" bottom="0.5905511811023623" header="0.5118110236220472" footer="0.5118110236220472"/>
  <pageSetup fitToHeight="1" fitToWidth="1" horizontalDpi="600" verticalDpi="600" orientation="portrait" paperSize="9" scale="68" r:id="rId1"/>
</worksheet>
</file>

<file path=xl/worksheets/sheet3.xml><?xml version="1.0" encoding="utf-8"?>
<worksheet xmlns="http://schemas.openxmlformats.org/spreadsheetml/2006/main" xmlns:r="http://schemas.openxmlformats.org/officeDocument/2006/relationships">
  <sheetPr>
    <pageSetUpPr fitToPage="1"/>
  </sheetPr>
  <dimension ref="A1:M36"/>
  <sheetViews>
    <sheetView showGridLines="0" zoomScalePageLayoutView="0" workbookViewId="0" topLeftCell="A1">
      <selection activeCell="A1" sqref="A1"/>
    </sheetView>
  </sheetViews>
  <sheetFormatPr defaultColWidth="9.625" defaultRowHeight="13.5" customHeight="1"/>
  <cols>
    <col min="1" max="1" width="10.625" style="30" customWidth="1"/>
    <col min="2" max="13" width="8.875" style="31" customWidth="1"/>
    <col min="14" max="16384" width="9.625" style="7" customWidth="1"/>
  </cols>
  <sheetData>
    <row r="1" spans="1:13" ht="19.5" customHeight="1">
      <c r="A1" s="1"/>
      <c r="B1" s="2" t="s">
        <v>0</v>
      </c>
      <c r="C1" s="4"/>
      <c r="D1" s="4"/>
      <c r="E1" s="4"/>
      <c r="F1" s="4"/>
      <c r="G1" s="4"/>
      <c r="H1" s="4"/>
      <c r="I1" s="4"/>
      <c r="J1" s="4"/>
      <c r="K1" s="4"/>
      <c r="L1" s="4"/>
      <c r="M1" s="4"/>
    </row>
    <row r="2" spans="1:13" ht="15" customHeight="1">
      <c r="A2" s="1"/>
      <c r="B2" s="4"/>
      <c r="C2" s="4"/>
      <c r="D2" s="4"/>
      <c r="E2" s="4"/>
      <c r="F2" s="4"/>
      <c r="G2" s="4"/>
      <c r="H2" s="4"/>
      <c r="I2" s="4"/>
      <c r="J2" s="4"/>
      <c r="K2" s="4"/>
      <c r="L2" s="4"/>
      <c r="M2" s="4"/>
    </row>
    <row r="3" spans="1:13" ht="19.5" customHeight="1">
      <c r="A3" s="1"/>
      <c r="B3" s="3" t="s">
        <v>54</v>
      </c>
      <c r="C3" s="3"/>
      <c r="D3" s="4"/>
      <c r="E3" s="4"/>
      <c r="F3" s="4"/>
      <c r="G3" s="4"/>
      <c r="H3" s="4"/>
      <c r="I3" s="4"/>
      <c r="J3" s="4"/>
      <c r="K3" s="4"/>
      <c r="L3" s="4"/>
      <c r="M3" s="4"/>
    </row>
    <row r="4" spans="1:13" ht="19.5" customHeight="1" thickBot="1">
      <c r="A4" s="1" t="s">
        <v>3</v>
      </c>
      <c r="B4" s="3"/>
      <c r="C4" s="3"/>
      <c r="D4" s="4"/>
      <c r="E4" s="4"/>
      <c r="F4" s="4"/>
      <c r="G4" s="4"/>
      <c r="H4" s="4"/>
      <c r="I4" s="4"/>
      <c r="J4" s="4"/>
      <c r="K4" s="4"/>
      <c r="L4" s="4"/>
      <c r="M4" s="13" t="str">
        <f>+'[2]025_1'!K4</f>
        <v>農林水産省「農林業センサス」</v>
      </c>
    </row>
    <row r="5" spans="1:13" ht="15" customHeight="1" thickTop="1">
      <c r="A5" s="128" t="s">
        <v>5</v>
      </c>
      <c r="B5" s="142" t="s">
        <v>22</v>
      </c>
      <c r="C5" s="142" t="s">
        <v>55</v>
      </c>
      <c r="D5" s="142" t="s">
        <v>56</v>
      </c>
      <c r="E5" s="142" t="s">
        <v>57</v>
      </c>
      <c r="F5" s="142" t="s">
        <v>58</v>
      </c>
      <c r="G5" s="142" t="s">
        <v>59</v>
      </c>
      <c r="H5" s="142" t="s">
        <v>60</v>
      </c>
      <c r="I5" s="142" t="s">
        <v>61</v>
      </c>
      <c r="J5" s="142" t="s">
        <v>62</v>
      </c>
      <c r="K5" s="142" t="s">
        <v>63</v>
      </c>
      <c r="L5" s="142" t="s">
        <v>64</v>
      </c>
      <c r="M5" s="145" t="s">
        <v>65</v>
      </c>
    </row>
    <row r="6" spans="1:13" ht="15" customHeight="1">
      <c r="A6" s="129"/>
      <c r="B6" s="143"/>
      <c r="C6" s="143"/>
      <c r="D6" s="143"/>
      <c r="E6" s="143"/>
      <c r="F6" s="143"/>
      <c r="G6" s="143"/>
      <c r="H6" s="143"/>
      <c r="I6" s="143"/>
      <c r="J6" s="143"/>
      <c r="K6" s="143"/>
      <c r="L6" s="143"/>
      <c r="M6" s="134"/>
    </row>
    <row r="7" spans="1:13" ht="15" customHeight="1">
      <c r="A7" s="122" t="s">
        <v>30</v>
      </c>
      <c r="B7" s="143"/>
      <c r="C7" s="143"/>
      <c r="D7" s="143"/>
      <c r="E7" s="143"/>
      <c r="F7" s="143"/>
      <c r="G7" s="143"/>
      <c r="H7" s="143"/>
      <c r="I7" s="143"/>
      <c r="J7" s="143"/>
      <c r="K7" s="143"/>
      <c r="L7" s="143"/>
      <c r="M7" s="134"/>
    </row>
    <row r="8" spans="1:13" ht="15" customHeight="1">
      <c r="A8" s="123"/>
      <c r="B8" s="144"/>
      <c r="C8" s="144"/>
      <c r="D8" s="144" t="s">
        <v>66</v>
      </c>
      <c r="E8" s="144" t="s">
        <v>67</v>
      </c>
      <c r="F8" s="144" t="s">
        <v>68</v>
      </c>
      <c r="G8" s="144" t="s">
        <v>69</v>
      </c>
      <c r="H8" s="144" t="s">
        <v>70</v>
      </c>
      <c r="I8" s="144" t="s">
        <v>71</v>
      </c>
      <c r="J8" s="144" t="s">
        <v>72</v>
      </c>
      <c r="K8" s="144" t="s">
        <v>73</v>
      </c>
      <c r="L8" s="144" t="s">
        <v>74</v>
      </c>
      <c r="M8" s="135" t="s">
        <v>75</v>
      </c>
    </row>
    <row r="9" spans="1:13" ht="24.75" customHeight="1">
      <c r="A9" s="18"/>
      <c r="B9" s="44"/>
      <c r="C9" s="44"/>
      <c r="D9" s="44"/>
      <c r="E9" s="19"/>
      <c r="F9" s="19"/>
      <c r="G9" s="19"/>
      <c r="H9" s="19"/>
      <c r="I9" s="19"/>
      <c r="J9" s="19"/>
      <c r="K9" s="19"/>
      <c r="L9" s="19"/>
      <c r="M9" s="19"/>
    </row>
    <row r="10" spans="1:13" ht="24.75" customHeight="1">
      <c r="A10" s="21" t="s">
        <v>16</v>
      </c>
      <c r="B10" s="44">
        <v>33548</v>
      </c>
      <c r="C10" s="44">
        <v>300</v>
      </c>
      <c r="D10" s="44">
        <v>1085</v>
      </c>
      <c r="E10" s="19">
        <v>8383</v>
      </c>
      <c r="F10" s="19">
        <v>12896</v>
      </c>
      <c r="G10" s="19">
        <v>5493</v>
      </c>
      <c r="H10" s="19">
        <v>2498</v>
      </c>
      <c r="I10" s="19">
        <v>1649</v>
      </c>
      <c r="J10" s="19">
        <v>820</v>
      </c>
      <c r="K10" s="19">
        <v>320</v>
      </c>
      <c r="L10" s="19">
        <v>74</v>
      </c>
      <c r="M10" s="19">
        <f>17+6+6+1</f>
        <v>30</v>
      </c>
    </row>
    <row r="11" spans="1:13" ht="24.75" customHeight="1">
      <c r="A11" s="22"/>
      <c r="B11" s="44"/>
      <c r="C11" s="44"/>
      <c r="D11" s="44"/>
      <c r="E11" s="19"/>
      <c r="F11" s="19"/>
      <c r="G11" s="19"/>
      <c r="H11" s="19"/>
      <c r="I11" s="19"/>
      <c r="J11" s="19"/>
      <c r="K11" s="19"/>
      <c r="L11" s="19"/>
      <c r="M11" s="19"/>
    </row>
    <row r="12" spans="1:13" s="26" customFormat="1" ht="24.75" customHeight="1">
      <c r="A12" s="23" t="s">
        <v>76</v>
      </c>
      <c r="B12" s="48">
        <v>27272</v>
      </c>
      <c r="C12" s="48">
        <v>210</v>
      </c>
      <c r="D12" s="48">
        <v>883</v>
      </c>
      <c r="E12" s="24">
        <v>6488</v>
      </c>
      <c r="F12" s="24">
        <v>10527</v>
      </c>
      <c r="G12" s="24">
        <v>4514</v>
      </c>
      <c r="H12" s="24">
        <v>1940</v>
      </c>
      <c r="I12" s="24">
        <v>1326</v>
      </c>
      <c r="J12" s="24">
        <v>783</v>
      </c>
      <c r="K12" s="24">
        <v>375</v>
      </c>
      <c r="L12" s="24">
        <v>141</v>
      </c>
      <c r="M12" s="24">
        <f>43+30+11+1</f>
        <v>85</v>
      </c>
    </row>
    <row r="13" spans="1:13" ht="24.75" customHeight="1">
      <c r="A13" s="18"/>
      <c r="B13" s="45"/>
      <c r="C13" s="45"/>
      <c r="D13" s="45"/>
      <c r="E13" s="19"/>
      <c r="F13" s="27"/>
      <c r="G13" s="45"/>
      <c r="H13" s="45"/>
      <c r="I13" s="45"/>
      <c r="J13" s="45"/>
      <c r="K13" s="45"/>
      <c r="L13" s="45"/>
      <c r="M13" s="45"/>
    </row>
    <row r="14" spans="1:13" ht="24.75" customHeight="1">
      <c r="A14" s="17" t="s">
        <v>77</v>
      </c>
      <c r="B14" s="45">
        <v>4298</v>
      </c>
      <c r="C14" s="45">
        <v>32</v>
      </c>
      <c r="D14" s="45">
        <v>129</v>
      </c>
      <c r="E14" s="19">
        <v>653</v>
      </c>
      <c r="F14" s="27">
        <v>1463</v>
      </c>
      <c r="G14" s="45">
        <v>939</v>
      </c>
      <c r="H14" s="45">
        <v>481</v>
      </c>
      <c r="I14" s="45">
        <v>336</v>
      </c>
      <c r="J14" s="45">
        <v>153</v>
      </c>
      <c r="K14" s="45">
        <v>67</v>
      </c>
      <c r="L14" s="45">
        <v>28</v>
      </c>
      <c r="M14" s="45">
        <f>9+6+2</f>
        <v>17</v>
      </c>
    </row>
    <row r="15" spans="1:13" ht="24.75" customHeight="1">
      <c r="A15" s="17" t="s">
        <v>78</v>
      </c>
      <c r="B15" s="45">
        <v>1446</v>
      </c>
      <c r="C15" s="45">
        <v>9</v>
      </c>
      <c r="D15" s="45">
        <v>9</v>
      </c>
      <c r="E15" s="19">
        <v>326</v>
      </c>
      <c r="F15" s="27">
        <v>606</v>
      </c>
      <c r="G15" s="45">
        <v>260</v>
      </c>
      <c r="H15" s="45">
        <v>88</v>
      </c>
      <c r="I15" s="45">
        <v>67</v>
      </c>
      <c r="J15" s="45">
        <v>51</v>
      </c>
      <c r="K15" s="45">
        <v>22</v>
      </c>
      <c r="L15" s="45">
        <v>7</v>
      </c>
      <c r="M15" s="45">
        <v>1</v>
      </c>
    </row>
    <row r="16" spans="1:13" ht="24.75" customHeight="1">
      <c r="A16" s="17" t="s">
        <v>79</v>
      </c>
      <c r="B16" s="45">
        <v>5326</v>
      </c>
      <c r="C16" s="45">
        <v>57</v>
      </c>
      <c r="D16" s="45">
        <v>58</v>
      </c>
      <c r="E16" s="19">
        <v>1125</v>
      </c>
      <c r="F16" s="27">
        <v>2147</v>
      </c>
      <c r="G16" s="45">
        <v>950</v>
      </c>
      <c r="H16" s="45">
        <v>407</v>
      </c>
      <c r="I16" s="45">
        <v>281</v>
      </c>
      <c r="J16" s="45">
        <v>181</v>
      </c>
      <c r="K16" s="45">
        <v>80</v>
      </c>
      <c r="L16" s="45">
        <v>15</v>
      </c>
      <c r="M16" s="45">
        <f>11+9+4+1</f>
        <v>25</v>
      </c>
    </row>
    <row r="17" spans="1:13" ht="24.75" customHeight="1">
      <c r="A17" s="17" t="s">
        <v>80</v>
      </c>
      <c r="B17" s="45">
        <v>2255</v>
      </c>
      <c r="C17" s="45">
        <v>29</v>
      </c>
      <c r="D17" s="45">
        <v>90</v>
      </c>
      <c r="E17" s="19">
        <v>447</v>
      </c>
      <c r="F17" s="27">
        <v>753</v>
      </c>
      <c r="G17" s="45">
        <v>396</v>
      </c>
      <c r="H17" s="45">
        <v>200</v>
      </c>
      <c r="I17" s="45">
        <v>149</v>
      </c>
      <c r="J17" s="45">
        <v>112</v>
      </c>
      <c r="K17" s="45">
        <v>35</v>
      </c>
      <c r="L17" s="45">
        <v>26</v>
      </c>
      <c r="M17" s="45">
        <f>12+4+2</f>
        <v>18</v>
      </c>
    </row>
    <row r="18" spans="1:13" ht="24.75" customHeight="1">
      <c r="A18" s="17" t="s">
        <v>81</v>
      </c>
      <c r="B18" s="45">
        <v>1140</v>
      </c>
      <c r="C18" s="53" t="s">
        <v>82</v>
      </c>
      <c r="D18" s="45">
        <v>7</v>
      </c>
      <c r="E18" s="19">
        <v>300</v>
      </c>
      <c r="F18" s="27">
        <v>521</v>
      </c>
      <c r="G18" s="45">
        <v>155</v>
      </c>
      <c r="H18" s="45">
        <v>49</v>
      </c>
      <c r="I18" s="45">
        <v>36</v>
      </c>
      <c r="J18" s="45">
        <v>33</v>
      </c>
      <c r="K18" s="45">
        <v>31</v>
      </c>
      <c r="L18" s="45">
        <v>6</v>
      </c>
      <c r="M18" s="45">
        <v>2</v>
      </c>
    </row>
    <row r="19" spans="1:13" ht="24.75" customHeight="1">
      <c r="A19" s="17" t="s">
        <v>83</v>
      </c>
      <c r="B19" s="45">
        <v>239</v>
      </c>
      <c r="C19" s="45">
        <v>3</v>
      </c>
      <c r="D19" s="45">
        <v>3</v>
      </c>
      <c r="E19" s="19">
        <v>112</v>
      </c>
      <c r="F19" s="27">
        <v>85</v>
      </c>
      <c r="G19" s="45">
        <v>23</v>
      </c>
      <c r="H19" s="45">
        <v>5</v>
      </c>
      <c r="I19" s="45">
        <v>7</v>
      </c>
      <c r="J19" s="45">
        <v>1</v>
      </c>
      <c r="K19" s="53" t="s">
        <v>82</v>
      </c>
      <c r="L19" s="53" t="s">
        <v>82</v>
      </c>
      <c r="M19" s="53" t="s">
        <v>82</v>
      </c>
    </row>
    <row r="20" spans="1:13" ht="24.75" customHeight="1">
      <c r="A20" s="17" t="s">
        <v>84</v>
      </c>
      <c r="B20" s="45">
        <v>2207</v>
      </c>
      <c r="C20" s="45">
        <v>28</v>
      </c>
      <c r="D20" s="45">
        <v>41</v>
      </c>
      <c r="E20" s="19">
        <v>848</v>
      </c>
      <c r="F20" s="27">
        <v>932</v>
      </c>
      <c r="G20" s="45">
        <v>222</v>
      </c>
      <c r="H20" s="45">
        <v>65</v>
      </c>
      <c r="I20" s="45">
        <v>40</v>
      </c>
      <c r="J20" s="45">
        <v>14</v>
      </c>
      <c r="K20" s="45">
        <v>12</v>
      </c>
      <c r="L20" s="45">
        <v>4</v>
      </c>
      <c r="M20" s="45">
        <v>1</v>
      </c>
    </row>
    <row r="21" spans="1:13" ht="24.75" customHeight="1">
      <c r="A21" s="51" t="s">
        <v>85</v>
      </c>
      <c r="B21" s="45">
        <v>542</v>
      </c>
      <c r="C21" s="45">
        <v>4</v>
      </c>
      <c r="D21" s="45">
        <v>3</v>
      </c>
      <c r="E21" s="19">
        <v>207</v>
      </c>
      <c r="F21" s="27">
        <v>235</v>
      </c>
      <c r="G21" s="45">
        <v>51</v>
      </c>
      <c r="H21" s="45">
        <v>18</v>
      </c>
      <c r="I21" s="45">
        <v>9</v>
      </c>
      <c r="J21" s="45">
        <v>7</v>
      </c>
      <c r="K21" s="45">
        <v>5</v>
      </c>
      <c r="L21" s="45">
        <v>2</v>
      </c>
      <c r="M21" s="45">
        <v>1</v>
      </c>
    </row>
    <row r="22" spans="1:13" ht="24.75" customHeight="1">
      <c r="A22" s="17" t="s">
        <v>86</v>
      </c>
      <c r="B22" s="45">
        <v>1766</v>
      </c>
      <c r="C22" s="45">
        <v>16</v>
      </c>
      <c r="D22" s="45">
        <v>8</v>
      </c>
      <c r="E22" s="19">
        <v>225</v>
      </c>
      <c r="F22" s="27">
        <v>649</v>
      </c>
      <c r="G22" s="45">
        <v>413</v>
      </c>
      <c r="H22" s="45">
        <v>202</v>
      </c>
      <c r="I22" s="45">
        <v>121</v>
      </c>
      <c r="J22" s="45">
        <v>79</v>
      </c>
      <c r="K22" s="45">
        <v>38</v>
      </c>
      <c r="L22" s="45">
        <v>14</v>
      </c>
      <c r="M22" s="45">
        <v>1</v>
      </c>
    </row>
    <row r="23" spans="1:13" ht="24.75" customHeight="1">
      <c r="A23" s="17" t="s">
        <v>87</v>
      </c>
      <c r="B23" s="45">
        <v>976</v>
      </c>
      <c r="C23" s="45">
        <v>2</v>
      </c>
      <c r="D23" s="45">
        <v>12</v>
      </c>
      <c r="E23" s="19">
        <v>303</v>
      </c>
      <c r="F23" s="27">
        <v>427</v>
      </c>
      <c r="G23" s="45">
        <v>135</v>
      </c>
      <c r="H23" s="45">
        <v>41</v>
      </c>
      <c r="I23" s="45">
        <v>22</v>
      </c>
      <c r="J23" s="45">
        <v>19</v>
      </c>
      <c r="K23" s="45">
        <v>8</v>
      </c>
      <c r="L23" s="45">
        <v>3</v>
      </c>
      <c r="M23" s="45">
        <f>1+3</f>
        <v>4</v>
      </c>
    </row>
    <row r="24" spans="1:13" ht="24.75" customHeight="1">
      <c r="A24" s="17" t="s">
        <v>88</v>
      </c>
      <c r="B24" s="45">
        <v>2118</v>
      </c>
      <c r="C24" s="45">
        <v>14</v>
      </c>
      <c r="D24" s="45">
        <v>9</v>
      </c>
      <c r="E24" s="19">
        <v>325</v>
      </c>
      <c r="F24" s="27">
        <v>773</v>
      </c>
      <c r="G24" s="45">
        <v>479</v>
      </c>
      <c r="H24" s="45">
        <v>217</v>
      </c>
      <c r="I24" s="45">
        <v>162</v>
      </c>
      <c r="J24" s="45">
        <v>73</v>
      </c>
      <c r="K24" s="45">
        <v>42</v>
      </c>
      <c r="L24" s="45">
        <v>20</v>
      </c>
      <c r="M24" s="45">
        <f>2+2</f>
        <v>4</v>
      </c>
    </row>
    <row r="25" spans="1:13" ht="24.75" customHeight="1">
      <c r="A25" s="17" t="s">
        <v>89</v>
      </c>
      <c r="B25" s="45">
        <v>1941</v>
      </c>
      <c r="C25" s="45">
        <v>4</v>
      </c>
      <c r="D25" s="45">
        <v>6</v>
      </c>
      <c r="E25" s="19">
        <v>705</v>
      </c>
      <c r="F25" s="27">
        <v>907</v>
      </c>
      <c r="G25" s="45">
        <v>193</v>
      </c>
      <c r="H25" s="45">
        <v>65</v>
      </c>
      <c r="I25" s="45">
        <v>30</v>
      </c>
      <c r="J25" s="45">
        <v>20</v>
      </c>
      <c r="K25" s="45">
        <v>7</v>
      </c>
      <c r="L25" s="45">
        <v>1</v>
      </c>
      <c r="M25" s="45">
        <f>1+1+1</f>
        <v>3</v>
      </c>
    </row>
    <row r="26" spans="1:13" ht="24.75" customHeight="1">
      <c r="A26" s="52" t="s">
        <v>45</v>
      </c>
      <c r="B26" s="45">
        <v>677</v>
      </c>
      <c r="C26" s="45">
        <v>4</v>
      </c>
      <c r="D26" s="45">
        <v>2</v>
      </c>
      <c r="E26" s="19">
        <v>154</v>
      </c>
      <c r="F26" s="27">
        <v>294</v>
      </c>
      <c r="G26" s="45">
        <v>117</v>
      </c>
      <c r="H26" s="45">
        <v>40</v>
      </c>
      <c r="I26" s="45">
        <v>23</v>
      </c>
      <c r="J26" s="45">
        <v>21</v>
      </c>
      <c r="K26" s="45">
        <v>11</v>
      </c>
      <c r="L26" s="45">
        <v>9</v>
      </c>
      <c r="M26" s="45">
        <v>2</v>
      </c>
    </row>
    <row r="27" spans="1:13" ht="24.75" customHeight="1">
      <c r="A27" s="17" t="s">
        <v>90</v>
      </c>
      <c r="B27" s="45">
        <v>1405</v>
      </c>
      <c r="C27" s="45">
        <v>1</v>
      </c>
      <c r="D27" s="45">
        <v>478</v>
      </c>
      <c r="E27" s="19">
        <v>411</v>
      </c>
      <c r="F27" s="27">
        <v>362</v>
      </c>
      <c r="G27" s="45">
        <v>90</v>
      </c>
      <c r="H27" s="45">
        <v>28</v>
      </c>
      <c r="I27" s="45">
        <v>20</v>
      </c>
      <c r="J27" s="45">
        <v>10</v>
      </c>
      <c r="K27" s="45">
        <v>5</v>
      </c>
      <c r="L27" s="53" t="s">
        <v>82</v>
      </c>
      <c r="M27" s="53" t="s">
        <v>82</v>
      </c>
    </row>
    <row r="28" spans="1:13" ht="24.75" customHeight="1">
      <c r="A28" s="17" t="s">
        <v>91</v>
      </c>
      <c r="B28" s="45">
        <v>4</v>
      </c>
      <c r="C28" s="53" t="s">
        <v>82</v>
      </c>
      <c r="D28" s="53" t="s">
        <v>82</v>
      </c>
      <c r="E28" s="19">
        <v>1</v>
      </c>
      <c r="F28" s="27">
        <v>3</v>
      </c>
      <c r="G28" s="53" t="s">
        <v>82</v>
      </c>
      <c r="H28" s="53" t="s">
        <v>82</v>
      </c>
      <c r="I28" s="53" t="s">
        <v>82</v>
      </c>
      <c r="J28" s="53" t="s">
        <v>82</v>
      </c>
      <c r="K28" s="53" t="s">
        <v>82</v>
      </c>
      <c r="L28" s="53" t="s">
        <v>82</v>
      </c>
      <c r="M28" s="53" t="s">
        <v>82</v>
      </c>
    </row>
    <row r="29" spans="1:13" ht="24.75" customHeight="1">
      <c r="A29" s="17" t="s">
        <v>92</v>
      </c>
      <c r="B29" s="45">
        <v>51</v>
      </c>
      <c r="C29" s="53" t="s">
        <v>82</v>
      </c>
      <c r="D29" s="45">
        <v>9</v>
      </c>
      <c r="E29" s="19">
        <v>24</v>
      </c>
      <c r="F29" s="27">
        <v>15</v>
      </c>
      <c r="G29" s="45">
        <v>3</v>
      </c>
      <c r="H29" s="53" t="s">
        <v>82</v>
      </c>
      <c r="I29" s="53" t="s">
        <v>82</v>
      </c>
      <c r="J29" s="53" t="s">
        <v>82</v>
      </c>
      <c r="K29" s="53" t="s">
        <v>82</v>
      </c>
      <c r="L29" s="53" t="s">
        <v>82</v>
      </c>
      <c r="M29" s="53" t="s">
        <v>82</v>
      </c>
    </row>
    <row r="30" spans="1:13" ht="24.75" customHeight="1">
      <c r="A30" s="17" t="s">
        <v>93</v>
      </c>
      <c r="B30" s="45">
        <v>364</v>
      </c>
      <c r="C30" s="53" t="s">
        <v>82</v>
      </c>
      <c r="D30" s="45">
        <v>6</v>
      </c>
      <c r="E30" s="19">
        <v>148</v>
      </c>
      <c r="F30" s="27">
        <v>146</v>
      </c>
      <c r="G30" s="45">
        <v>32</v>
      </c>
      <c r="H30" s="45">
        <v>9</v>
      </c>
      <c r="I30" s="45">
        <v>11</v>
      </c>
      <c r="J30" s="45">
        <v>6</v>
      </c>
      <c r="K30" s="45">
        <v>5</v>
      </c>
      <c r="L30" s="53" t="s">
        <v>82</v>
      </c>
      <c r="M30" s="45">
        <v>1</v>
      </c>
    </row>
    <row r="31" spans="1:13" ht="24.75" customHeight="1">
      <c r="A31" s="17" t="s">
        <v>94</v>
      </c>
      <c r="B31" s="45">
        <v>268</v>
      </c>
      <c r="C31" s="45">
        <v>1</v>
      </c>
      <c r="D31" s="45">
        <v>7</v>
      </c>
      <c r="E31" s="19">
        <v>101</v>
      </c>
      <c r="F31" s="27">
        <v>128</v>
      </c>
      <c r="G31" s="45">
        <v>17</v>
      </c>
      <c r="H31" s="45">
        <v>9</v>
      </c>
      <c r="I31" s="45">
        <v>2</v>
      </c>
      <c r="J31" s="45">
        <v>1</v>
      </c>
      <c r="K31" s="45">
        <v>2</v>
      </c>
      <c r="L31" s="53" t="s">
        <v>82</v>
      </c>
      <c r="M31" s="53" t="s">
        <v>82</v>
      </c>
    </row>
    <row r="32" spans="1:13" ht="24.75" customHeight="1">
      <c r="A32" s="54" t="s">
        <v>95</v>
      </c>
      <c r="B32" s="55">
        <v>249</v>
      </c>
      <c r="C32" s="56">
        <v>6</v>
      </c>
      <c r="D32" s="56">
        <v>6</v>
      </c>
      <c r="E32" s="57">
        <v>73</v>
      </c>
      <c r="F32" s="57">
        <v>81</v>
      </c>
      <c r="G32" s="56">
        <v>39</v>
      </c>
      <c r="H32" s="56">
        <v>16</v>
      </c>
      <c r="I32" s="56">
        <v>10</v>
      </c>
      <c r="J32" s="56">
        <v>2</v>
      </c>
      <c r="K32" s="56">
        <v>5</v>
      </c>
      <c r="L32" s="56">
        <v>6</v>
      </c>
      <c r="M32" s="56">
        <f>2+1+2</f>
        <v>5</v>
      </c>
    </row>
    <row r="33" spans="1:13" ht="15" customHeight="1">
      <c r="A33" s="28"/>
      <c r="B33" s="58"/>
      <c r="C33" s="58"/>
      <c r="D33" s="58"/>
      <c r="E33" s="20"/>
      <c r="F33" s="20"/>
      <c r="G33" s="20"/>
      <c r="H33" s="20"/>
      <c r="I33" s="20"/>
      <c r="J33" s="20"/>
      <c r="K33" s="20"/>
      <c r="L33" s="20" t="s">
        <v>96</v>
      </c>
      <c r="M33" s="20"/>
    </row>
    <row r="34" spans="1:13" ht="15" customHeight="1">
      <c r="A34" s="28"/>
      <c r="B34" s="58"/>
      <c r="C34" s="58"/>
      <c r="D34" s="58"/>
      <c r="E34" s="20"/>
      <c r="F34" s="20"/>
      <c r="G34" s="20"/>
      <c r="H34" s="20"/>
      <c r="I34" s="20"/>
      <c r="J34" s="20"/>
      <c r="K34" s="20"/>
      <c r="L34" s="20"/>
      <c r="M34" s="20"/>
    </row>
    <row r="35" spans="1:13" ht="15" customHeight="1">
      <c r="A35" s="59"/>
      <c r="B35" s="7"/>
      <c r="C35" s="7"/>
      <c r="D35" s="7"/>
      <c r="E35" s="7"/>
      <c r="F35" s="7"/>
      <c r="G35" s="7"/>
      <c r="H35" s="7"/>
      <c r="I35" s="7"/>
      <c r="J35" s="7"/>
      <c r="K35" s="7"/>
      <c r="L35" s="7"/>
      <c r="M35" s="7"/>
    </row>
    <row r="36" ht="15" customHeight="1">
      <c r="A36" s="60"/>
    </row>
    <row r="37" ht="15" customHeight="1"/>
  </sheetData>
  <sheetProtection password="EE7F" sheet="1"/>
  <mergeCells count="14">
    <mergeCell ref="M5:M8"/>
    <mergeCell ref="A7:A8"/>
    <mergeCell ref="G5:G8"/>
    <mergeCell ref="H5:H8"/>
    <mergeCell ref="I5:I8"/>
    <mergeCell ref="J5:J8"/>
    <mergeCell ref="K5:K8"/>
    <mergeCell ref="L5:L8"/>
    <mergeCell ref="A5:A6"/>
    <mergeCell ref="B5:B8"/>
    <mergeCell ref="C5:C8"/>
    <mergeCell ref="D5:D8"/>
    <mergeCell ref="E5:E8"/>
    <mergeCell ref="F5:F8"/>
  </mergeCells>
  <printOptions/>
  <pageMargins left="0.5905511811023623" right="0.5905511811023623" top="0.5905511811023623" bottom="0.3937007874015748" header="0.5118110236220472" footer="0.5118110236220472"/>
  <pageSetup fitToHeight="1" fitToWidth="1" horizontalDpi="600" verticalDpi="600" orientation="portrait" paperSize="9" scale="72" r:id="rId1"/>
</worksheet>
</file>

<file path=xl/worksheets/sheet4.xml><?xml version="1.0" encoding="utf-8"?>
<worksheet xmlns="http://schemas.openxmlformats.org/spreadsheetml/2006/main" xmlns:r="http://schemas.openxmlformats.org/officeDocument/2006/relationships">
  <sheetPr>
    <pageSetUpPr fitToPage="1"/>
  </sheetPr>
  <dimension ref="A1:L36"/>
  <sheetViews>
    <sheetView showGridLines="0" zoomScalePageLayoutView="0" workbookViewId="0" topLeftCell="A1">
      <selection activeCell="A1" sqref="A1"/>
    </sheetView>
  </sheetViews>
  <sheetFormatPr defaultColWidth="9.625" defaultRowHeight="13.5" customHeight="1"/>
  <cols>
    <col min="1" max="1" width="10.625" style="30" customWidth="1"/>
    <col min="2" max="12" width="9.625" style="61" customWidth="1"/>
    <col min="13" max="16384" width="9.625" style="7" customWidth="1"/>
  </cols>
  <sheetData>
    <row r="1" ht="19.5" customHeight="1">
      <c r="B1" s="2" t="s">
        <v>97</v>
      </c>
    </row>
    <row r="2" spans="1:12" ht="15" customHeight="1">
      <c r="A2" s="1"/>
      <c r="B2" s="32"/>
      <c r="C2" s="3"/>
      <c r="D2" s="3"/>
      <c r="E2" s="3"/>
      <c r="F2" s="3"/>
      <c r="G2" s="3"/>
      <c r="H2" s="3"/>
      <c r="I2" s="3"/>
      <c r="J2" s="3"/>
      <c r="K2" s="3"/>
      <c r="L2" s="3"/>
    </row>
    <row r="3" spans="1:12" ht="19.5" customHeight="1">
      <c r="A3" s="1"/>
      <c r="B3" s="4" t="s">
        <v>98</v>
      </c>
      <c r="C3" s="32"/>
      <c r="D3" s="3"/>
      <c r="E3" s="4"/>
      <c r="F3" s="4"/>
      <c r="G3" s="4"/>
      <c r="H3" s="4"/>
      <c r="I3" s="4"/>
      <c r="J3" s="4"/>
      <c r="K3" s="4"/>
      <c r="L3" s="4"/>
    </row>
    <row r="4" spans="1:12" ht="19.5" customHeight="1" thickBot="1">
      <c r="A4" s="1" t="s">
        <v>3</v>
      </c>
      <c r="B4" s="4"/>
      <c r="C4" s="4"/>
      <c r="D4" s="4"/>
      <c r="E4" s="4"/>
      <c r="F4" s="4"/>
      <c r="G4" s="4"/>
      <c r="H4" s="4"/>
      <c r="I4" s="4"/>
      <c r="J4" s="4"/>
      <c r="K4" s="4"/>
      <c r="L4" s="13" t="s">
        <v>4</v>
      </c>
    </row>
    <row r="5" spans="1:12" ht="15" customHeight="1" thickTop="1">
      <c r="A5" s="128" t="s">
        <v>5</v>
      </c>
      <c r="B5" s="152" t="s">
        <v>99</v>
      </c>
      <c r="C5" s="153" t="s">
        <v>100</v>
      </c>
      <c r="D5" s="146" t="s">
        <v>101</v>
      </c>
      <c r="E5" s="146" t="s">
        <v>102</v>
      </c>
      <c r="F5" s="146" t="s">
        <v>103</v>
      </c>
      <c r="G5" s="146" t="s">
        <v>104</v>
      </c>
      <c r="H5" s="146" t="s">
        <v>105</v>
      </c>
      <c r="I5" s="146" t="s">
        <v>106</v>
      </c>
      <c r="J5" s="146" t="s">
        <v>107</v>
      </c>
      <c r="K5" s="146" t="s">
        <v>108</v>
      </c>
      <c r="L5" s="149" t="s">
        <v>109</v>
      </c>
    </row>
    <row r="6" spans="1:12" ht="15" customHeight="1">
      <c r="A6" s="129"/>
      <c r="B6" s="120"/>
      <c r="C6" s="154"/>
      <c r="D6" s="147"/>
      <c r="E6" s="147"/>
      <c r="F6" s="147"/>
      <c r="G6" s="147"/>
      <c r="H6" s="147"/>
      <c r="I6" s="147"/>
      <c r="J6" s="147"/>
      <c r="K6" s="147"/>
      <c r="L6" s="150"/>
    </row>
    <row r="7" spans="1:12" ht="15" customHeight="1">
      <c r="A7" s="122" t="s">
        <v>30</v>
      </c>
      <c r="B7" s="120"/>
      <c r="C7" s="154"/>
      <c r="D7" s="147"/>
      <c r="E7" s="147"/>
      <c r="F7" s="147"/>
      <c r="G7" s="147"/>
      <c r="H7" s="147"/>
      <c r="I7" s="147"/>
      <c r="J7" s="147"/>
      <c r="K7" s="147"/>
      <c r="L7" s="150"/>
    </row>
    <row r="8" spans="1:12" ht="15" customHeight="1">
      <c r="A8" s="123"/>
      <c r="B8" s="121"/>
      <c r="C8" s="155"/>
      <c r="D8" s="148"/>
      <c r="E8" s="148">
        <v>100</v>
      </c>
      <c r="F8" s="148">
        <v>200</v>
      </c>
      <c r="G8" s="148">
        <v>300</v>
      </c>
      <c r="H8" s="148">
        <v>500</v>
      </c>
      <c r="I8" s="148" t="s">
        <v>110</v>
      </c>
      <c r="J8" s="148" t="s">
        <v>111</v>
      </c>
      <c r="K8" s="148" t="s">
        <v>111</v>
      </c>
      <c r="L8" s="151" t="s">
        <v>112</v>
      </c>
    </row>
    <row r="9" spans="1:12" ht="15" customHeight="1">
      <c r="A9" s="18"/>
      <c r="B9" s="62"/>
      <c r="C9" s="19"/>
      <c r="D9" s="19"/>
      <c r="E9" s="19"/>
      <c r="F9" s="19"/>
      <c r="G9" s="19"/>
      <c r="H9" s="19"/>
      <c r="I9" s="19"/>
      <c r="J9" s="19"/>
      <c r="K9" s="19"/>
      <c r="L9" s="19"/>
    </row>
    <row r="10" spans="1:12" ht="15" customHeight="1">
      <c r="A10" s="21" t="s">
        <v>16</v>
      </c>
      <c r="B10" s="62">
        <v>33548</v>
      </c>
      <c r="C10" s="27">
        <v>6262</v>
      </c>
      <c r="D10" s="27">
        <v>14972</v>
      </c>
      <c r="E10" s="27">
        <v>5886</v>
      </c>
      <c r="F10" s="27">
        <v>3242</v>
      </c>
      <c r="G10" s="27">
        <v>1064</v>
      </c>
      <c r="H10" s="27">
        <v>897</v>
      </c>
      <c r="I10" s="27">
        <f>442+279</f>
        <v>721</v>
      </c>
      <c r="J10" s="27">
        <v>189</v>
      </c>
      <c r="K10" s="27">
        <f>77+96+57</f>
        <v>230</v>
      </c>
      <c r="L10" s="27">
        <f>49+27+2+7</f>
        <v>85</v>
      </c>
    </row>
    <row r="11" spans="1:12" ht="15" customHeight="1">
      <c r="A11" s="22"/>
      <c r="B11" s="43"/>
      <c r="C11" s="45"/>
      <c r="D11" s="45"/>
      <c r="E11" s="45"/>
      <c r="F11" s="45"/>
      <c r="G11" s="45"/>
      <c r="H11" s="45"/>
      <c r="I11" s="45"/>
      <c r="J11" s="45"/>
      <c r="K11" s="45"/>
      <c r="L11" s="45"/>
    </row>
    <row r="12" spans="1:12" s="26" customFormat="1" ht="15" customHeight="1">
      <c r="A12" s="23" t="s">
        <v>17</v>
      </c>
      <c r="B12" s="47">
        <v>27272</v>
      </c>
      <c r="C12" s="49">
        <v>3069</v>
      </c>
      <c r="D12" s="49">
        <v>12584</v>
      </c>
      <c r="E12" s="49">
        <v>5568</v>
      </c>
      <c r="F12" s="49">
        <v>2978</v>
      </c>
      <c r="G12" s="49">
        <v>1135</v>
      </c>
      <c r="H12" s="49">
        <v>784</v>
      </c>
      <c r="I12" s="49">
        <f>352+276</f>
        <v>628</v>
      </c>
      <c r="J12" s="49">
        <v>185</v>
      </c>
      <c r="K12" s="49">
        <f>102+78+86</f>
        <v>266</v>
      </c>
      <c r="L12" s="49">
        <f>31+29+6+9</f>
        <v>75</v>
      </c>
    </row>
    <row r="13" spans="1:12" ht="15" customHeight="1">
      <c r="A13" s="18"/>
      <c r="B13" s="43"/>
      <c r="C13" s="45"/>
      <c r="D13" s="45"/>
      <c r="E13" s="45"/>
      <c r="F13" s="45"/>
      <c r="G13" s="45"/>
      <c r="H13" s="45"/>
      <c r="I13" s="45"/>
      <c r="J13" s="45"/>
      <c r="K13" s="45"/>
      <c r="L13" s="45"/>
    </row>
    <row r="14" spans="1:12" ht="24.75" customHeight="1">
      <c r="A14" s="17" t="s">
        <v>33</v>
      </c>
      <c r="B14" s="63">
        <v>4298</v>
      </c>
      <c r="C14" s="63">
        <v>402</v>
      </c>
      <c r="D14" s="63">
        <v>1429</v>
      </c>
      <c r="E14" s="63">
        <v>1033</v>
      </c>
      <c r="F14" s="63">
        <v>692</v>
      </c>
      <c r="G14" s="63">
        <v>273</v>
      </c>
      <c r="H14" s="63">
        <v>204</v>
      </c>
      <c r="I14" s="63">
        <f>81+64</f>
        <v>145</v>
      </c>
      <c r="J14" s="63">
        <v>42</v>
      </c>
      <c r="K14" s="63">
        <f>24+20+21</f>
        <v>65</v>
      </c>
      <c r="L14" s="63">
        <f>6+5+1+1</f>
        <v>13</v>
      </c>
    </row>
    <row r="15" spans="1:12" ht="24.75" customHeight="1">
      <c r="A15" s="17" t="s">
        <v>34</v>
      </c>
      <c r="B15" s="63">
        <v>1446</v>
      </c>
      <c r="C15" s="63">
        <v>67</v>
      </c>
      <c r="D15" s="63">
        <v>780</v>
      </c>
      <c r="E15" s="63">
        <v>315</v>
      </c>
      <c r="F15" s="63">
        <v>136</v>
      </c>
      <c r="G15" s="63">
        <v>63</v>
      </c>
      <c r="H15" s="63">
        <v>40</v>
      </c>
      <c r="I15" s="63">
        <f>12+11</f>
        <v>23</v>
      </c>
      <c r="J15" s="63">
        <v>11</v>
      </c>
      <c r="K15" s="63">
        <f>4+3+1</f>
        <v>8</v>
      </c>
      <c r="L15" s="63">
        <f>1+2</f>
        <v>3</v>
      </c>
    </row>
    <row r="16" spans="1:12" ht="24.75" customHeight="1">
      <c r="A16" s="17" t="s">
        <v>35</v>
      </c>
      <c r="B16" s="63">
        <v>5326</v>
      </c>
      <c r="C16" s="63">
        <v>475</v>
      </c>
      <c r="D16" s="63">
        <v>2144</v>
      </c>
      <c r="E16" s="63">
        <v>1393</v>
      </c>
      <c r="F16" s="63">
        <v>685</v>
      </c>
      <c r="G16" s="63">
        <v>232</v>
      </c>
      <c r="H16" s="63">
        <v>170</v>
      </c>
      <c r="I16" s="63">
        <f>75+49</f>
        <v>124</v>
      </c>
      <c r="J16" s="63">
        <v>30</v>
      </c>
      <c r="K16" s="63">
        <f>26+15+19</f>
        <v>60</v>
      </c>
      <c r="L16" s="63">
        <f>4+6+1+2</f>
        <v>13</v>
      </c>
    </row>
    <row r="17" spans="1:12" ht="24.75" customHeight="1">
      <c r="A17" s="17" t="s">
        <v>36</v>
      </c>
      <c r="B17" s="63">
        <v>2255</v>
      </c>
      <c r="C17" s="63">
        <v>244</v>
      </c>
      <c r="D17" s="63">
        <v>900</v>
      </c>
      <c r="E17" s="63">
        <v>423</v>
      </c>
      <c r="F17" s="63">
        <v>291</v>
      </c>
      <c r="G17" s="63">
        <v>137</v>
      </c>
      <c r="H17" s="63">
        <v>95</v>
      </c>
      <c r="I17" s="63">
        <f>57+38</f>
        <v>95</v>
      </c>
      <c r="J17" s="63">
        <v>31</v>
      </c>
      <c r="K17" s="63">
        <f>6+11+14</f>
        <v>31</v>
      </c>
      <c r="L17" s="63">
        <f>4+4</f>
        <v>8</v>
      </c>
    </row>
    <row r="18" spans="1:12" ht="24.75" customHeight="1">
      <c r="A18" s="17" t="s">
        <v>37</v>
      </c>
      <c r="B18" s="63">
        <v>1140</v>
      </c>
      <c r="C18" s="63">
        <v>115</v>
      </c>
      <c r="D18" s="63">
        <v>594</v>
      </c>
      <c r="E18" s="63">
        <v>219</v>
      </c>
      <c r="F18" s="63">
        <v>87</v>
      </c>
      <c r="G18" s="63">
        <v>43</v>
      </c>
      <c r="H18" s="63">
        <v>26</v>
      </c>
      <c r="I18" s="63">
        <f>17+16</f>
        <v>33</v>
      </c>
      <c r="J18" s="63">
        <v>8</v>
      </c>
      <c r="K18" s="63">
        <f>7+3+4</f>
        <v>14</v>
      </c>
      <c r="L18" s="63">
        <v>1</v>
      </c>
    </row>
    <row r="19" spans="1:12" ht="24.75" customHeight="1">
      <c r="A19" s="17" t="s">
        <v>38</v>
      </c>
      <c r="B19" s="63">
        <v>239</v>
      </c>
      <c r="C19" s="63">
        <v>63</v>
      </c>
      <c r="D19" s="63">
        <v>115</v>
      </c>
      <c r="E19" s="63">
        <v>31</v>
      </c>
      <c r="F19" s="63">
        <v>17</v>
      </c>
      <c r="G19" s="63">
        <v>7</v>
      </c>
      <c r="H19" s="63">
        <v>2</v>
      </c>
      <c r="I19" s="63">
        <v>1</v>
      </c>
      <c r="J19" s="64" t="s">
        <v>48</v>
      </c>
      <c r="K19" s="63">
        <v>1</v>
      </c>
      <c r="L19" s="63">
        <f>1+1</f>
        <v>2</v>
      </c>
    </row>
    <row r="20" spans="1:12" ht="24.75" customHeight="1">
      <c r="A20" s="17" t="s">
        <v>39</v>
      </c>
      <c r="B20" s="63">
        <v>2207</v>
      </c>
      <c r="C20" s="63">
        <v>480</v>
      </c>
      <c r="D20" s="63">
        <v>1272</v>
      </c>
      <c r="E20" s="63">
        <v>233</v>
      </c>
      <c r="F20" s="63">
        <v>104</v>
      </c>
      <c r="G20" s="63">
        <v>40</v>
      </c>
      <c r="H20" s="63">
        <v>17</v>
      </c>
      <c r="I20" s="63">
        <f>22+13</f>
        <v>35</v>
      </c>
      <c r="J20" s="63">
        <v>9</v>
      </c>
      <c r="K20" s="63">
        <f>5+2+2</f>
        <v>9</v>
      </c>
      <c r="L20" s="63">
        <f>2+3+1+2</f>
        <v>8</v>
      </c>
    </row>
    <row r="21" spans="1:12" ht="24.75" customHeight="1">
      <c r="A21" s="51" t="s">
        <v>40</v>
      </c>
      <c r="B21" s="63">
        <v>542</v>
      </c>
      <c r="C21" s="63">
        <v>73</v>
      </c>
      <c r="D21" s="63">
        <v>320</v>
      </c>
      <c r="E21" s="63">
        <v>76</v>
      </c>
      <c r="F21" s="63">
        <v>39</v>
      </c>
      <c r="G21" s="63">
        <v>16</v>
      </c>
      <c r="H21" s="63">
        <v>9</v>
      </c>
      <c r="I21" s="63">
        <v>3</v>
      </c>
      <c r="J21" s="63">
        <v>1</v>
      </c>
      <c r="K21" s="63">
        <f>1+2+1</f>
        <v>4</v>
      </c>
      <c r="L21" s="63">
        <v>1</v>
      </c>
    </row>
    <row r="22" spans="1:12" ht="24.75" customHeight="1">
      <c r="A22" s="17" t="s">
        <v>41</v>
      </c>
      <c r="B22" s="63">
        <v>1766</v>
      </c>
      <c r="C22" s="63">
        <v>148</v>
      </c>
      <c r="D22" s="63">
        <v>777</v>
      </c>
      <c r="E22" s="63">
        <v>398</v>
      </c>
      <c r="F22" s="63">
        <v>193</v>
      </c>
      <c r="G22" s="63">
        <v>82</v>
      </c>
      <c r="H22" s="63">
        <v>66</v>
      </c>
      <c r="I22" s="63">
        <f>28+20</f>
        <v>48</v>
      </c>
      <c r="J22" s="63">
        <v>16</v>
      </c>
      <c r="K22" s="63">
        <f>7+6+10</f>
        <v>23</v>
      </c>
      <c r="L22" s="63">
        <f>9+4+2</f>
        <v>15</v>
      </c>
    </row>
    <row r="23" spans="1:12" ht="24.75" customHeight="1">
      <c r="A23" s="17" t="s">
        <v>42</v>
      </c>
      <c r="B23" s="63">
        <v>976</v>
      </c>
      <c r="C23" s="63">
        <v>130</v>
      </c>
      <c r="D23" s="63">
        <v>591</v>
      </c>
      <c r="E23" s="63">
        <v>131</v>
      </c>
      <c r="F23" s="63">
        <v>51</v>
      </c>
      <c r="G23" s="63">
        <v>24</v>
      </c>
      <c r="H23" s="63">
        <v>20</v>
      </c>
      <c r="I23" s="63">
        <f>6+6</f>
        <v>12</v>
      </c>
      <c r="J23" s="63">
        <v>8</v>
      </c>
      <c r="K23" s="63">
        <f>1+3+3</f>
        <v>7</v>
      </c>
      <c r="L23" s="63">
        <f>1+1</f>
        <v>2</v>
      </c>
    </row>
    <row r="24" spans="1:12" ht="24.75" customHeight="1">
      <c r="A24" s="17" t="s">
        <v>43</v>
      </c>
      <c r="B24" s="63">
        <v>2118</v>
      </c>
      <c r="C24" s="63">
        <v>224</v>
      </c>
      <c r="D24" s="63">
        <v>878</v>
      </c>
      <c r="E24" s="63">
        <v>528</v>
      </c>
      <c r="F24" s="63">
        <v>274</v>
      </c>
      <c r="G24" s="63">
        <v>92</v>
      </c>
      <c r="H24" s="63">
        <v>44</v>
      </c>
      <c r="I24" s="63">
        <f>18+35</f>
        <v>53</v>
      </c>
      <c r="J24" s="63">
        <v>8</v>
      </c>
      <c r="K24" s="63">
        <f>6+6+3</f>
        <v>15</v>
      </c>
      <c r="L24" s="63">
        <f>1+1</f>
        <v>2</v>
      </c>
    </row>
    <row r="25" spans="1:12" ht="24.75" customHeight="1">
      <c r="A25" s="17" t="s">
        <v>44</v>
      </c>
      <c r="B25" s="63">
        <v>1941</v>
      </c>
      <c r="C25" s="63">
        <v>397</v>
      </c>
      <c r="D25" s="63">
        <v>1083</v>
      </c>
      <c r="E25" s="63">
        <v>255</v>
      </c>
      <c r="F25" s="63">
        <v>125</v>
      </c>
      <c r="G25" s="63">
        <v>31</v>
      </c>
      <c r="H25" s="63">
        <v>16</v>
      </c>
      <c r="I25" s="63">
        <f>4+8</f>
        <v>12</v>
      </c>
      <c r="J25" s="63">
        <v>7</v>
      </c>
      <c r="K25" s="63">
        <f>5+4+5</f>
        <v>14</v>
      </c>
      <c r="L25" s="63">
        <v>1</v>
      </c>
    </row>
    <row r="26" spans="1:12" ht="24.75" customHeight="1">
      <c r="A26" s="52" t="s">
        <v>45</v>
      </c>
      <c r="B26" s="63">
        <v>677</v>
      </c>
      <c r="C26" s="63">
        <v>58</v>
      </c>
      <c r="D26" s="63">
        <v>329</v>
      </c>
      <c r="E26" s="63">
        <v>162</v>
      </c>
      <c r="F26" s="63">
        <v>69</v>
      </c>
      <c r="G26" s="63">
        <v>18</v>
      </c>
      <c r="H26" s="63">
        <v>16</v>
      </c>
      <c r="I26" s="63">
        <f>8+4</f>
        <v>12</v>
      </c>
      <c r="J26" s="63">
        <v>5</v>
      </c>
      <c r="K26" s="63">
        <f>3+1+1</f>
        <v>5</v>
      </c>
      <c r="L26" s="63">
        <f>2+1</f>
        <v>3</v>
      </c>
    </row>
    <row r="27" spans="1:12" ht="24.75" customHeight="1">
      <c r="A27" s="17" t="s">
        <v>46</v>
      </c>
      <c r="B27" s="63">
        <v>1405</v>
      </c>
      <c r="C27" s="63">
        <v>77</v>
      </c>
      <c r="D27" s="63">
        <v>866</v>
      </c>
      <c r="E27" s="63">
        <v>230</v>
      </c>
      <c r="F27" s="63">
        <v>135</v>
      </c>
      <c r="G27" s="63">
        <v>46</v>
      </c>
      <c r="H27" s="63">
        <v>30</v>
      </c>
      <c r="I27" s="63">
        <f>9+6</f>
        <v>15</v>
      </c>
      <c r="J27" s="63">
        <v>5</v>
      </c>
      <c r="K27" s="63">
        <v>1</v>
      </c>
      <c r="L27" s="64" t="s">
        <v>48</v>
      </c>
    </row>
    <row r="28" spans="1:12" ht="24.75" customHeight="1">
      <c r="A28" s="17" t="s">
        <v>47</v>
      </c>
      <c r="B28" s="63">
        <v>4</v>
      </c>
      <c r="C28" s="63">
        <v>2</v>
      </c>
      <c r="D28" s="63">
        <v>1</v>
      </c>
      <c r="E28" s="64" t="s">
        <v>48</v>
      </c>
      <c r="F28" s="63">
        <v>1</v>
      </c>
      <c r="G28" s="64" t="s">
        <v>48</v>
      </c>
      <c r="H28" s="64" t="s">
        <v>48</v>
      </c>
      <c r="I28" s="64" t="s">
        <v>48</v>
      </c>
      <c r="J28" s="64" t="s">
        <v>48</v>
      </c>
      <c r="K28" s="64" t="s">
        <v>48</v>
      </c>
      <c r="L28" s="64" t="s">
        <v>48</v>
      </c>
    </row>
    <row r="29" spans="1:12" ht="24.75" customHeight="1">
      <c r="A29" s="17" t="s">
        <v>49</v>
      </c>
      <c r="B29" s="63">
        <v>51</v>
      </c>
      <c r="C29" s="63">
        <v>4</v>
      </c>
      <c r="D29" s="63">
        <v>35</v>
      </c>
      <c r="E29" s="63">
        <v>8</v>
      </c>
      <c r="F29" s="63">
        <v>3</v>
      </c>
      <c r="G29" s="63">
        <v>1</v>
      </c>
      <c r="H29" s="64" t="s">
        <v>48</v>
      </c>
      <c r="I29" s="64" t="s">
        <v>48</v>
      </c>
      <c r="J29" s="64" t="s">
        <v>48</v>
      </c>
      <c r="K29" s="64" t="s">
        <v>48</v>
      </c>
      <c r="L29" s="64" t="s">
        <v>48</v>
      </c>
    </row>
    <row r="30" spans="1:12" ht="24.75" customHeight="1">
      <c r="A30" s="17" t="s">
        <v>50</v>
      </c>
      <c r="B30" s="63">
        <v>364</v>
      </c>
      <c r="C30" s="63">
        <v>49</v>
      </c>
      <c r="D30" s="63">
        <v>210</v>
      </c>
      <c r="E30" s="63">
        <v>53</v>
      </c>
      <c r="F30" s="63">
        <v>22</v>
      </c>
      <c r="G30" s="63">
        <v>14</v>
      </c>
      <c r="H30" s="63">
        <v>9</v>
      </c>
      <c r="I30" s="63">
        <v>4</v>
      </c>
      <c r="J30" s="63">
        <v>1</v>
      </c>
      <c r="K30" s="63">
        <v>2</v>
      </c>
      <c r="L30" s="64" t="s">
        <v>48</v>
      </c>
    </row>
    <row r="31" spans="1:12" ht="24.75" customHeight="1">
      <c r="A31" s="17" t="s">
        <v>51</v>
      </c>
      <c r="B31" s="63">
        <v>268</v>
      </c>
      <c r="C31" s="63">
        <v>32</v>
      </c>
      <c r="D31" s="63">
        <v>163</v>
      </c>
      <c r="E31" s="63">
        <v>36</v>
      </c>
      <c r="F31" s="63">
        <v>20</v>
      </c>
      <c r="G31" s="63">
        <v>9</v>
      </c>
      <c r="H31" s="63">
        <v>4</v>
      </c>
      <c r="I31" s="63">
        <v>2</v>
      </c>
      <c r="J31" s="64" t="s">
        <v>48</v>
      </c>
      <c r="K31" s="63">
        <f>1+1</f>
        <v>2</v>
      </c>
      <c r="L31" s="64" t="s">
        <v>48</v>
      </c>
    </row>
    <row r="32" spans="1:12" ht="24.75" customHeight="1">
      <c r="A32" s="54" t="s">
        <v>52</v>
      </c>
      <c r="B32" s="65">
        <v>249</v>
      </c>
      <c r="C32" s="66">
        <v>29</v>
      </c>
      <c r="D32" s="66">
        <v>97</v>
      </c>
      <c r="E32" s="66">
        <v>44</v>
      </c>
      <c r="F32" s="66">
        <v>34</v>
      </c>
      <c r="G32" s="66">
        <v>7</v>
      </c>
      <c r="H32" s="66">
        <v>16</v>
      </c>
      <c r="I32" s="66">
        <f>5+6</f>
        <v>11</v>
      </c>
      <c r="J32" s="66">
        <v>3</v>
      </c>
      <c r="K32" s="66">
        <f>4+1</f>
        <v>5</v>
      </c>
      <c r="L32" s="66">
        <f>2+1</f>
        <v>3</v>
      </c>
    </row>
    <row r="33" s="61" customFormat="1" ht="15" customHeight="1">
      <c r="A33" s="28"/>
    </row>
    <row r="34" s="61" customFormat="1" ht="15" customHeight="1">
      <c r="A34" s="28"/>
    </row>
    <row r="35" s="61" customFormat="1" ht="15" customHeight="1">
      <c r="A35" s="59"/>
    </row>
    <row r="36" s="61" customFormat="1" ht="15" customHeight="1">
      <c r="A36" s="60"/>
    </row>
    <row r="37" ht="15" customHeight="1"/>
  </sheetData>
  <sheetProtection password="EE7F" sheet="1"/>
  <mergeCells count="13">
    <mergeCell ref="L5:L8"/>
    <mergeCell ref="A5:A6"/>
    <mergeCell ref="B5:B8"/>
    <mergeCell ref="C5:C8"/>
    <mergeCell ref="D5:D8"/>
    <mergeCell ref="E5:E8"/>
    <mergeCell ref="F5:F8"/>
    <mergeCell ref="A7:A8"/>
    <mergeCell ref="G5:G8"/>
    <mergeCell ref="H5:H8"/>
    <mergeCell ref="I5:I8"/>
    <mergeCell ref="J5:J8"/>
    <mergeCell ref="K5:K8"/>
  </mergeCells>
  <printOptions horizontalCentered="1"/>
  <pageMargins left="0.7874015748031497" right="0.5905511811023623" top="0.7874015748031497" bottom="0.5905511811023623" header="0.5118110236220472" footer="0.5118110236220472"/>
  <pageSetup fitToHeight="1" fitToWidth="1"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sheetPr>
    <pageSetUpPr fitToPage="1"/>
  </sheetPr>
  <dimension ref="A1:I17"/>
  <sheetViews>
    <sheetView showGridLines="0" zoomScalePageLayoutView="0" workbookViewId="0" topLeftCell="A1">
      <selection activeCell="A1" sqref="A1"/>
    </sheetView>
  </sheetViews>
  <sheetFormatPr defaultColWidth="9.625" defaultRowHeight="13.5" customHeight="1"/>
  <cols>
    <col min="1" max="1" width="10.625" style="30" customWidth="1"/>
    <col min="2" max="9" width="13.125" style="61" customWidth="1"/>
    <col min="10" max="16384" width="9.625" style="7" customWidth="1"/>
  </cols>
  <sheetData>
    <row r="1" ht="19.5" customHeight="1">
      <c r="B1" s="2" t="s">
        <v>97</v>
      </c>
    </row>
    <row r="2" spans="1:9" ht="15" customHeight="1">
      <c r="A2" s="1"/>
      <c r="B2" s="32"/>
      <c r="C2" s="3"/>
      <c r="D2" s="3"/>
      <c r="E2" s="3"/>
      <c r="F2" s="3"/>
      <c r="G2" s="3"/>
      <c r="H2" s="3"/>
      <c r="I2" s="3"/>
    </row>
    <row r="3" spans="1:9" ht="19.5" customHeight="1">
      <c r="A3" s="1"/>
      <c r="B3" s="4" t="s">
        <v>113</v>
      </c>
      <c r="C3" s="32"/>
      <c r="D3" s="3"/>
      <c r="E3" s="4"/>
      <c r="F3" s="4"/>
      <c r="G3" s="4"/>
      <c r="H3" s="4"/>
      <c r="I3" s="4"/>
    </row>
    <row r="4" spans="1:9" ht="19.5" customHeight="1" thickBot="1">
      <c r="A4" s="1" t="s">
        <v>3</v>
      </c>
      <c r="B4" s="4"/>
      <c r="C4" s="4"/>
      <c r="D4" s="4"/>
      <c r="E4" s="4"/>
      <c r="F4" s="4"/>
      <c r="G4" s="4"/>
      <c r="H4" s="4"/>
      <c r="I4" s="13" t="str">
        <f>+'[3]025_4'!L4</f>
        <v>農林水産省「農林業センサス」</v>
      </c>
    </row>
    <row r="5" spans="1:9" ht="13.5" customHeight="1" thickTop="1">
      <c r="A5" s="128" t="s">
        <v>5</v>
      </c>
      <c r="B5" s="157" t="s">
        <v>114</v>
      </c>
      <c r="C5" s="160" t="s">
        <v>115</v>
      </c>
      <c r="D5" s="161"/>
      <c r="E5" s="161"/>
      <c r="F5" s="161"/>
      <c r="G5" s="161"/>
      <c r="H5" s="161"/>
      <c r="I5" s="161"/>
    </row>
    <row r="6" spans="1:9" ht="13.5" customHeight="1">
      <c r="A6" s="129"/>
      <c r="B6" s="158"/>
      <c r="C6" s="162" t="s">
        <v>116</v>
      </c>
      <c r="D6" s="163" t="s">
        <v>117</v>
      </c>
      <c r="E6" s="162" t="s">
        <v>118</v>
      </c>
      <c r="F6" s="162" t="s">
        <v>119</v>
      </c>
      <c r="G6" s="163" t="s">
        <v>120</v>
      </c>
      <c r="H6" s="163" t="s">
        <v>121</v>
      </c>
      <c r="I6" s="164" t="s">
        <v>122</v>
      </c>
    </row>
    <row r="7" spans="1:9" ht="13.5" customHeight="1">
      <c r="A7" s="129"/>
      <c r="B7" s="158"/>
      <c r="C7" s="154"/>
      <c r="D7" s="147"/>
      <c r="E7" s="154"/>
      <c r="F7" s="154"/>
      <c r="G7" s="147"/>
      <c r="H7" s="147"/>
      <c r="I7" s="140"/>
    </row>
    <row r="8" spans="1:9" ht="13.5" customHeight="1">
      <c r="A8" s="156"/>
      <c r="B8" s="159"/>
      <c r="C8" s="155"/>
      <c r="D8" s="148"/>
      <c r="E8" s="155"/>
      <c r="F8" s="155"/>
      <c r="G8" s="148"/>
      <c r="H8" s="148"/>
      <c r="I8" s="141"/>
    </row>
    <row r="9" spans="1:9" ht="13.5" customHeight="1">
      <c r="A9" s="18"/>
      <c r="B9" s="62"/>
      <c r="C9" s="19"/>
      <c r="D9" s="19"/>
      <c r="E9" s="19"/>
      <c r="F9" s="19"/>
      <c r="G9" s="19"/>
      <c r="H9" s="19"/>
      <c r="I9" s="19"/>
    </row>
    <row r="10" spans="1:9" ht="13.5" customHeight="1">
      <c r="A10" s="21" t="s">
        <v>16</v>
      </c>
      <c r="B10" s="62">
        <v>27286</v>
      </c>
      <c r="C10" s="27">
        <v>22073</v>
      </c>
      <c r="D10" s="27">
        <v>640</v>
      </c>
      <c r="E10" s="27">
        <v>1189</v>
      </c>
      <c r="F10" s="27">
        <v>225</v>
      </c>
      <c r="G10" s="27">
        <v>112</v>
      </c>
      <c r="H10" s="27">
        <v>2521</v>
      </c>
      <c r="I10" s="27">
        <v>526</v>
      </c>
    </row>
    <row r="11" spans="1:9" ht="13.5" customHeight="1">
      <c r="A11" s="22"/>
      <c r="B11" s="43"/>
      <c r="C11" s="45"/>
      <c r="D11" s="45"/>
      <c r="E11" s="45"/>
      <c r="F11" s="45"/>
      <c r="G11" s="45"/>
      <c r="H11" s="45"/>
      <c r="I11" s="45"/>
    </row>
    <row r="12" spans="1:9" s="26" customFormat="1" ht="13.5" customHeight="1">
      <c r="A12" s="23" t="s">
        <v>123</v>
      </c>
      <c r="B12" s="47">
        <v>24203</v>
      </c>
      <c r="C12" s="49">
        <v>18798</v>
      </c>
      <c r="D12" s="49">
        <v>694</v>
      </c>
      <c r="E12" s="49">
        <v>836</v>
      </c>
      <c r="F12" s="49">
        <v>251</v>
      </c>
      <c r="G12" s="49">
        <v>116</v>
      </c>
      <c r="H12" s="49">
        <v>3218</v>
      </c>
      <c r="I12" s="49">
        <v>290</v>
      </c>
    </row>
    <row r="13" spans="1:9" ht="13.5" customHeight="1">
      <c r="A13" s="54"/>
      <c r="B13" s="66"/>
      <c r="C13" s="66"/>
      <c r="D13" s="66"/>
      <c r="E13" s="66"/>
      <c r="F13" s="66"/>
      <c r="G13" s="66"/>
      <c r="H13" s="66"/>
      <c r="I13" s="66"/>
    </row>
    <row r="14" s="61" customFormat="1" ht="15" customHeight="1">
      <c r="A14" s="28"/>
    </row>
    <row r="15" s="61" customFormat="1" ht="13.5" customHeight="1">
      <c r="A15" s="28"/>
    </row>
    <row r="16" s="61" customFormat="1" ht="13.5" customHeight="1">
      <c r="A16" s="59"/>
    </row>
    <row r="17" s="61" customFormat="1" ht="13.5" customHeight="1">
      <c r="A17" s="60"/>
    </row>
  </sheetData>
  <sheetProtection password="EE7F" sheet="1"/>
  <mergeCells count="10">
    <mergeCell ref="A5:A8"/>
    <mergeCell ref="B5:B8"/>
    <mergeCell ref="C5:I5"/>
    <mergeCell ref="C6:C8"/>
    <mergeCell ref="D6:D8"/>
    <mergeCell ref="E6:E8"/>
    <mergeCell ref="F6:F8"/>
    <mergeCell ref="G6:G8"/>
    <mergeCell ref="H6:H8"/>
    <mergeCell ref="I6:I8"/>
  </mergeCells>
  <printOptions horizontalCentered="1"/>
  <pageMargins left="0.7874015748031497" right="0.5905511811023623" top="0.7874015748031497" bottom="0.5905511811023623" header="0.5118110236220472" footer="0.5118110236220472"/>
  <pageSetup fitToHeight="1" fitToWidth="1" horizontalDpi="600" verticalDpi="600" orientation="portrait" paperSize="9" scale="71" r:id="rId1"/>
</worksheet>
</file>

<file path=xl/worksheets/sheet6.xml><?xml version="1.0" encoding="utf-8"?>
<worksheet xmlns="http://schemas.openxmlformats.org/spreadsheetml/2006/main" xmlns:r="http://schemas.openxmlformats.org/officeDocument/2006/relationships">
  <sheetPr>
    <pageSetUpPr fitToPage="1"/>
  </sheetPr>
  <dimension ref="A1:J35"/>
  <sheetViews>
    <sheetView showGridLines="0" zoomScalePageLayoutView="0" workbookViewId="0" topLeftCell="A1">
      <selection activeCell="A1" sqref="A1"/>
    </sheetView>
  </sheetViews>
  <sheetFormatPr defaultColWidth="9.625" defaultRowHeight="13.5" customHeight="1"/>
  <cols>
    <col min="1" max="1" width="12.625" style="30" customWidth="1"/>
    <col min="2" max="9" width="12.625" style="31" customWidth="1"/>
    <col min="10" max="16384" width="9.625" style="7" customWidth="1"/>
  </cols>
  <sheetData>
    <row r="1" spans="2:9" ht="19.5" customHeight="1">
      <c r="B1" s="2" t="s">
        <v>97</v>
      </c>
      <c r="C1" s="2"/>
      <c r="D1" s="2"/>
      <c r="E1" s="3"/>
      <c r="F1" s="4"/>
      <c r="G1" s="4"/>
      <c r="H1" s="4"/>
      <c r="I1" s="4"/>
    </row>
    <row r="2" spans="1:9" ht="15" customHeight="1">
      <c r="A2" s="1"/>
      <c r="B2" s="8"/>
      <c r="C2" s="8"/>
      <c r="D2" s="8"/>
      <c r="E2" s="5"/>
      <c r="F2" s="4"/>
      <c r="G2" s="4"/>
      <c r="H2" s="4"/>
      <c r="I2" s="4"/>
    </row>
    <row r="3" spans="1:9" ht="19.5" customHeight="1">
      <c r="A3" s="1"/>
      <c r="B3" s="67" t="s">
        <v>124</v>
      </c>
      <c r="C3" s="67"/>
      <c r="D3" s="67"/>
      <c r="E3" s="5"/>
      <c r="F3" s="4"/>
      <c r="G3" s="4"/>
      <c r="H3" s="4"/>
      <c r="I3" s="4"/>
    </row>
    <row r="4" spans="1:10" ht="19.5" customHeight="1" thickBot="1">
      <c r="A4" s="1" t="s">
        <v>125</v>
      </c>
      <c r="B4" s="3"/>
      <c r="C4" s="3"/>
      <c r="D4" s="3"/>
      <c r="E4" s="4"/>
      <c r="F4" s="4"/>
      <c r="G4" s="4"/>
      <c r="H4" s="4"/>
      <c r="I4" s="13" t="str">
        <f>+'[3]025_4'!L4</f>
        <v>農林水産省「農林業センサス」</v>
      </c>
      <c r="J4" s="4"/>
    </row>
    <row r="5" spans="1:10" s="15" customFormat="1" ht="15" customHeight="1" thickTop="1">
      <c r="A5" s="128" t="s">
        <v>5</v>
      </c>
      <c r="B5" s="167" t="s">
        <v>126</v>
      </c>
      <c r="C5" s="167"/>
      <c r="D5" s="167" t="s">
        <v>127</v>
      </c>
      <c r="E5" s="167"/>
      <c r="F5" s="167"/>
      <c r="G5" s="167"/>
      <c r="H5" s="167"/>
      <c r="I5" s="168"/>
      <c r="J5" s="14"/>
    </row>
    <row r="6" spans="1:10" s="15" customFormat="1" ht="15" customHeight="1">
      <c r="A6" s="129"/>
      <c r="B6" s="169" t="s">
        <v>128</v>
      </c>
      <c r="C6" s="169" t="s">
        <v>129</v>
      </c>
      <c r="D6" s="169" t="s">
        <v>130</v>
      </c>
      <c r="E6" s="169" t="s">
        <v>129</v>
      </c>
      <c r="F6" s="165" t="s">
        <v>131</v>
      </c>
      <c r="G6" s="165"/>
      <c r="H6" s="165" t="s">
        <v>132</v>
      </c>
      <c r="I6" s="166"/>
      <c r="J6" s="14"/>
    </row>
    <row r="7" spans="1:10" s="15" customFormat="1" ht="30" customHeight="1">
      <c r="A7" s="37" t="s">
        <v>30</v>
      </c>
      <c r="B7" s="169"/>
      <c r="C7" s="169"/>
      <c r="D7" s="169"/>
      <c r="E7" s="169"/>
      <c r="F7" s="68" t="s">
        <v>130</v>
      </c>
      <c r="G7" s="68" t="s">
        <v>129</v>
      </c>
      <c r="H7" s="68" t="s">
        <v>130</v>
      </c>
      <c r="I7" s="69" t="s">
        <v>129</v>
      </c>
      <c r="J7" s="14"/>
    </row>
    <row r="8" spans="1:10" ht="15" customHeight="1">
      <c r="A8" s="17"/>
      <c r="B8" s="70"/>
      <c r="C8" s="71"/>
      <c r="D8" s="19"/>
      <c r="E8" s="19"/>
      <c r="F8" s="19"/>
      <c r="G8" s="19"/>
      <c r="H8" s="19"/>
      <c r="I8" s="19"/>
      <c r="J8" s="20"/>
    </row>
    <row r="9" spans="1:10" ht="15" customHeight="1">
      <c r="A9" s="21" t="s">
        <v>16</v>
      </c>
      <c r="B9" s="72">
        <v>33548</v>
      </c>
      <c r="C9" s="73">
        <v>36399</v>
      </c>
      <c r="D9" s="19">
        <v>8481</v>
      </c>
      <c r="E9" s="19">
        <v>26877</v>
      </c>
      <c r="F9" s="19">
        <v>235</v>
      </c>
      <c r="G9" s="19">
        <v>1454</v>
      </c>
      <c r="H9" s="19">
        <v>2320</v>
      </c>
      <c r="I9" s="19">
        <v>25423</v>
      </c>
      <c r="J9" s="20"/>
    </row>
    <row r="10" spans="1:10" ht="15" customHeight="1">
      <c r="A10" s="22"/>
      <c r="B10" s="70"/>
      <c r="C10" s="71"/>
      <c r="D10" s="19"/>
      <c r="E10" s="19"/>
      <c r="F10" s="19"/>
      <c r="G10" s="19"/>
      <c r="H10" s="19"/>
      <c r="I10" s="19"/>
      <c r="J10" s="20"/>
    </row>
    <row r="11" spans="1:10" s="26" customFormat="1" ht="15" customHeight="1">
      <c r="A11" s="23" t="s">
        <v>133</v>
      </c>
      <c r="B11" s="74">
        <v>27272</v>
      </c>
      <c r="C11" s="75">
        <v>31670</v>
      </c>
      <c r="D11" s="24">
        <v>6200</v>
      </c>
      <c r="E11" s="24">
        <v>22224</v>
      </c>
      <c r="F11" s="24">
        <v>299</v>
      </c>
      <c r="G11" s="24">
        <v>1406</v>
      </c>
      <c r="H11" s="24">
        <v>6072</v>
      </c>
      <c r="I11" s="24">
        <v>20818</v>
      </c>
      <c r="J11" s="25"/>
    </row>
    <row r="12" spans="1:9" ht="15" customHeight="1">
      <c r="A12" s="22"/>
      <c r="B12" s="76"/>
      <c r="C12" s="76"/>
      <c r="D12" s="76"/>
      <c r="E12" s="76"/>
      <c r="F12" s="76"/>
      <c r="G12" s="76"/>
      <c r="H12" s="76"/>
      <c r="I12" s="76"/>
    </row>
    <row r="13" spans="1:9" ht="24.75" customHeight="1">
      <c r="A13" s="17" t="s">
        <v>134</v>
      </c>
      <c r="B13" s="77">
        <v>4298</v>
      </c>
      <c r="C13" s="77">
        <v>5014</v>
      </c>
      <c r="D13" s="77">
        <v>859</v>
      </c>
      <c r="E13" s="77">
        <v>3252</v>
      </c>
      <c r="F13" s="77">
        <v>73</v>
      </c>
      <c r="G13" s="77">
        <v>306</v>
      </c>
      <c r="H13" s="77">
        <v>819</v>
      </c>
      <c r="I13" s="77">
        <v>2946</v>
      </c>
    </row>
    <row r="14" spans="1:9" ht="24.75" customHeight="1">
      <c r="A14" s="17" t="s">
        <v>135</v>
      </c>
      <c r="B14" s="77">
        <v>1446</v>
      </c>
      <c r="C14" s="77">
        <v>1687</v>
      </c>
      <c r="D14" s="77">
        <v>328</v>
      </c>
      <c r="E14" s="77">
        <v>1191</v>
      </c>
      <c r="F14" s="77">
        <v>12</v>
      </c>
      <c r="G14" s="77">
        <v>88</v>
      </c>
      <c r="H14" s="77">
        <v>321</v>
      </c>
      <c r="I14" s="77">
        <v>1103</v>
      </c>
    </row>
    <row r="15" spans="1:9" ht="24.75" customHeight="1">
      <c r="A15" s="17" t="s">
        <v>136</v>
      </c>
      <c r="B15" s="77">
        <v>5326</v>
      </c>
      <c r="C15" s="77">
        <v>6323</v>
      </c>
      <c r="D15" s="77">
        <v>1192</v>
      </c>
      <c r="E15" s="77">
        <v>4195</v>
      </c>
      <c r="F15" s="77">
        <v>58</v>
      </c>
      <c r="G15" s="77">
        <v>316</v>
      </c>
      <c r="H15" s="77">
        <v>1177</v>
      </c>
      <c r="I15" s="77">
        <v>3879</v>
      </c>
    </row>
    <row r="16" spans="1:9" ht="24.75" customHeight="1">
      <c r="A16" s="17" t="s">
        <v>137</v>
      </c>
      <c r="B16" s="77">
        <v>2255</v>
      </c>
      <c r="C16" s="77">
        <v>3125</v>
      </c>
      <c r="D16" s="77">
        <v>601</v>
      </c>
      <c r="E16" s="77">
        <v>2273</v>
      </c>
      <c r="F16" s="77">
        <v>30</v>
      </c>
      <c r="G16" s="77">
        <v>83</v>
      </c>
      <c r="H16" s="77">
        <v>590</v>
      </c>
      <c r="I16" s="77">
        <v>2190</v>
      </c>
    </row>
    <row r="17" spans="1:9" ht="24.75" customHeight="1">
      <c r="A17" s="17" t="s">
        <v>138</v>
      </c>
      <c r="B17" s="77">
        <v>1140</v>
      </c>
      <c r="C17" s="77">
        <v>1188</v>
      </c>
      <c r="D17" s="77">
        <v>209</v>
      </c>
      <c r="E17" s="77">
        <v>671</v>
      </c>
      <c r="F17" s="77">
        <v>5</v>
      </c>
      <c r="G17" s="77">
        <v>21</v>
      </c>
      <c r="H17" s="77">
        <v>208</v>
      </c>
      <c r="I17" s="77">
        <v>650</v>
      </c>
    </row>
    <row r="18" spans="1:9" ht="24.75" customHeight="1">
      <c r="A18" s="17" t="s">
        <v>139</v>
      </c>
      <c r="B18" s="77">
        <v>239</v>
      </c>
      <c r="C18" s="77">
        <v>240</v>
      </c>
      <c r="D18" s="77">
        <v>79</v>
      </c>
      <c r="E18" s="77">
        <v>282</v>
      </c>
      <c r="F18" s="77">
        <v>4</v>
      </c>
      <c r="G18" s="77">
        <v>25</v>
      </c>
      <c r="H18" s="77">
        <v>77</v>
      </c>
      <c r="I18" s="77">
        <v>257</v>
      </c>
    </row>
    <row r="19" spans="1:9" ht="24.75" customHeight="1">
      <c r="A19" s="17" t="s">
        <v>140</v>
      </c>
      <c r="B19" s="77">
        <v>2207</v>
      </c>
      <c r="C19" s="77">
        <v>2372</v>
      </c>
      <c r="D19" s="77">
        <v>553</v>
      </c>
      <c r="E19" s="77">
        <v>1973</v>
      </c>
      <c r="F19" s="77">
        <v>20</v>
      </c>
      <c r="G19" s="77">
        <v>183</v>
      </c>
      <c r="H19" s="77">
        <v>544</v>
      </c>
      <c r="I19" s="77">
        <v>1790</v>
      </c>
    </row>
    <row r="20" spans="1:9" ht="24.75" customHeight="1">
      <c r="A20" s="51" t="s">
        <v>141</v>
      </c>
      <c r="B20" s="77">
        <v>542</v>
      </c>
      <c r="C20" s="77">
        <v>613</v>
      </c>
      <c r="D20" s="77">
        <v>115</v>
      </c>
      <c r="E20" s="77">
        <v>363</v>
      </c>
      <c r="F20" s="77">
        <v>4</v>
      </c>
      <c r="G20" s="77">
        <v>7</v>
      </c>
      <c r="H20" s="77">
        <v>113</v>
      </c>
      <c r="I20" s="77">
        <v>356</v>
      </c>
    </row>
    <row r="21" spans="1:9" ht="24.75" customHeight="1">
      <c r="A21" s="17" t="s">
        <v>142</v>
      </c>
      <c r="B21" s="77">
        <v>1766</v>
      </c>
      <c r="C21" s="77">
        <v>2026</v>
      </c>
      <c r="D21" s="77">
        <v>383</v>
      </c>
      <c r="E21" s="77">
        <v>1434</v>
      </c>
      <c r="F21" s="77">
        <v>16</v>
      </c>
      <c r="G21" s="77">
        <v>63</v>
      </c>
      <c r="H21" s="77">
        <v>373</v>
      </c>
      <c r="I21" s="77">
        <v>1371</v>
      </c>
    </row>
    <row r="22" spans="1:9" ht="24.75" customHeight="1">
      <c r="A22" s="17" t="s">
        <v>143</v>
      </c>
      <c r="B22" s="77">
        <v>976</v>
      </c>
      <c r="C22" s="77">
        <v>1117</v>
      </c>
      <c r="D22" s="77">
        <v>200</v>
      </c>
      <c r="E22" s="77">
        <v>660</v>
      </c>
      <c r="F22" s="77">
        <v>18</v>
      </c>
      <c r="G22" s="77">
        <v>99</v>
      </c>
      <c r="H22" s="77">
        <v>191</v>
      </c>
      <c r="I22" s="77">
        <v>561</v>
      </c>
    </row>
    <row r="23" spans="1:9" ht="24.75" customHeight="1">
      <c r="A23" s="17" t="s">
        <v>144</v>
      </c>
      <c r="B23" s="77">
        <v>2118</v>
      </c>
      <c r="C23" s="77">
        <v>2602</v>
      </c>
      <c r="D23" s="77">
        <v>468</v>
      </c>
      <c r="E23" s="77">
        <v>1730</v>
      </c>
      <c r="F23" s="77">
        <v>16</v>
      </c>
      <c r="G23" s="77">
        <v>37</v>
      </c>
      <c r="H23" s="77">
        <v>459</v>
      </c>
      <c r="I23" s="77">
        <v>1693</v>
      </c>
    </row>
    <row r="24" spans="1:9" ht="24.75" customHeight="1">
      <c r="A24" s="17" t="s">
        <v>145</v>
      </c>
      <c r="B24" s="77">
        <v>1941</v>
      </c>
      <c r="C24" s="77">
        <v>1981</v>
      </c>
      <c r="D24" s="77">
        <v>500</v>
      </c>
      <c r="E24" s="77">
        <v>1599</v>
      </c>
      <c r="F24" s="77">
        <v>14</v>
      </c>
      <c r="G24" s="77">
        <v>98</v>
      </c>
      <c r="H24" s="77">
        <v>497</v>
      </c>
      <c r="I24" s="77">
        <v>1501</v>
      </c>
    </row>
    <row r="25" spans="1:9" ht="24.75" customHeight="1">
      <c r="A25" s="52" t="s">
        <v>45</v>
      </c>
      <c r="B25" s="77">
        <v>677</v>
      </c>
      <c r="C25" s="77">
        <v>769</v>
      </c>
      <c r="D25" s="77">
        <v>180</v>
      </c>
      <c r="E25" s="77">
        <v>766</v>
      </c>
      <c r="F25" s="77">
        <v>7</v>
      </c>
      <c r="G25" s="77">
        <v>40</v>
      </c>
      <c r="H25" s="77">
        <v>179</v>
      </c>
      <c r="I25" s="77">
        <v>726</v>
      </c>
    </row>
    <row r="26" spans="1:9" ht="24.75" customHeight="1">
      <c r="A26" s="17" t="s">
        <v>146</v>
      </c>
      <c r="B26" s="77">
        <v>1405</v>
      </c>
      <c r="C26" s="77">
        <v>1405</v>
      </c>
      <c r="D26" s="77">
        <v>317</v>
      </c>
      <c r="E26" s="77">
        <v>1132</v>
      </c>
      <c r="F26" s="77">
        <v>5</v>
      </c>
      <c r="G26" s="77">
        <v>5</v>
      </c>
      <c r="H26" s="77">
        <v>315</v>
      </c>
      <c r="I26" s="77">
        <v>1127</v>
      </c>
    </row>
    <row r="27" spans="1:9" ht="24.75" customHeight="1">
      <c r="A27" s="17" t="s">
        <v>147</v>
      </c>
      <c r="B27" s="77">
        <v>4</v>
      </c>
      <c r="C27" s="77">
        <v>4</v>
      </c>
      <c r="D27" s="77">
        <v>1</v>
      </c>
      <c r="E27" s="77">
        <v>3</v>
      </c>
      <c r="F27" s="77">
        <v>1</v>
      </c>
      <c r="G27" s="77">
        <v>3</v>
      </c>
      <c r="H27" s="77" t="s">
        <v>148</v>
      </c>
      <c r="I27" s="77" t="s">
        <v>148</v>
      </c>
    </row>
    <row r="28" spans="1:9" ht="24.75" customHeight="1">
      <c r="A28" s="17" t="s">
        <v>149</v>
      </c>
      <c r="B28" s="77">
        <v>51</v>
      </c>
      <c r="C28" s="77">
        <v>51</v>
      </c>
      <c r="D28" s="77">
        <v>5</v>
      </c>
      <c r="E28" s="77">
        <v>16</v>
      </c>
      <c r="F28" s="77" t="s">
        <v>148</v>
      </c>
      <c r="G28" s="77" t="s">
        <v>148</v>
      </c>
      <c r="H28" s="77">
        <v>5</v>
      </c>
      <c r="I28" s="77">
        <v>16</v>
      </c>
    </row>
    <row r="29" spans="1:9" ht="24.75" customHeight="1">
      <c r="A29" s="17" t="s">
        <v>150</v>
      </c>
      <c r="B29" s="77">
        <v>364</v>
      </c>
      <c r="C29" s="77">
        <v>376</v>
      </c>
      <c r="D29" s="77">
        <v>92</v>
      </c>
      <c r="E29" s="77">
        <v>261</v>
      </c>
      <c r="F29" s="77">
        <v>4</v>
      </c>
      <c r="G29" s="77">
        <v>11</v>
      </c>
      <c r="H29" s="77">
        <v>91</v>
      </c>
      <c r="I29" s="77">
        <v>250</v>
      </c>
    </row>
    <row r="30" spans="1:9" ht="24.75" customHeight="1">
      <c r="A30" s="17" t="s">
        <v>151</v>
      </c>
      <c r="B30" s="77">
        <v>268</v>
      </c>
      <c r="C30" s="77">
        <v>268</v>
      </c>
      <c r="D30" s="77">
        <v>55</v>
      </c>
      <c r="E30" s="77">
        <v>177</v>
      </c>
      <c r="F30" s="77">
        <v>3</v>
      </c>
      <c r="G30" s="77">
        <v>5</v>
      </c>
      <c r="H30" s="77">
        <v>54</v>
      </c>
      <c r="I30" s="77">
        <v>172</v>
      </c>
    </row>
    <row r="31" spans="1:9" ht="24.75" customHeight="1">
      <c r="A31" s="54" t="s">
        <v>152</v>
      </c>
      <c r="B31" s="78">
        <v>249</v>
      </c>
      <c r="C31" s="78">
        <v>509</v>
      </c>
      <c r="D31" s="78">
        <v>63</v>
      </c>
      <c r="E31" s="78">
        <v>246</v>
      </c>
      <c r="F31" s="78">
        <v>9</v>
      </c>
      <c r="G31" s="78">
        <v>16</v>
      </c>
      <c r="H31" s="78">
        <v>59</v>
      </c>
      <c r="I31" s="78">
        <v>230</v>
      </c>
    </row>
    <row r="32" spans="1:9" ht="15" customHeight="1">
      <c r="A32" s="87" t="s">
        <v>153</v>
      </c>
      <c r="B32" s="87"/>
      <c r="C32" s="87"/>
      <c r="D32" s="87"/>
      <c r="E32" s="87"/>
      <c r="F32" s="87"/>
      <c r="G32" s="87"/>
      <c r="H32" s="87"/>
      <c r="I32" s="87"/>
    </row>
    <row r="33" spans="1:9" ht="15" customHeight="1">
      <c r="A33" s="88" t="s">
        <v>154</v>
      </c>
      <c r="B33" s="88"/>
      <c r="C33" s="88"/>
      <c r="D33" s="88"/>
      <c r="E33" s="88"/>
      <c r="F33" s="88"/>
      <c r="G33" s="88"/>
      <c r="H33" s="88"/>
      <c r="I33" s="88"/>
    </row>
    <row r="34" ht="15" customHeight="1">
      <c r="A34" s="59"/>
    </row>
    <row r="35" ht="15" customHeight="1">
      <c r="A35" s="60"/>
    </row>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sheetData>
  <sheetProtection password="EE7F" sheet="1"/>
  <mergeCells count="11">
    <mergeCell ref="E6:E7"/>
    <mergeCell ref="F6:G6"/>
    <mergeCell ref="H6:I6"/>
    <mergeCell ref="A32:I32"/>
    <mergeCell ref="A33:I33"/>
    <mergeCell ref="A5:A6"/>
    <mergeCell ref="B5:C5"/>
    <mergeCell ref="D5:I5"/>
    <mergeCell ref="B6:B7"/>
    <mergeCell ref="C6:C7"/>
    <mergeCell ref="D6:D7"/>
  </mergeCells>
  <printOptions/>
  <pageMargins left="0.5905511811023623" right="0.5905511811023623" top="0.5905511811023623" bottom="0.3937007874015748" header="0.5118110236220472" footer="0.5118110236220472"/>
  <pageSetup fitToHeight="1" fitToWidth="1" horizontalDpi="600" verticalDpi="600" orientation="portrait" paperSize="9" scale="74" r:id="rId1"/>
</worksheet>
</file>

<file path=xl/worksheets/sheet7.xml><?xml version="1.0" encoding="utf-8"?>
<worksheet xmlns="http://schemas.openxmlformats.org/spreadsheetml/2006/main" xmlns:r="http://schemas.openxmlformats.org/officeDocument/2006/relationships">
  <sheetPr>
    <pageSetUpPr fitToPage="1"/>
  </sheetPr>
  <dimension ref="A1:J36"/>
  <sheetViews>
    <sheetView showGridLines="0" zoomScalePageLayoutView="0" workbookViewId="0" topLeftCell="A1">
      <selection activeCell="A1" sqref="A1"/>
    </sheetView>
  </sheetViews>
  <sheetFormatPr defaultColWidth="9.625" defaultRowHeight="13.5" customHeight="1"/>
  <cols>
    <col min="1" max="1" width="10.625" style="30" customWidth="1"/>
    <col min="2" max="9" width="13.125" style="31" customWidth="1"/>
    <col min="10" max="10" width="9.625" style="31" customWidth="1"/>
    <col min="11" max="16384" width="9.625" style="7" customWidth="1"/>
  </cols>
  <sheetData>
    <row r="1" spans="1:10" ht="19.5" customHeight="1">
      <c r="A1" s="1"/>
      <c r="B1" s="2" t="s">
        <v>97</v>
      </c>
      <c r="C1" s="3"/>
      <c r="D1" s="4"/>
      <c r="E1" s="4"/>
      <c r="F1" s="4"/>
      <c r="G1" s="5"/>
      <c r="H1" s="79"/>
      <c r="I1" s="79"/>
      <c r="J1" s="6"/>
    </row>
    <row r="2" spans="1:10" ht="15" customHeight="1">
      <c r="A2" s="1"/>
      <c r="B2" s="8"/>
      <c r="C2" s="5"/>
      <c r="D2" s="4"/>
      <c r="E2" s="4"/>
      <c r="F2" s="4"/>
      <c r="G2" s="4"/>
      <c r="H2" s="4"/>
      <c r="I2" s="4"/>
      <c r="J2" s="9"/>
    </row>
    <row r="3" spans="1:10" ht="19.5" customHeight="1">
      <c r="A3" s="1"/>
      <c r="B3" s="3" t="s">
        <v>155</v>
      </c>
      <c r="C3" s="5"/>
      <c r="D3" s="4"/>
      <c r="E3" s="4"/>
      <c r="F3" s="4"/>
      <c r="G3" s="4"/>
      <c r="H3" s="4"/>
      <c r="I3" s="4"/>
      <c r="J3" s="9"/>
    </row>
    <row r="4" spans="1:10" ht="19.5" customHeight="1" thickBot="1">
      <c r="A4" s="1" t="s">
        <v>156</v>
      </c>
      <c r="B4" s="4"/>
      <c r="C4" s="4"/>
      <c r="D4" s="4"/>
      <c r="E4" s="4"/>
      <c r="F4" s="4"/>
      <c r="G4" s="4"/>
      <c r="H4" s="4"/>
      <c r="I4" s="13" t="s">
        <v>4</v>
      </c>
      <c r="J4" s="9"/>
    </row>
    <row r="5" spans="1:10" ht="15" customHeight="1" thickTop="1">
      <c r="A5" s="128" t="s">
        <v>5</v>
      </c>
      <c r="B5" s="174" t="s">
        <v>157</v>
      </c>
      <c r="C5" s="80"/>
      <c r="D5" s="80"/>
      <c r="E5" s="175"/>
      <c r="F5" s="175"/>
      <c r="G5" s="175"/>
      <c r="H5" s="176"/>
      <c r="I5" s="133" t="s">
        <v>158</v>
      </c>
      <c r="J5" s="6"/>
    </row>
    <row r="6" spans="1:10" ht="15" customHeight="1">
      <c r="A6" s="129"/>
      <c r="B6" s="114"/>
      <c r="C6" s="116" t="s">
        <v>159</v>
      </c>
      <c r="D6" s="113" t="s">
        <v>160</v>
      </c>
      <c r="E6" s="170"/>
      <c r="F6" s="170"/>
      <c r="G6" s="170"/>
      <c r="H6" s="171"/>
      <c r="I6" s="134"/>
      <c r="J6" s="6"/>
    </row>
    <row r="7" spans="1:10" ht="15" customHeight="1">
      <c r="A7" s="122" t="s">
        <v>30</v>
      </c>
      <c r="B7" s="114"/>
      <c r="C7" s="117"/>
      <c r="D7" s="114"/>
      <c r="E7" s="119" t="s">
        <v>161</v>
      </c>
      <c r="F7" s="172" t="s">
        <v>162</v>
      </c>
      <c r="G7" s="170"/>
      <c r="H7" s="171"/>
      <c r="I7" s="134"/>
      <c r="J7" s="6"/>
    </row>
    <row r="8" spans="1:10" ht="15" customHeight="1">
      <c r="A8" s="123"/>
      <c r="B8" s="115"/>
      <c r="C8" s="118"/>
      <c r="D8" s="115"/>
      <c r="E8" s="121"/>
      <c r="F8" s="39" t="s">
        <v>163</v>
      </c>
      <c r="G8" s="38" t="s">
        <v>164</v>
      </c>
      <c r="H8" s="81" t="s">
        <v>165</v>
      </c>
      <c r="I8" s="135"/>
      <c r="J8" s="6"/>
    </row>
    <row r="9" spans="1:10" ht="24.75" customHeight="1">
      <c r="A9" s="18"/>
      <c r="B9" s="19"/>
      <c r="C9" s="19"/>
      <c r="D9" s="19"/>
      <c r="E9" s="19"/>
      <c r="F9" s="19"/>
      <c r="G9" s="19"/>
      <c r="H9" s="19"/>
      <c r="I9" s="19"/>
      <c r="J9" s="20"/>
    </row>
    <row r="10" spans="1:10" ht="24.75" customHeight="1">
      <c r="A10" s="21" t="s">
        <v>16</v>
      </c>
      <c r="B10" s="19">
        <v>50017</v>
      </c>
      <c r="C10" s="19">
        <v>17693</v>
      </c>
      <c r="D10" s="19">
        <v>32324</v>
      </c>
      <c r="E10" s="19">
        <v>9224</v>
      </c>
      <c r="F10" s="19">
        <v>23100</v>
      </c>
      <c r="G10" s="19">
        <v>2830</v>
      </c>
      <c r="H10" s="19">
        <v>20270</v>
      </c>
      <c r="I10" s="19">
        <v>23425</v>
      </c>
      <c r="J10" s="20"/>
    </row>
    <row r="11" spans="1:10" ht="24.75" customHeight="1">
      <c r="A11" s="22"/>
      <c r="B11" s="19"/>
      <c r="C11" s="19"/>
      <c r="D11" s="19"/>
      <c r="E11" s="19"/>
      <c r="F11" s="19"/>
      <c r="G11" s="19"/>
      <c r="H11" s="19"/>
      <c r="I11" s="19"/>
      <c r="J11" s="20"/>
    </row>
    <row r="12" spans="1:10" s="26" customFormat="1" ht="24.75" customHeight="1">
      <c r="A12" s="23" t="s">
        <v>166</v>
      </c>
      <c r="B12" s="24">
        <v>43171</v>
      </c>
      <c r="C12" s="24">
        <v>16964</v>
      </c>
      <c r="D12" s="24">
        <v>26207</v>
      </c>
      <c r="E12" s="24">
        <v>8713</v>
      </c>
      <c r="F12" s="24">
        <v>17494</v>
      </c>
      <c r="G12" s="24">
        <v>2324</v>
      </c>
      <c r="H12" s="24">
        <v>15170</v>
      </c>
      <c r="I12" s="24">
        <v>26316</v>
      </c>
      <c r="J12" s="25"/>
    </row>
    <row r="13" spans="1:10" ht="24.75" customHeight="1">
      <c r="A13" s="18"/>
      <c r="B13" s="19"/>
      <c r="C13" s="27"/>
      <c r="D13" s="27"/>
      <c r="E13" s="27"/>
      <c r="F13" s="27"/>
      <c r="G13" s="27"/>
      <c r="H13" s="27"/>
      <c r="I13" s="27"/>
      <c r="J13" s="19"/>
    </row>
    <row r="14" spans="1:10" ht="24.75" customHeight="1">
      <c r="A14" s="17" t="s">
        <v>167</v>
      </c>
      <c r="B14" s="19">
        <v>5368</v>
      </c>
      <c r="C14" s="27">
        <v>1162</v>
      </c>
      <c r="D14" s="27">
        <v>4206</v>
      </c>
      <c r="E14" s="27">
        <v>1264</v>
      </c>
      <c r="F14" s="27">
        <v>2942</v>
      </c>
      <c r="G14" s="27">
        <v>528</v>
      </c>
      <c r="H14" s="27">
        <v>2414</v>
      </c>
      <c r="I14" s="27">
        <v>2530</v>
      </c>
      <c r="J14" s="19"/>
    </row>
    <row r="15" spans="1:10" ht="24.75" customHeight="1">
      <c r="A15" s="17" t="s">
        <v>168</v>
      </c>
      <c r="B15" s="19">
        <v>2276</v>
      </c>
      <c r="C15" s="27">
        <v>855</v>
      </c>
      <c r="D15" s="27">
        <v>1421</v>
      </c>
      <c r="E15" s="27">
        <v>478</v>
      </c>
      <c r="F15" s="27">
        <v>943</v>
      </c>
      <c r="G15" s="27">
        <v>74</v>
      </c>
      <c r="H15" s="27">
        <v>869</v>
      </c>
      <c r="I15" s="27">
        <v>1956</v>
      </c>
      <c r="J15" s="19"/>
    </row>
    <row r="16" spans="1:10" ht="24.75" customHeight="1">
      <c r="A16" s="17" t="s">
        <v>169</v>
      </c>
      <c r="B16" s="19">
        <v>7416</v>
      </c>
      <c r="C16" s="27">
        <v>2201</v>
      </c>
      <c r="D16" s="27">
        <v>5215</v>
      </c>
      <c r="E16" s="27">
        <v>1496</v>
      </c>
      <c r="F16" s="27">
        <v>3719</v>
      </c>
      <c r="G16" s="27">
        <v>422</v>
      </c>
      <c r="H16" s="27">
        <v>3297</v>
      </c>
      <c r="I16" s="27">
        <v>4149</v>
      </c>
      <c r="J16" s="19"/>
    </row>
    <row r="17" spans="1:10" ht="24.75" customHeight="1">
      <c r="A17" s="17" t="s">
        <v>170</v>
      </c>
      <c r="B17" s="19">
        <v>3186</v>
      </c>
      <c r="C17" s="27">
        <v>1071</v>
      </c>
      <c r="D17" s="27">
        <v>2115</v>
      </c>
      <c r="E17" s="27">
        <v>837</v>
      </c>
      <c r="F17" s="27">
        <v>1278</v>
      </c>
      <c r="G17" s="27">
        <v>199</v>
      </c>
      <c r="H17" s="27">
        <v>1079</v>
      </c>
      <c r="I17" s="27">
        <v>1529</v>
      </c>
      <c r="J17" s="19"/>
    </row>
    <row r="18" spans="1:10" ht="24.75" customHeight="1">
      <c r="A18" s="17" t="s">
        <v>171</v>
      </c>
      <c r="B18" s="19">
        <v>2450</v>
      </c>
      <c r="C18" s="27">
        <v>1320</v>
      </c>
      <c r="D18" s="27">
        <v>1130</v>
      </c>
      <c r="E18" s="27">
        <v>366</v>
      </c>
      <c r="F18" s="27">
        <v>764</v>
      </c>
      <c r="G18" s="27">
        <v>56</v>
      </c>
      <c r="H18" s="27">
        <v>708</v>
      </c>
      <c r="I18" s="27">
        <v>1854</v>
      </c>
      <c r="J18" s="19"/>
    </row>
    <row r="19" spans="1:10" ht="24.75" customHeight="1">
      <c r="A19" s="17" t="s">
        <v>172</v>
      </c>
      <c r="B19" s="19">
        <v>909</v>
      </c>
      <c r="C19" s="27">
        <v>674</v>
      </c>
      <c r="D19" s="27">
        <v>235</v>
      </c>
      <c r="E19" s="27">
        <v>94</v>
      </c>
      <c r="F19" s="27">
        <v>141</v>
      </c>
      <c r="G19" s="27">
        <v>4</v>
      </c>
      <c r="H19" s="27">
        <v>137</v>
      </c>
      <c r="I19" s="27">
        <v>574</v>
      </c>
      <c r="J19" s="19"/>
    </row>
    <row r="20" spans="1:10" ht="24.75" customHeight="1">
      <c r="A20" s="17" t="s">
        <v>173</v>
      </c>
      <c r="B20" s="19">
        <v>4766</v>
      </c>
      <c r="C20" s="27">
        <v>2618</v>
      </c>
      <c r="D20" s="27">
        <v>2148</v>
      </c>
      <c r="E20" s="27">
        <v>963</v>
      </c>
      <c r="F20" s="27">
        <v>1185</v>
      </c>
      <c r="G20" s="27">
        <v>97</v>
      </c>
      <c r="H20" s="27">
        <v>1088</v>
      </c>
      <c r="I20" s="27">
        <v>2620</v>
      </c>
      <c r="J20" s="19"/>
    </row>
    <row r="21" spans="1:10" ht="24.75" customHeight="1">
      <c r="A21" s="51" t="s">
        <v>174</v>
      </c>
      <c r="B21" s="19">
        <v>1270</v>
      </c>
      <c r="C21" s="27">
        <v>736</v>
      </c>
      <c r="D21" s="27">
        <v>534</v>
      </c>
      <c r="E21" s="27">
        <v>193</v>
      </c>
      <c r="F21" s="27">
        <v>341</v>
      </c>
      <c r="G21" s="27">
        <v>21</v>
      </c>
      <c r="H21" s="27">
        <v>320</v>
      </c>
      <c r="I21" s="27">
        <v>946</v>
      </c>
      <c r="J21" s="19"/>
    </row>
    <row r="22" spans="1:10" ht="24.75" customHeight="1">
      <c r="A22" s="17" t="s">
        <v>175</v>
      </c>
      <c r="B22" s="19">
        <v>2298</v>
      </c>
      <c r="C22" s="27">
        <v>553</v>
      </c>
      <c r="D22" s="27">
        <v>1745</v>
      </c>
      <c r="E22" s="27">
        <v>557</v>
      </c>
      <c r="F22" s="27">
        <v>1188</v>
      </c>
      <c r="G22" s="27">
        <v>167</v>
      </c>
      <c r="H22" s="27">
        <v>1021</v>
      </c>
      <c r="I22" s="27">
        <v>1208</v>
      </c>
      <c r="J22" s="19"/>
    </row>
    <row r="23" spans="1:10" ht="24.75" customHeight="1">
      <c r="A23" s="17" t="s">
        <v>176</v>
      </c>
      <c r="B23" s="19">
        <v>1752</v>
      </c>
      <c r="C23" s="27">
        <v>800</v>
      </c>
      <c r="D23" s="27">
        <v>952</v>
      </c>
      <c r="E23" s="27">
        <v>347</v>
      </c>
      <c r="F23" s="27">
        <v>605</v>
      </c>
      <c r="G23" s="27">
        <v>80</v>
      </c>
      <c r="H23" s="27">
        <v>525</v>
      </c>
      <c r="I23" s="27">
        <v>1174</v>
      </c>
      <c r="J23" s="19"/>
    </row>
    <row r="24" spans="1:10" ht="24.75" customHeight="1">
      <c r="A24" s="17" t="s">
        <v>177</v>
      </c>
      <c r="B24" s="19">
        <v>2664</v>
      </c>
      <c r="C24" s="27">
        <v>594</v>
      </c>
      <c r="D24" s="27">
        <v>2070</v>
      </c>
      <c r="E24" s="27">
        <v>428</v>
      </c>
      <c r="F24" s="27">
        <v>1642</v>
      </c>
      <c r="G24" s="27">
        <v>280</v>
      </c>
      <c r="H24" s="27">
        <v>1362</v>
      </c>
      <c r="I24" s="27">
        <v>1289</v>
      </c>
      <c r="J24" s="19"/>
    </row>
    <row r="25" spans="1:10" ht="24.75" customHeight="1">
      <c r="A25" s="17" t="s">
        <v>178</v>
      </c>
      <c r="B25" s="19">
        <v>3831</v>
      </c>
      <c r="C25" s="27">
        <v>1905</v>
      </c>
      <c r="D25" s="27">
        <v>1926</v>
      </c>
      <c r="E25" s="27">
        <v>558</v>
      </c>
      <c r="F25" s="27">
        <v>1368</v>
      </c>
      <c r="G25" s="27">
        <v>197</v>
      </c>
      <c r="H25" s="27">
        <v>1171</v>
      </c>
      <c r="I25" s="27">
        <v>1975</v>
      </c>
      <c r="J25" s="19"/>
    </row>
    <row r="26" spans="1:10" ht="24.75" customHeight="1">
      <c r="A26" s="52" t="s">
        <v>45</v>
      </c>
      <c r="B26" s="19">
        <v>1197</v>
      </c>
      <c r="C26" s="27">
        <v>531</v>
      </c>
      <c r="D26" s="27">
        <v>666</v>
      </c>
      <c r="E26" s="27">
        <v>218</v>
      </c>
      <c r="F26" s="27">
        <v>448</v>
      </c>
      <c r="G26" s="27">
        <v>30</v>
      </c>
      <c r="H26" s="27">
        <v>418</v>
      </c>
      <c r="I26" s="27">
        <v>1071</v>
      </c>
      <c r="J26" s="19"/>
    </row>
    <row r="27" spans="1:10" ht="24.75" customHeight="1">
      <c r="A27" s="17" t="s">
        <v>179</v>
      </c>
      <c r="B27" s="19">
        <v>1847</v>
      </c>
      <c r="C27" s="27">
        <v>899</v>
      </c>
      <c r="D27" s="27">
        <v>948</v>
      </c>
      <c r="E27" s="27">
        <v>559</v>
      </c>
      <c r="F27" s="27">
        <v>389</v>
      </c>
      <c r="G27" s="27">
        <v>101</v>
      </c>
      <c r="H27" s="27">
        <v>288</v>
      </c>
      <c r="I27" s="27">
        <v>1462</v>
      </c>
      <c r="J27" s="19"/>
    </row>
    <row r="28" spans="1:10" ht="24.75" customHeight="1">
      <c r="A28" s="17" t="s">
        <v>180</v>
      </c>
      <c r="B28" s="19">
        <v>38</v>
      </c>
      <c r="C28" s="27">
        <v>34</v>
      </c>
      <c r="D28" s="27">
        <v>4</v>
      </c>
      <c r="E28" s="53" t="s">
        <v>181</v>
      </c>
      <c r="F28" s="27">
        <v>4</v>
      </c>
      <c r="G28" s="53" t="s">
        <v>181</v>
      </c>
      <c r="H28" s="27">
        <v>4</v>
      </c>
      <c r="I28" s="27">
        <v>43</v>
      </c>
      <c r="J28" s="53" t="s">
        <v>181</v>
      </c>
    </row>
    <row r="29" spans="1:10" ht="24.75" customHeight="1">
      <c r="A29" s="17" t="s">
        <v>182</v>
      </c>
      <c r="B29" s="19">
        <v>131</v>
      </c>
      <c r="C29" s="27">
        <v>89</v>
      </c>
      <c r="D29" s="27">
        <v>42</v>
      </c>
      <c r="E29" s="27">
        <v>34</v>
      </c>
      <c r="F29" s="27">
        <v>8</v>
      </c>
      <c r="G29" s="27">
        <v>2</v>
      </c>
      <c r="H29" s="27">
        <v>6</v>
      </c>
      <c r="I29" s="27">
        <v>353</v>
      </c>
      <c r="J29" s="19"/>
    </row>
    <row r="30" spans="1:10" ht="24.75" customHeight="1">
      <c r="A30" s="17" t="s">
        <v>183</v>
      </c>
      <c r="B30" s="19">
        <v>786</v>
      </c>
      <c r="C30" s="27">
        <v>426</v>
      </c>
      <c r="D30" s="27">
        <v>360</v>
      </c>
      <c r="E30" s="27">
        <v>134</v>
      </c>
      <c r="F30" s="27">
        <v>226</v>
      </c>
      <c r="G30" s="27">
        <v>18</v>
      </c>
      <c r="H30" s="27">
        <v>208</v>
      </c>
      <c r="I30" s="27">
        <v>786</v>
      </c>
      <c r="J30" s="19"/>
    </row>
    <row r="31" spans="1:10" ht="24.75" customHeight="1">
      <c r="A31" s="17" t="s">
        <v>184</v>
      </c>
      <c r="B31" s="19">
        <v>598</v>
      </c>
      <c r="C31" s="27">
        <v>335</v>
      </c>
      <c r="D31" s="27">
        <v>263</v>
      </c>
      <c r="E31" s="27">
        <v>106</v>
      </c>
      <c r="F31" s="27">
        <v>157</v>
      </c>
      <c r="G31" s="27">
        <v>14</v>
      </c>
      <c r="H31" s="27">
        <v>143</v>
      </c>
      <c r="I31" s="27">
        <v>504</v>
      </c>
      <c r="J31" s="19"/>
    </row>
    <row r="32" spans="1:10" ht="24.75" customHeight="1">
      <c r="A32" s="17" t="s">
        <v>185</v>
      </c>
      <c r="B32" s="19">
        <v>388</v>
      </c>
      <c r="C32" s="27">
        <v>161</v>
      </c>
      <c r="D32" s="27">
        <v>227</v>
      </c>
      <c r="E32" s="27">
        <v>81</v>
      </c>
      <c r="F32" s="27">
        <v>146</v>
      </c>
      <c r="G32" s="27">
        <v>34</v>
      </c>
      <c r="H32" s="27">
        <v>112</v>
      </c>
      <c r="I32" s="27">
        <v>293</v>
      </c>
      <c r="J32" s="19"/>
    </row>
    <row r="33" spans="1:10" ht="15" customHeight="1">
      <c r="A33" s="126" t="s">
        <v>186</v>
      </c>
      <c r="B33" s="126"/>
      <c r="C33" s="126"/>
      <c r="D33" s="126"/>
      <c r="E33" s="126"/>
      <c r="F33" s="126"/>
      <c r="G33" s="126"/>
      <c r="H33" s="126"/>
      <c r="I33" s="126"/>
      <c r="J33" s="28"/>
    </row>
    <row r="34" spans="1:10" ht="15" customHeight="1">
      <c r="A34" s="127"/>
      <c r="B34" s="127"/>
      <c r="C34" s="127"/>
      <c r="D34" s="127"/>
      <c r="E34" s="127"/>
      <c r="F34" s="127"/>
      <c r="G34" s="127"/>
      <c r="H34" s="127"/>
      <c r="I34" s="127"/>
      <c r="J34" s="28"/>
    </row>
    <row r="35" spans="1:10" ht="15" customHeight="1">
      <c r="A35" s="173" t="s">
        <v>187</v>
      </c>
      <c r="B35" s="173"/>
      <c r="C35" s="173"/>
      <c r="D35" s="173"/>
      <c r="E35" s="173"/>
      <c r="F35" s="173"/>
      <c r="G35" s="173"/>
      <c r="H35" s="173"/>
      <c r="I35" s="173"/>
      <c r="J35" s="29"/>
    </row>
    <row r="36" spans="1:10" ht="15" customHeight="1">
      <c r="A36" s="173"/>
      <c r="B36" s="173"/>
      <c r="C36" s="173"/>
      <c r="D36" s="173"/>
      <c r="E36" s="173"/>
      <c r="F36" s="173"/>
      <c r="G36" s="173"/>
      <c r="H36" s="173"/>
      <c r="I36" s="173"/>
      <c r="J36" s="28"/>
    </row>
    <row r="37" ht="15" customHeight="1"/>
  </sheetData>
  <sheetProtection password="EE7F" sheet="1"/>
  <mergeCells count="12">
    <mergeCell ref="C6:C8"/>
    <mergeCell ref="D6:D8"/>
    <mergeCell ref="E6:H6"/>
    <mergeCell ref="A7:A8"/>
    <mergeCell ref="E7:E8"/>
    <mergeCell ref="F7:H7"/>
    <mergeCell ref="A33:I34"/>
    <mergeCell ref="A35:I36"/>
    <mergeCell ref="A5:A6"/>
    <mergeCell ref="B5:B8"/>
    <mergeCell ref="E5:H5"/>
    <mergeCell ref="I5:I8"/>
  </mergeCells>
  <printOptions/>
  <pageMargins left="0.5905511811023623" right="0.5905511811023623" top="0.5905511811023623" bottom="0.3937007874015748" header="0.5118110236220472" footer="0.5118110236220472"/>
  <pageSetup fitToHeight="1" fitToWidth="1" horizontalDpi="600" verticalDpi="600" orientation="portrait" paperSize="9" scale="67" r:id="rId1"/>
</worksheet>
</file>

<file path=xl/worksheets/sheet8.xml><?xml version="1.0" encoding="utf-8"?>
<worksheet xmlns="http://schemas.openxmlformats.org/spreadsheetml/2006/main" xmlns:r="http://schemas.openxmlformats.org/officeDocument/2006/relationships">
  <sheetPr>
    <pageSetUpPr fitToPage="1"/>
  </sheetPr>
  <dimension ref="A1:K36"/>
  <sheetViews>
    <sheetView showGridLines="0" zoomScalePageLayoutView="0" workbookViewId="0" topLeftCell="A1">
      <selection activeCell="A1" sqref="A1"/>
    </sheetView>
  </sheetViews>
  <sheetFormatPr defaultColWidth="9.625" defaultRowHeight="13.5" customHeight="1"/>
  <cols>
    <col min="1" max="1" width="10.625" style="30" customWidth="1"/>
    <col min="2" max="2" width="14.875" style="30" customWidth="1"/>
    <col min="3" max="8" width="14.875" style="31" customWidth="1"/>
    <col min="9" max="10" width="9.625" style="31" customWidth="1"/>
    <col min="11" max="16384" width="9.625" style="7" customWidth="1"/>
  </cols>
  <sheetData>
    <row r="1" spans="2:10" ht="19.5" customHeight="1">
      <c r="B1" s="2" t="s">
        <v>97</v>
      </c>
      <c r="D1" s="3"/>
      <c r="E1" s="3"/>
      <c r="F1" s="7"/>
      <c r="G1" s="7"/>
      <c r="H1" s="7"/>
      <c r="I1" s="7"/>
      <c r="J1" s="7"/>
    </row>
    <row r="2" spans="2:10" ht="15" customHeight="1">
      <c r="B2" s="2"/>
      <c r="D2" s="3"/>
      <c r="E2" s="3"/>
      <c r="F2" s="7"/>
      <c r="G2" s="7"/>
      <c r="H2" s="7"/>
      <c r="I2" s="7"/>
      <c r="J2" s="7"/>
    </row>
    <row r="3" spans="1:10" ht="19.5" customHeight="1">
      <c r="A3" s="1"/>
      <c r="B3" s="4" t="s">
        <v>220</v>
      </c>
      <c r="D3" s="5"/>
      <c r="E3" s="5"/>
      <c r="F3" s="82"/>
      <c r="G3" s="82"/>
      <c r="H3" s="82"/>
      <c r="I3" s="82"/>
      <c r="J3" s="82"/>
    </row>
    <row r="4" spans="1:10" ht="19.5" customHeight="1" thickBot="1">
      <c r="A4" s="1" t="s">
        <v>188</v>
      </c>
      <c r="B4" s="1"/>
      <c r="C4" s="83"/>
      <c r="D4" s="83"/>
      <c r="E4" s="83"/>
      <c r="F4" s="7"/>
      <c r="G4" s="7"/>
      <c r="H4" s="33" t="str">
        <f>+'[4]025_7'!I4</f>
        <v>農林水産省「農林業センサス」</v>
      </c>
      <c r="I4" s="7"/>
      <c r="J4" s="7"/>
    </row>
    <row r="5" spans="1:8" ht="15" customHeight="1" thickTop="1">
      <c r="A5" s="128" t="s">
        <v>5</v>
      </c>
      <c r="B5" s="142" t="s">
        <v>189</v>
      </c>
      <c r="C5" s="174" t="s">
        <v>190</v>
      </c>
      <c r="D5" s="175"/>
      <c r="E5" s="175"/>
      <c r="F5" s="139" t="s">
        <v>191</v>
      </c>
      <c r="G5" s="175"/>
      <c r="H5" s="175"/>
    </row>
    <row r="6" spans="1:8" ht="15" customHeight="1">
      <c r="A6" s="129"/>
      <c r="B6" s="143"/>
      <c r="C6" s="114"/>
      <c r="D6" s="177"/>
      <c r="E6" s="177"/>
      <c r="F6" s="141"/>
      <c r="G6" s="178"/>
      <c r="H6" s="178"/>
    </row>
    <row r="7" spans="1:8" ht="15" customHeight="1">
      <c r="A7" s="122" t="s">
        <v>30</v>
      </c>
      <c r="B7" s="143"/>
      <c r="C7" s="116" t="s">
        <v>192</v>
      </c>
      <c r="D7" s="116" t="s">
        <v>193</v>
      </c>
      <c r="E7" s="116" t="s">
        <v>194</v>
      </c>
      <c r="F7" s="116" t="s">
        <v>192</v>
      </c>
      <c r="G7" s="116" t="s">
        <v>193</v>
      </c>
      <c r="H7" s="113" t="s">
        <v>194</v>
      </c>
    </row>
    <row r="8" spans="1:8" ht="15" customHeight="1">
      <c r="A8" s="123"/>
      <c r="B8" s="144"/>
      <c r="C8" s="118"/>
      <c r="D8" s="118" t="s">
        <v>195</v>
      </c>
      <c r="E8" s="118" t="s">
        <v>196</v>
      </c>
      <c r="F8" s="118" t="s">
        <v>197</v>
      </c>
      <c r="G8" s="118" t="s">
        <v>195</v>
      </c>
      <c r="H8" s="115" t="s">
        <v>196</v>
      </c>
    </row>
    <row r="9" spans="1:8" ht="24.75" customHeight="1">
      <c r="A9" s="18"/>
      <c r="B9" s="84"/>
      <c r="C9" s="19"/>
      <c r="D9" s="27"/>
      <c r="E9" s="27"/>
      <c r="F9" s="85"/>
      <c r="G9" s="27"/>
      <c r="H9" s="27"/>
    </row>
    <row r="10" spans="1:8" ht="24.75" customHeight="1">
      <c r="A10" s="21" t="s">
        <v>16</v>
      </c>
      <c r="B10" s="62">
        <v>32324</v>
      </c>
      <c r="C10" s="19">
        <v>47446</v>
      </c>
      <c r="D10" s="27">
        <v>20435</v>
      </c>
      <c r="E10" s="27">
        <v>27011</v>
      </c>
      <c r="F10" s="19">
        <v>30974</v>
      </c>
      <c r="G10" s="27">
        <v>15991</v>
      </c>
      <c r="H10" s="27">
        <v>14983</v>
      </c>
    </row>
    <row r="11" spans="1:8" ht="24.75" customHeight="1">
      <c r="A11" s="22"/>
      <c r="B11" s="43"/>
      <c r="C11" s="19"/>
      <c r="D11" s="27"/>
      <c r="E11" s="27"/>
      <c r="F11" s="19"/>
      <c r="G11" s="27"/>
      <c r="H11" s="27"/>
    </row>
    <row r="12" spans="1:8" ht="24.75" customHeight="1">
      <c r="A12" s="23" t="s">
        <v>198</v>
      </c>
      <c r="B12" s="47">
        <v>26207</v>
      </c>
      <c r="C12" s="24">
        <v>35201</v>
      </c>
      <c r="D12" s="24">
        <v>16853</v>
      </c>
      <c r="E12" s="24">
        <v>18348</v>
      </c>
      <c r="F12" s="24">
        <v>28131</v>
      </c>
      <c r="G12" s="24">
        <v>15201</v>
      </c>
      <c r="H12" s="24">
        <v>12930</v>
      </c>
    </row>
    <row r="13" spans="1:8" ht="24.75" customHeight="1">
      <c r="A13" s="18"/>
      <c r="B13" s="86"/>
      <c r="C13" s="19"/>
      <c r="D13" s="27"/>
      <c r="E13" s="27"/>
      <c r="F13" s="19"/>
      <c r="G13" s="27"/>
      <c r="H13" s="27"/>
    </row>
    <row r="14" spans="1:8" ht="24.75" customHeight="1">
      <c r="A14" s="17" t="s">
        <v>199</v>
      </c>
      <c r="B14" s="63">
        <v>4206</v>
      </c>
      <c r="C14" s="19">
        <v>6018</v>
      </c>
      <c r="D14" s="27">
        <v>2724</v>
      </c>
      <c r="E14" s="27">
        <v>3294</v>
      </c>
      <c r="F14" s="19">
        <f>SUM(G14:H14)</f>
        <v>5164</v>
      </c>
      <c r="G14" s="27">
        <v>2531</v>
      </c>
      <c r="H14" s="27">
        <v>2633</v>
      </c>
    </row>
    <row r="15" spans="1:8" s="31" customFormat="1" ht="24.75" customHeight="1">
      <c r="A15" s="17" t="s">
        <v>200</v>
      </c>
      <c r="B15" s="63">
        <v>1421</v>
      </c>
      <c r="C15" s="19">
        <v>1973</v>
      </c>
      <c r="D15" s="27">
        <v>955</v>
      </c>
      <c r="E15" s="27">
        <v>1018</v>
      </c>
      <c r="F15" s="19">
        <f aca="true" t="shared" si="0" ref="F15:F32">SUM(G15:H15)</f>
        <v>1663</v>
      </c>
      <c r="G15" s="27">
        <v>885</v>
      </c>
      <c r="H15" s="27">
        <v>778</v>
      </c>
    </row>
    <row r="16" spans="1:8" s="31" customFormat="1" ht="24.75" customHeight="1">
      <c r="A16" s="17" t="s">
        <v>201</v>
      </c>
      <c r="B16" s="63">
        <v>5215</v>
      </c>
      <c r="C16" s="19">
        <v>6685</v>
      </c>
      <c r="D16" s="27">
        <v>3096</v>
      </c>
      <c r="E16" s="27">
        <v>3589</v>
      </c>
      <c r="F16" s="19">
        <f t="shared" si="0"/>
        <v>4009</v>
      </c>
      <c r="G16" s="27">
        <v>2307</v>
      </c>
      <c r="H16" s="27">
        <v>1702</v>
      </c>
    </row>
    <row r="17" spans="1:8" s="31" customFormat="1" ht="24.75" customHeight="1">
      <c r="A17" s="17" t="s">
        <v>202</v>
      </c>
      <c r="B17" s="63">
        <v>2115</v>
      </c>
      <c r="C17" s="19">
        <v>2852</v>
      </c>
      <c r="D17" s="27">
        <v>1394</v>
      </c>
      <c r="E17" s="27">
        <v>1458</v>
      </c>
      <c r="F17" s="19">
        <f t="shared" si="0"/>
        <v>2457</v>
      </c>
      <c r="G17" s="27">
        <v>1315</v>
      </c>
      <c r="H17" s="27">
        <v>1142</v>
      </c>
    </row>
    <row r="18" spans="1:8" s="31" customFormat="1" ht="24.75" customHeight="1">
      <c r="A18" s="17" t="s">
        <v>203</v>
      </c>
      <c r="B18" s="63">
        <v>1130</v>
      </c>
      <c r="C18" s="19">
        <v>1673</v>
      </c>
      <c r="D18" s="27">
        <v>778</v>
      </c>
      <c r="E18" s="27">
        <v>895</v>
      </c>
      <c r="F18" s="19">
        <f t="shared" si="0"/>
        <v>1020</v>
      </c>
      <c r="G18" s="27">
        <v>583</v>
      </c>
      <c r="H18" s="27">
        <v>437</v>
      </c>
    </row>
    <row r="19" spans="1:8" s="31" customFormat="1" ht="24.75" customHeight="1">
      <c r="A19" s="17" t="s">
        <v>204</v>
      </c>
      <c r="B19" s="63">
        <v>235</v>
      </c>
      <c r="C19" s="19">
        <v>237</v>
      </c>
      <c r="D19" s="27">
        <v>118</v>
      </c>
      <c r="E19" s="27">
        <v>119</v>
      </c>
      <c r="F19" s="19">
        <f t="shared" si="0"/>
        <v>116</v>
      </c>
      <c r="G19" s="27">
        <v>81</v>
      </c>
      <c r="H19" s="27">
        <v>35</v>
      </c>
    </row>
    <row r="20" spans="1:8" s="31" customFormat="1" ht="24.75" customHeight="1">
      <c r="A20" s="17" t="s">
        <v>205</v>
      </c>
      <c r="B20" s="63">
        <v>2148</v>
      </c>
      <c r="C20" s="19">
        <v>2966</v>
      </c>
      <c r="D20" s="27">
        <v>1410</v>
      </c>
      <c r="E20" s="27">
        <v>1556</v>
      </c>
      <c r="F20" s="19">
        <f t="shared" si="0"/>
        <v>2450</v>
      </c>
      <c r="G20" s="27">
        <v>1323</v>
      </c>
      <c r="H20" s="27">
        <v>1127</v>
      </c>
    </row>
    <row r="21" spans="1:8" s="31" customFormat="1" ht="24.75" customHeight="1">
      <c r="A21" s="51" t="s">
        <v>206</v>
      </c>
      <c r="B21" s="63">
        <v>534</v>
      </c>
      <c r="C21" s="19">
        <v>736</v>
      </c>
      <c r="D21" s="27">
        <v>360</v>
      </c>
      <c r="E21" s="27">
        <v>376</v>
      </c>
      <c r="F21" s="19">
        <f t="shared" si="0"/>
        <v>643</v>
      </c>
      <c r="G21" s="27">
        <v>351</v>
      </c>
      <c r="H21" s="27">
        <v>292</v>
      </c>
    </row>
    <row r="22" spans="1:8" s="31" customFormat="1" ht="24.75" customHeight="1">
      <c r="A22" s="17" t="s">
        <v>207</v>
      </c>
      <c r="B22" s="63">
        <v>1745</v>
      </c>
      <c r="C22" s="19">
        <v>2351</v>
      </c>
      <c r="D22" s="27">
        <v>1150</v>
      </c>
      <c r="E22" s="27">
        <v>1201</v>
      </c>
      <c r="F22" s="19">
        <f t="shared" si="0"/>
        <v>2061</v>
      </c>
      <c r="G22" s="27">
        <v>1097</v>
      </c>
      <c r="H22" s="27">
        <v>964</v>
      </c>
    </row>
    <row r="23" spans="1:8" s="31" customFormat="1" ht="24.75" customHeight="1">
      <c r="A23" s="17" t="s">
        <v>208</v>
      </c>
      <c r="B23" s="63">
        <v>952</v>
      </c>
      <c r="C23" s="19">
        <v>1284</v>
      </c>
      <c r="D23" s="27">
        <v>631</v>
      </c>
      <c r="E23" s="27">
        <v>653</v>
      </c>
      <c r="F23" s="19">
        <f t="shared" si="0"/>
        <v>1047</v>
      </c>
      <c r="G23" s="27">
        <v>600</v>
      </c>
      <c r="H23" s="27">
        <v>447</v>
      </c>
    </row>
    <row r="24" spans="1:8" s="31" customFormat="1" ht="24.75" customHeight="1">
      <c r="A24" s="17" t="s">
        <v>209</v>
      </c>
      <c r="B24" s="63">
        <v>2070</v>
      </c>
      <c r="C24" s="19">
        <v>2459</v>
      </c>
      <c r="D24" s="27">
        <v>1232</v>
      </c>
      <c r="E24" s="27">
        <v>1227</v>
      </c>
      <c r="F24" s="19">
        <f t="shared" si="0"/>
        <v>2279</v>
      </c>
      <c r="G24" s="27">
        <v>1208</v>
      </c>
      <c r="H24" s="27">
        <v>1071</v>
      </c>
    </row>
    <row r="25" spans="1:8" s="31" customFormat="1" ht="24.75" customHeight="1">
      <c r="A25" s="17" t="s">
        <v>210</v>
      </c>
      <c r="B25" s="63">
        <v>1926</v>
      </c>
      <c r="C25" s="19">
        <v>2336</v>
      </c>
      <c r="D25" s="27">
        <v>1193</v>
      </c>
      <c r="E25" s="27">
        <v>1143</v>
      </c>
      <c r="F25" s="19">
        <f t="shared" si="0"/>
        <v>2108</v>
      </c>
      <c r="G25" s="27">
        <v>1166</v>
      </c>
      <c r="H25" s="27">
        <v>942</v>
      </c>
    </row>
    <row r="26" spans="1:8" s="31" customFormat="1" ht="24.75" customHeight="1">
      <c r="A26" s="52" t="s">
        <v>45</v>
      </c>
      <c r="B26" s="63">
        <v>666</v>
      </c>
      <c r="C26" s="19">
        <v>904</v>
      </c>
      <c r="D26" s="27">
        <v>435</v>
      </c>
      <c r="E26" s="27">
        <v>469</v>
      </c>
      <c r="F26" s="19">
        <f t="shared" si="0"/>
        <v>781</v>
      </c>
      <c r="G26" s="27">
        <v>419</v>
      </c>
      <c r="H26" s="27">
        <v>362</v>
      </c>
    </row>
    <row r="27" spans="1:8" s="31" customFormat="1" ht="24.75" customHeight="1">
      <c r="A27" s="17" t="s">
        <v>211</v>
      </c>
      <c r="B27" s="63">
        <v>948</v>
      </c>
      <c r="C27" s="19">
        <v>1494</v>
      </c>
      <c r="D27" s="27">
        <v>758</v>
      </c>
      <c r="E27" s="27">
        <v>736</v>
      </c>
      <c r="F27" s="19">
        <f t="shared" si="0"/>
        <v>1274</v>
      </c>
      <c r="G27" s="27">
        <v>737</v>
      </c>
      <c r="H27" s="27">
        <v>537</v>
      </c>
    </row>
    <row r="28" spans="1:8" s="31" customFormat="1" ht="24.75" customHeight="1">
      <c r="A28" s="17" t="s">
        <v>212</v>
      </c>
      <c r="B28" s="63">
        <v>4</v>
      </c>
      <c r="C28" s="19">
        <v>3</v>
      </c>
      <c r="D28" s="27">
        <v>3</v>
      </c>
      <c r="E28" s="53" t="s">
        <v>213</v>
      </c>
      <c r="F28" s="19">
        <f t="shared" si="0"/>
        <v>3</v>
      </c>
      <c r="G28" s="27">
        <v>3</v>
      </c>
      <c r="H28" s="53" t="s">
        <v>213</v>
      </c>
    </row>
    <row r="29" spans="1:8" s="31" customFormat="1" ht="24.75" customHeight="1">
      <c r="A29" s="17" t="s">
        <v>214</v>
      </c>
      <c r="B29" s="63">
        <v>42</v>
      </c>
      <c r="C29" s="19">
        <v>70</v>
      </c>
      <c r="D29" s="27">
        <v>35</v>
      </c>
      <c r="E29" s="27">
        <v>35</v>
      </c>
      <c r="F29" s="19">
        <f t="shared" si="0"/>
        <v>55</v>
      </c>
      <c r="G29" s="27">
        <v>34</v>
      </c>
      <c r="H29" s="27">
        <v>21</v>
      </c>
    </row>
    <row r="30" spans="1:8" s="31" customFormat="1" ht="24.75" customHeight="1">
      <c r="A30" s="17" t="s">
        <v>215</v>
      </c>
      <c r="B30" s="63">
        <v>360</v>
      </c>
      <c r="C30" s="19">
        <v>470</v>
      </c>
      <c r="D30" s="27">
        <v>234</v>
      </c>
      <c r="E30" s="27">
        <v>236</v>
      </c>
      <c r="F30" s="19">
        <f t="shared" si="0"/>
        <v>393</v>
      </c>
      <c r="G30" s="27">
        <v>226</v>
      </c>
      <c r="H30" s="27">
        <v>167</v>
      </c>
    </row>
    <row r="31" spans="1:8" s="31" customFormat="1" ht="24.75" customHeight="1">
      <c r="A31" s="17" t="s">
        <v>216</v>
      </c>
      <c r="B31" s="63">
        <v>263</v>
      </c>
      <c r="C31" s="19">
        <v>362</v>
      </c>
      <c r="D31" s="27">
        <v>180</v>
      </c>
      <c r="E31" s="27">
        <v>182</v>
      </c>
      <c r="F31" s="19">
        <f t="shared" si="0"/>
        <v>314</v>
      </c>
      <c r="G31" s="27">
        <v>178</v>
      </c>
      <c r="H31" s="27">
        <v>136</v>
      </c>
    </row>
    <row r="32" spans="1:8" s="31" customFormat="1" ht="24.75" customHeight="1">
      <c r="A32" s="54" t="s">
        <v>217</v>
      </c>
      <c r="B32" s="65">
        <v>227</v>
      </c>
      <c r="C32" s="19">
        <v>328</v>
      </c>
      <c r="D32" s="57">
        <v>167</v>
      </c>
      <c r="E32" s="57">
        <v>161</v>
      </c>
      <c r="F32" s="19">
        <f t="shared" si="0"/>
        <v>294</v>
      </c>
      <c r="G32" s="57">
        <v>157</v>
      </c>
      <c r="H32" s="57">
        <v>137</v>
      </c>
    </row>
    <row r="33" spans="1:10" ht="15" customHeight="1">
      <c r="A33" s="126" t="s">
        <v>218</v>
      </c>
      <c r="B33" s="126"/>
      <c r="C33" s="126"/>
      <c r="D33" s="126"/>
      <c r="E33" s="126"/>
      <c r="F33" s="126"/>
      <c r="G33" s="126"/>
      <c r="H33" s="126"/>
      <c r="I33" s="7"/>
      <c r="J33" s="7"/>
    </row>
    <row r="34" spans="1:10" ht="15" customHeight="1">
      <c r="A34" s="127"/>
      <c r="B34" s="127"/>
      <c r="C34" s="127"/>
      <c r="D34" s="127"/>
      <c r="E34" s="127"/>
      <c r="F34" s="127"/>
      <c r="G34" s="127"/>
      <c r="H34" s="127"/>
      <c r="I34" s="7"/>
      <c r="J34" s="7"/>
    </row>
    <row r="35" spans="1:11" ht="15" customHeight="1">
      <c r="A35" s="127" t="s">
        <v>219</v>
      </c>
      <c r="B35" s="127"/>
      <c r="C35" s="127"/>
      <c r="D35" s="127"/>
      <c r="E35" s="127"/>
      <c r="F35" s="127"/>
      <c r="G35" s="127"/>
      <c r="H35" s="127"/>
      <c r="I35" s="7"/>
      <c r="J35" s="7"/>
      <c r="K35" s="29"/>
    </row>
    <row r="36" spans="1:10" ht="15" customHeight="1">
      <c r="A36" s="28"/>
      <c r="B36" s="28"/>
      <c r="C36" s="28"/>
      <c r="D36" s="28"/>
      <c r="E36" s="28"/>
      <c r="F36" s="28"/>
      <c r="G36" s="28"/>
      <c r="H36" s="28"/>
      <c r="I36" s="7"/>
      <c r="J36" s="7"/>
    </row>
    <row r="37" ht="15" customHeight="1"/>
  </sheetData>
  <sheetProtection password="EE7F" sheet="1"/>
  <mergeCells count="13">
    <mergeCell ref="H7:H8"/>
    <mergeCell ref="A33:H34"/>
    <mergeCell ref="A35:H35"/>
    <mergeCell ref="A5:A6"/>
    <mergeCell ref="B5:B8"/>
    <mergeCell ref="C5:E6"/>
    <mergeCell ref="F5:H6"/>
    <mergeCell ref="A7:A8"/>
    <mergeCell ref="C7:C8"/>
    <mergeCell ref="D7:D8"/>
    <mergeCell ref="E7:E8"/>
    <mergeCell ref="F7:F8"/>
    <mergeCell ref="G7:G8"/>
  </mergeCells>
  <printOptions horizontalCentered="1"/>
  <pageMargins left="0.7874015748031497" right="0.5905511811023623" top="0.7874015748031497" bottom="0.5905511811023623" header="0.5118110236220472" footer="0.5118110236220472"/>
  <pageSetup fitToHeight="1" fitToWidth="1"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2014-09-29T06:16:09Z</dcterms:created>
  <dcterms:modified xsi:type="dcterms:W3CDTF">2014-12-10T05:31:23Z</dcterms:modified>
  <cp:category/>
  <cp:version/>
  <cp:contentType/>
  <cp:contentStatus/>
</cp:coreProperties>
</file>