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59" sheetId="1" r:id="rId1"/>
  </sheets>
  <definedNames>
    <definedName name="_xlnm.Print_Area" localSheetId="0">'159'!$A$1:$AA$70</definedName>
  </definedNames>
  <calcPr fullCalcOnLoad="1"/>
</workbook>
</file>

<file path=xl/sharedStrings.xml><?xml version="1.0" encoding="utf-8"?>
<sst xmlns="http://schemas.openxmlformats.org/spreadsheetml/2006/main" count="492" uniqueCount="82">
  <si>
    <t>（単位　1000円）</t>
  </si>
  <si>
    <t>県財政課</t>
  </si>
  <si>
    <t>財       　   源    　      別      　    内       　   訳</t>
  </si>
  <si>
    <t>性　                    質       　             別         　           内    　                訳</t>
  </si>
  <si>
    <t>年        度</t>
  </si>
  <si>
    <t>国    庫</t>
  </si>
  <si>
    <t>使 用 料</t>
  </si>
  <si>
    <t>分 担 金</t>
  </si>
  <si>
    <t>維    持</t>
  </si>
  <si>
    <t>普通建設</t>
  </si>
  <si>
    <t>災害復旧</t>
  </si>
  <si>
    <t>失業対策</t>
  </si>
  <si>
    <t>投 資 及</t>
  </si>
  <si>
    <t>費        目</t>
  </si>
  <si>
    <t>総    額</t>
  </si>
  <si>
    <t>負 担 金</t>
  </si>
  <si>
    <t>財産収入</t>
  </si>
  <si>
    <t>繰 入 金</t>
  </si>
  <si>
    <t>諸 収 入</t>
  </si>
  <si>
    <t>繰 越 金</t>
  </si>
  <si>
    <t>地 方 債</t>
  </si>
  <si>
    <t>一般財源等</t>
  </si>
  <si>
    <t>人 件 費</t>
  </si>
  <si>
    <t>物 件 費</t>
  </si>
  <si>
    <t>扶 助 費</t>
  </si>
  <si>
    <t>補助費等</t>
  </si>
  <si>
    <t>公 債 費</t>
  </si>
  <si>
    <t>積 立 金</t>
  </si>
  <si>
    <t>貸 付 金</t>
  </si>
  <si>
    <t>繰 出 金</t>
  </si>
  <si>
    <t>支 出 金</t>
  </si>
  <si>
    <t>手 数 料</t>
  </si>
  <si>
    <t>寄 付 金</t>
  </si>
  <si>
    <t>補 修 費</t>
  </si>
  <si>
    <t>事 業 費</t>
  </si>
  <si>
    <t>び出資金</t>
  </si>
  <si>
    <t>平成</t>
  </si>
  <si>
    <t>年度</t>
  </si>
  <si>
    <t>－</t>
  </si>
  <si>
    <t xml:space="preserve">  議    会    費</t>
  </si>
  <si>
    <t xml:space="preserve">  総    務    費</t>
  </si>
  <si>
    <t xml:space="preserve">  民    生    費</t>
  </si>
  <si>
    <t xml:space="preserve">    社 会 福 祉 費</t>
  </si>
  <si>
    <t xml:space="preserve">    老 人 福 祉 費</t>
  </si>
  <si>
    <t xml:space="preserve">    児 童 福 祉 費</t>
  </si>
  <si>
    <t xml:space="preserve">    生 活 保 護 費</t>
  </si>
  <si>
    <t xml:space="preserve">    災 害 救 助 費</t>
  </si>
  <si>
    <t xml:space="preserve">  衛    生    費</t>
  </si>
  <si>
    <t xml:space="preserve">    環 境 衛 生 費</t>
  </si>
  <si>
    <t xml:space="preserve">    保  健  所  費</t>
  </si>
  <si>
    <t xml:space="preserve">  労    働    費</t>
  </si>
  <si>
    <t xml:space="preserve">    職 業 訓 練 費</t>
  </si>
  <si>
    <t xml:space="preserve">    失 業 対 策 費</t>
  </si>
  <si>
    <t xml:space="preserve"> 農 林 水 産 業 費</t>
  </si>
  <si>
    <t xml:space="preserve">    農    業    費</t>
  </si>
  <si>
    <t xml:space="preserve">    畜  産  業  費</t>
  </si>
  <si>
    <t xml:space="preserve">    農    地    費</t>
  </si>
  <si>
    <t xml:space="preserve">    林    業    費</t>
  </si>
  <si>
    <t xml:space="preserve">    水  産  業  費</t>
  </si>
  <si>
    <t xml:space="preserve">  商    工    費</t>
  </si>
  <si>
    <t xml:space="preserve">    商    業    費</t>
  </si>
  <si>
    <t xml:space="preserve">    観    光    費</t>
  </si>
  <si>
    <t xml:space="preserve">  土    木    費</t>
  </si>
  <si>
    <t xml:space="preserve">    河 川 海 岸 費</t>
  </si>
  <si>
    <t xml:space="preserve">    港    湾    費</t>
  </si>
  <si>
    <t xml:space="preserve">    都 市 計 画 費</t>
  </si>
  <si>
    <t xml:space="preserve">    住    宅    費</t>
  </si>
  <si>
    <t xml:space="preserve">  警    察    費</t>
  </si>
  <si>
    <t xml:space="preserve">  教    育    費</t>
  </si>
  <si>
    <t xml:space="preserve">    小  学  校  費</t>
  </si>
  <si>
    <t xml:space="preserve">    中  学  校  費</t>
  </si>
  <si>
    <t xml:space="preserve">    高 等 学 校 費</t>
  </si>
  <si>
    <t xml:space="preserve">  災 害 復 旧 費</t>
  </si>
  <si>
    <t xml:space="preserve">  公    債    費</t>
  </si>
  <si>
    <t xml:space="preserve">  そ    の    他</t>
  </si>
  <si>
    <t xml:space="preserve">    工  鉱　業  費</t>
  </si>
  <si>
    <t xml:space="preserve"> </t>
  </si>
  <si>
    <r>
      <t>(内)</t>
    </r>
    <r>
      <rPr>
        <sz val="11"/>
        <rFont val="ＭＳ Ｐ明朝"/>
        <family val="1"/>
      </rPr>
      <t>公 衆 衛 生 費</t>
    </r>
  </si>
  <si>
    <r>
      <t xml:space="preserve">(内) </t>
    </r>
    <r>
      <rPr>
        <sz val="11"/>
        <rFont val="ＭＳ Ｐ明朝"/>
        <family val="1"/>
      </rPr>
      <t>労    政    費</t>
    </r>
  </si>
  <si>
    <r>
      <t>(内)</t>
    </r>
    <r>
      <rPr>
        <sz val="11"/>
        <rFont val="ＭＳ Ｐ明朝"/>
        <family val="1"/>
      </rPr>
      <t>道路橋梁費</t>
    </r>
  </si>
  <si>
    <r>
      <t>(内)</t>
    </r>
    <r>
      <rPr>
        <sz val="11"/>
        <rFont val="ＭＳ Ｐ明朝"/>
        <family val="1"/>
      </rPr>
      <t>教 育 総 務 費</t>
    </r>
  </si>
  <si>
    <t>１５９　　県普通会計歳出，財源及び性質別内訳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</si>
</sst>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3" fontId="3" fillId="33" borderId="11" xfId="0" applyNumberFormat="1" applyFont="1" applyFill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33" borderId="13" xfId="0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centerContinuous"/>
    </xf>
    <xf numFmtId="3" fontId="5" fillId="33" borderId="17" xfId="0" applyNumberFormat="1" applyFont="1" applyFill="1" applyBorder="1" applyAlignment="1">
      <alignment horizontal="centerContinuous"/>
    </xf>
    <xf numFmtId="3" fontId="5" fillId="33" borderId="18" xfId="0" applyNumberFormat="1" applyFont="1" applyFill="1" applyBorder="1" applyAlignment="1">
      <alignment horizontal="centerContinuous"/>
    </xf>
    <xf numFmtId="3" fontId="5" fillId="33" borderId="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3" fontId="5" fillId="33" borderId="19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3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5" fillId="33" borderId="29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31" xfId="0" applyNumberFormat="1" applyFont="1" applyBorder="1" applyAlignment="1">
      <alignment horizontal="right"/>
    </xf>
    <xf numFmtId="3" fontId="0" fillId="33" borderId="11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showGridLines="0" tabSelected="1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K54" sqref="K54"/>
    </sheetView>
  </sheetViews>
  <sheetFormatPr defaultColWidth="9.00390625" defaultRowHeight="13.5"/>
  <cols>
    <col min="1" max="1" width="4.125" style="0" customWidth="1"/>
    <col min="2" max="2" width="3.375" style="0" customWidth="1"/>
    <col min="4" max="4" width="10.50390625" style="0" customWidth="1"/>
    <col min="5" max="5" width="10.75390625" style="0" customWidth="1"/>
    <col min="6" max="6" width="9.75390625" style="0" bestFit="1" customWidth="1"/>
    <col min="7" max="8" width="9.50390625" style="0" bestFit="1" customWidth="1"/>
    <col min="9" max="9" width="10.375" style="0" bestFit="1" customWidth="1"/>
    <col min="10" max="10" width="10.125" style="0" customWidth="1"/>
    <col min="11" max="11" width="9.50390625" style="0" bestFit="1" customWidth="1"/>
    <col min="12" max="12" width="9.75390625" style="0" customWidth="1"/>
    <col min="13" max="13" width="10.625" style="0" customWidth="1"/>
    <col min="14" max="14" width="10.75390625" style="0" customWidth="1"/>
    <col min="15" max="15" width="9.875" style="0" customWidth="1"/>
    <col min="16" max="16" width="9.50390625" style="0" bestFit="1" customWidth="1"/>
    <col min="17" max="17" width="9.625" style="0" customWidth="1"/>
    <col min="18" max="18" width="10.375" style="0" customWidth="1"/>
    <col min="19" max="19" width="10.75390625" style="0" customWidth="1"/>
    <col min="20" max="20" width="9.50390625" style="0" bestFit="1" customWidth="1"/>
    <col min="21" max="21" width="8.625" style="0" customWidth="1"/>
    <col min="22" max="22" width="10.625" style="0" customWidth="1"/>
    <col min="23" max="23" width="9.75390625" style="0" customWidth="1"/>
    <col min="24" max="24" width="9.50390625" style="0" bestFit="1" customWidth="1"/>
    <col min="25" max="25" width="9.75390625" style="0" customWidth="1"/>
    <col min="26" max="26" width="8.125" style="0" customWidth="1"/>
    <col min="27" max="27" width="12.625" style="0" bestFit="1" customWidth="1"/>
  </cols>
  <sheetData>
    <row r="1" spans="1:26" ht="17.25">
      <c r="A1" s="15"/>
      <c r="B1" s="15"/>
      <c r="C1" s="16"/>
      <c r="D1" s="54" t="s">
        <v>81</v>
      </c>
      <c r="E1" s="55"/>
      <c r="F1" s="56"/>
      <c r="G1" s="55"/>
      <c r="H1" s="5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4.25" thickBot="1">
      <c r="A2" s="16" t="s">
        <v>0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 t="s">
        <v>1</v>
      </c>
    </row>
    <row r="3" spans="1:26" ht="14.25" thickTop="1">
      <c r="A3" s="18"/>
      <c r="B3" s="18"/>
      <c r="C3" s="19"/>
      <c r="D3" s="20"/>
      <c r="E3" s="21" t="s">
        <v>2</v>
      </c>
      <c r="F3" s="22"/>
      <c r="G3" s="22"/>
      <c r="H3" s="22"/>
      <c r="I3" s="22"/>
      <c r="J3" s="22"/>
      <c r="K3" s="22"/>
      <c r="L3" s="22"/>
      <c r="M3" s="22"/>
      <c r="N3" s="23" t="s">
        <v>3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5">
      <c r="A4" s="24" t="s">
        <v>4</v>
      </c>
      <c r="B4" s="25"/>
      <c r="C4" s="26"/>
      <c r="D4" s="27"/>
      <c r="E4" s="28" t="s">
        <v>5</v>
      </c>
      <c r="F4" s="28" t="s">
        <v>6</v>
      </c>
      <c r="G4" s="28" t="s">
        <v>7</v>
      </c>
      <c r="H4" s="29"/>
      <c r="I4" s="29"/>
      <c r="J4" s="29"/>
      <c r="K4" s="29"/>
      <c r="L4" s="29"/>
      <c r="M4" s="29"/>
      <c r="N4" s="29"/>
      <c r="O4" s="29"/>
      <c r="P4" s="28" t="s">
        <v>8</v>
      </c>
      <c r="Q4" s="29"/>
      <c r="R4" s="29"/>
      <c r="S4" s="28" t="s">
        <v>9</v>
      </c>
      <c r="T4" s="28" t="s">
        <v>10</v>
      </c>
      <c r="U4" s="28" t="s">
        <v>11</v>
      </c>
      <c r="V4" s="29"/>
      <c r="W4" s="29"/>
      <c r="X4" s="28" t="s">
        <v>12</v>
      </c>
      <c r="Y4" s="29"/>
      <c r="Z4" s="30"/>
    </row>
    <row r="5" spans="1:26" ht="13.5">
      <c r="A5" s="24" t="s">
        <v>13</v>
      </c>
      <c r="B5" s="25"/>
      <c r="C5" s="26"/>
      <c r="D5" s="31" t="s">
        <v>14</v>
      </c>
      <c r="E5" s="32"/>
      <c r="F5" s="32"/>
      <c r="G5" s="33" t="s">
        <v>15</v>
      </c>
      <c r="H5" s="33" t="s">
        <v>16</v>
      </c>
      <c r="I5" s="33" t="s">
        <v>17</v>
      </c>
      <c r="J5" s="33" t="s">
        <v>18</v>
      </c>
      <c r="K5" s="33" t="s">
        <v>19</v>
      </c>
      <c r="L5" s="33" t="s">
        <v>20</v>
      </c>
      <c r="M5" s="33" t="s">
        <v>21</v>
      </c>
      <c r="N5" s="33" t="s">
        <v>22</v>
      </c>
      <c r="O5" s="33" t="s">
        <v>23</v>
      </c>
      <c r="P5" s="32"/>
      <c r="Q5" s="33" t="s">
        <v>24</v>
      </c>
      <c r="R5" s="33" t="s">
        <v>25</v>
      </c>
      <c r="S5" s="32"/>
      <c r="T5" s="32"/>
      <c r="U5" s="32"/>
      <c r="V5" s="33" t="s">
        <v>26</v>
      </c>
      <c r="W5" s="33" t="s">
        <v>27</v>
      </c>
      <c r="X5" s="32"/>
      <c r="Y5" s="33" t="s">
        <v>28</v>
      </c>
      <c r="Z5" s="34" t="s">
        <v>29</v>
      </c>
    </row>
    <row r="6" spans="1:26" ht="13.5">
      <c r="A6" s="35"/>
      <c r="B6" s="35"/>
      <c r="C6" s="36"/>
      <c r="D6" s="37"/>
      <c r="E6" s="38" t="s">
        <v>30</v>
      </c>
      <c r="F6" s="38" t="s">
        <v>31</v>
      </c>
      <c r="G6" s="38" t="s">
        <v>32</v>
      </c>
      <c r="H6" s="39"/>
      <c r="I6" s="39"/>
      <c r="J6" s="39"/>
      <c r="K6" s="39"/>
      <c r="L6" s="39"/>
      <c r="M6" s="39"/>
      <c r="N6" s="39"/>
      <c r="O6" s="39"/>
      <c r="P6" s="38" t="s">
        <v>33</v>
      </c>
      <c r="Q6" s="39"/>
      <c r="R6" s="39"/>
      <c r="S6" s="38" t="s">
        <v>34</v>
      </c>
      <c r="T6" s="38" t="s">
        <v>34</v>
      </c>
      <c r="U6" s="38" t="s">
        <v>34</v>
      </c>
      <c r="V6" s="39"/>
      <c r="W6" s="39"/>
      <c r="X6" s="38" t="s">
        <v>35</v>
      </c>
      <c r="Y6" s="39"/>
      <c r="Z6" s="40"/>
    </row>
    <row r="7" spans="1:26" ht="15.75" customHeight="1">
      <c r="A7" s="1"/>
      <c r="B7" s="1"/>
      <c r="C7" s="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41" t="s">
        <v>36</v>
      </c>
      <c r="B8" s="42">
        <v>19</v>
      </c>
      <c r="C8" s="43" t="s">
        <v>37</v>
      </c>
      <c r="D8" s="9">
        <v>685843128</v>
      </c>
      <c r="E8" s="10">
        <v>75249231</v>
      </c>
      <c r="F8" s="10">
        <v>9106537</v>
      </c>
      <c r="G8" s="10">
        <v>5374197</v>
      </c>
      <c r="H8" s="10">
        <v>1756020</v>
      </c>
      <c r="I8" s="10">
        <v>2719413</v>
      </c>
      <c r="J8" s="10">
        <v>79876489</v>
      </c>
      <c r="K8" s="10">
        <v>5392523</v>
      </c>
      <c r="L8" s="10">
        <v>73961321</v>
      </c>
      <c r="M8" s="10">
        <v>432407397</v>
      </c>
      <c r="N8" s="10">
        <v>202511394</v>
      </c>
      <c r="O8" s="9">
        <v>21320795</v>
      </c>
      <c r="P8" s="10">
        <v>4473502</v>
      </c>
      <c r="Q8" s="10">
        <v>11054997</v>
      </c>
      <c r="R8" s="10">
        <v>111951178</v>
      </c>
      <c r="S8" s="10">
        <v>138914956</v>
      </c>
      <c r="T8" s="10">
        <v>1802169</v>
      </c>
      <c r="U8" s="10" t="s">
        <v>38</v>
      </c>
      <c r="V8" s="10">
        <v>99101046</v>
      </c>
      <c r="W8" s="10">
        <v>15161172</v>
      </c>
      <c r="X8" s="10" t="s">
        <v>38</v>
      </c>
      <c r="Y8" s="10">
        <v>78977469</v>
      </c>
      <c r="Z8" s="10">
        <v>574450</v>
      </c>
    </row>
    <row r="9" spans="1:26" ht="15.75" customHeight="1">
      <c r="A9" s="42"/>
      <c r="B9" s="42">
        <v>20</v>
      </c>
      <c r="C9" s="43"/>
      <c r="D9" s="9">
        <v>665227250</v>
      </c>
      <c r="E9" s="10">
        <v>79713704</v>
      </c>
      <c r="F9" s="10">
        <v>8941707</v>
      </c>
      <c r="G9" s="10">
        <v>6342906</v>
      </c>
      <c r="H9" s="10">
        <v>1019606</v>
      </c>
      <c r="I9" s="10">
        <v>3127141</v>
      </c>
      <c r="J9" s="10">
        <v>77302613</v>
      </c>
      <c r="K9" s="10">
        <v>4905057</v>
      </c>
      <c r="L9" s="10">
        <v>63695342</v>
      </c>
      <c r="M9" s="10">
        <v>420179174</v>
      </c>
      <c r="N9" s="10">
        <v>200947254</v>
      </c>
      <c r="O9" s="9">
        <v>21131273</v>
      </c>
      <c r="P9" s="10">
        <v>4121399</v>
      </c>
      <c r="Q9" s="10">
        <v>11375881</v>
      </c>
      <c r="R9" s="10">
        <v>113636955</v>
      </c>
      <c r="S9" s="10">
        <v>126950196</v>
      </c>
      <c r="T9" s="10">
        <v>414698</v>
      </c>
      <c r="U9" s="10" t="s">
        <v>38</v>
      </c>
      <c r="V9" s="10">
        <v>98034566</v>
      </c>
      <c r="W9" s="10">
        <v>13403263</v>
      </c>
      <c r="X9" s="10">
        <v>108716</v>
      </c>
      <c r="Y9" s="10">
        <v>74480097</v>
      </c>
      <c r="Z9" s="10">
        <v>622952</v>
      </c>
    </row>
    <row r="10" spans="1:26" ht="15.75" customHeight="1">
      <c r="A10" s="42"/>
      <c r="B10" s="42">
        <v>21</v>
      </c>
      <c r="C10" s="43"/>
      <c r="D10" s="9">
        <v>717566949</v>
      </c>
      <c r="E10" s="10">
        <v>112137769</v>
      </c>
      <c r="F10" s="10">
        <v>9080574</v>
      </c>
      <c r="G10" s="10">
        <v>5360808</v>
      </c>
      <c r="H10" s="10">
        <v>1055733</v>
      </c>
      <c r="I10" s="10">
        <v>9868539</v>
      </c>
      <c r="J10" s="10">
        <v>79809003</v>
      </c>
      <c r="K10" s="10">
        <v>5860320</v>
      </c>
      <c r="L10" s="10">
        <v>69408222</v>
      </c>
      <c r="M10" s="10">
        <v>424985981</v>
      </c>
      <c r="N10" s="10">
        <v>191990852</v>
      </c>
      <c r="O10" s="9">
        <v>22762123</v>
      </c>
      <c r="P10" s="10">
        <v>3953460</v>
      </c>
      <c r="Q10" s="10">
        <v>12846269</v>
      </c>
      <c r="R10" s="10">
        <v>118725224</v>
      </c>
      <c r="S10" s="10">
        <v>138372788</v>
      </c>
      <c r="T10" s="10">
        <v>4632431</v>
      </c>
      <c r="U10" s="10" t="s">
        <v>38</v>
      </c>
      <c r="V10" s="10">
        <v>100512366</v>
      </c>
      <c r="W10" s="10">
        <v>46161269</v>
      </c>
      <c r="X10" s="10">
        <v>1923</v>
      </c>
      <c r="Y10" s="10">
        <v>77108138</v>
      </c>
      <c r="Z10" s="10">
        <v>500106</v>
      </c>
    </row>
    <row r="11" spans="1:26" s="14" customFormat="1" ht="15.75" customHeight="1">
      <c r="A11" s="42"/>
      <c r="B11" s="42">
        <v>22</v>
      </c>
      <c r="C11" s="53"/>
      <c r="D11" s="9">
        <v>693920478</v>
      </c>
      <c r="E11" s="10">
        <v>86251830</v>
      </c>
      <c r="F11" s="10">
        <v>6415132</v>
      </c>
      <c r="G11" s="10">
        <v>4692034</v>
      </c>
      <c r="H11" s="10">
        <v>788948</v>
      </c>
      <c r="I11" s="10">
        <v>15880777</v>
      </c>
      <c r="J11" s="10">
        <v>79511809</v>
      </c>
      <c r="K11" s="10">
        <v>9475763</v>
      </c>
      <c r="L11" s="10">
        <v>61416662</v>
      </c>
      <c r="M11" s="10">
        <v>429487523</v>
      </c>
      <c r="N11" s="10">
        <v>187233878</v>
      </c>
      <c r="O11" s="9">
        <v>22066127</v>
      </c>
      <c r="P11" s="10">
        <v>3772012</v>
      </c>
      <c r="Q11" s="10">
        <v>16463198</v>
      </c>
      <c r="R11" s="10">
        <v>120436704</v>
      </c>
      <c r="S11" s="10">
        <v>121311815</v>
      </c>
      <c r="T11" s="10">
        <v>8509042</v>
      </c>
      <c r="U11" s="10" t="s">
        <v>38</v>
      </c>
      <c r="V11" s="10">
        <v>103874533</v>
      </c>
      <c r="W11" s="10">
        <v>36560428</v>
      </c>
      <c r="X11" s="10">
        <v>201922</v>
      </c>
      <c r="Y11" s="10">
        <v>72817672</v>
      </c>
      <c r="Z11" s="10">
        <v>673147</v>
      </c>
    </row>
    <row r="12" spans="1:26" ht="15.75" customHeight="1">
      <c r="A12" s="3"/>
      <c r="B12" s="3"/>
      <c r="C12" s="4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7" ht="15.75" customHeight="1">
      <c r="A13" s="11"/>
      <c r="B13" s="11">
        <v>23</v>
      </c>
      <c r="C13" s="12"/>
      <c r="D13" s="13">
        <f>D15+D17+D19+D26+D31+D36+D43+D48+D55+D57+D63+D65+D67</f>
        <v>701944770</v>
      </c>
      <c r="E13" s="57">
        <f>E17+E19+E26+E31+E36+E43+E48+E55+E57+E63</f>
        <v>82126854</v>
      </c>
      <c r="F13" s="57">
        <f>F17+F19+F26+F31+F36+F43+F48+F55+F57+F65</f>
        <v>6297798</v>
      </c>
      <c r="G13" s="57">
        <f>G17+G19+G26+G36+G48+G57</f>
        <v>3358396</v>
      </c>
      <c r="H13" s="57">
        <f>H17+H19+H26+H31+H36+H43+H48+H55+H57</f>
        <v>775118</v>
      </c>
      <c r="I13" s="57">
        <f>I17+I19+I26+I31+I36+I43+I48+I55+I57</f>
        <v>27931589</v>
      </c>
      <c r="J13" s="57">
        <f>J17+J19+J26+J31+J36+J43+J48+J55+J57+J15+J65</f>
        <v>71485687</v>
      </c>
      <c r="K13" s="57">
        <f>K17+K19+K26+K36+K43+K48+K55+K57+K15+K65+K63</f>
        <v>6387084</v>
      </c>
      <c r="L13" s="57">
        <f>L26+L36+L48+L55+L57+L63+L17+L19</f>
        <v>63321100</v>
      </c>
      <c r="M13" s="57">
        <f>M15+M17+M19+M26+M31+M36+M43+M48+M55+M57+M63+M65+M67</f>
        <v>440261144</v>
      </c>
      <c r="N13" s="57">
        <f>N15+N17+N19+N26+N31+N36+N43+N48+N55+N57</f>
        <v>186432404</v>
      </c>
      <c r="O13" s="57">
        <f>O15+O17+O19+O26+O31+O36+O43+O48+O55+O57+O65</f>
        <v>23280957</v>
      </c>
      <c r="P13" s="57">
        <f>P15+P17+P19+P26+P31+P36+P43+P48+P55+P57</f>
        <v>4163068</v>
      </c>
      <c r="Q13" s="57">
        <f>Q19+Q26+Q57</f>
        <v>16146661</v>
      </c>
      <c r="R13" s="57">
        <f>R15+R17+R19+R26+R31+R36+R43+R48+R55+R57+R67</f>
        <v>156176467</v>
      </c>
      <c r="S13" s="57">
        <f>S15+S17+S19+S26+S31+S36+S43+S48+S55+S57</f>
        <v>109824441</v>
      </c>
      <c r="T13" s="57">
        <f>T63</f>
        <v>5506647</v>
      </c>
      <c r="U13" s="58" t="s">
        <v>38</v>
      </c>
      <c r="V13" s="57">
        <f>V65</f>
        <v>108023777</v>
      </c>
      <c r="W13" s="57">
        <f>W17+W19+W26+W31+W36+W43+W57</f>
        <v>19471634</v>
      </c>
      <c r="X13" s="57">
        <f>X19</f>
        <v>1183734</v>
      </c>
      <c r="Y13" s="57">
        <f>Y19+Y48+Y43+Y17+Y26+Y31+Y36</f>
        <v>71194412</v>
      </c>
      <c r="Z13" s="57">
        <f>Z48+Z43+Z17</f>
        <v>540568</v>
      </c>
      <c r="AA13" s="50">
        <f>SUM(N13:Z13)</f>
        <v>701944770</v>
      </c>
    </row>
    <row r="14" spans="1:26" ht="15.75" customHeight="1">
      <c r="A14" s="3"/>
      <c r="B14" s="5"/>
      <c r="C14" s="6"/>
      <c r="D14" s="9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7" ht="15.75" customHeight="1">
      <c r="A15" s="42" t="s">
        <v>39</v>
      </c>
      <c r="B15" s="44"/>
      <c r="C15" s="45"/>
      <c r="D15" s="9">
        <f>SUM(J15:M15)</f>
        <v>1548496</v>
      </c>
      <c r="E15" s="58" t="s">
        <v>38</v>
      </c>
      <c r="F15" s="58" t="s">
        <v>38</v>
      </c>
      <c r="G15" s="58" t="s">
        <v>38</v>
      </c>
      <c r="H15" s="58" t="s">
        <v>38</v>
      </c>
      <c r="I15" s="58" t="s">
        <v>38</v>
      </c>
      <c r="J15" s="58">
        <v>1254</v>
      </c>
      <c r="K15" s="58">
        <v>67000</v>
      </c>
      <c r="L15" s="58" t="s">
        <v>38</v>
      </c>
      <c r="M15" s="58">
        <v>1480242</v>
      </c>
      <c r="N15" s="58">
        <v>1074082</v>
      </c>
      <c r="O15" s="59">
        <v>163869</v>
      </c>
      <c r="P15" s="58">
        <v>85598</v>
      </c>
      <c r="Q15" s="58" t="s">
        <v>38</v>
      </c>
      <c r="R15" s="58">
        <v>214906</v>
      </c>
      <c r="S15" s="58">
        <v>10041</v>
      </c>
      <c r="T15" s="58" t="s">
        <v>38</v>
      </c>
      <c r="U15" s="58" t="s">
        <v>38</v>
      </c>
      <c r="V15" s="58" t="s">
        <v>38</v>
      </c>
      <c r="W15" s="58" t="s">
        <v>38</v>
      </c>
      <c r="X15" s="58" t="s">
        <v>38</v>
      </c>
      <c r="Y15" s="58" t="s">
        <v>38</v>
      </c>
      <c r="Z15" s="58" t="s">
        <v>38</v>
      </c>
      <c r="AA15" s="50">
        <f>SUM(N15:Z15)</f>
        <v>1548496</v>
      </c>
    </row>
    <row r="16" spans="1:26" ht="15.75" customHeight="1">
      <c r="A16" s="42"/>
      <c r="B16" s="44"/>
      <c r="C16" s="45"/>
      <c r="D16" s="9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7" ht="15.75" customHeight="1">
      <c r="A17" s="42" t="s">
        <v>40</v>
      </c>
      <c r="B17" s="44"/>
      <c r="C17" s="45"/>
      <c r="D17" s="9">
        <f>SUM(E17:M17)</f>
        <v>39798238</v>
      </c>
      <c r="E17" s="58">
        <v>1299859</v>
      </c>
      <c r="F17" s="58">
        <v>162345</v>
      </c>
      <c r="G17" s="58">
        <v>6145</v>
      </c>
      <c r="H17" s="58">
        <v>205702</v>
      </c>
      <c r="I17" s="58">
        <v>567588</v>
      </c>
      <c r="J17" s="58">
        <v>102216</v>
      </c>
      <c r="K17" s="58">
        <v>171701</v>
      </c>
      <c r="L17" s="58">
        <v>3461000</v>
      </c>
      <c r="M17" s="58">
        <v>33821682</v>
      </c>
      <c r="N17" s="58">
        <v>11159062</v>
      </c>
      <c r="O17" s="59">
        <v>4739321</v>
      </c>
      <c r="P17" s="58">
        <v>373431</v>
      </c>
      <c r="Q17" s="58" t="s">
        <v>38</v>
      </c>
      <c r="R17" s="58">
        <v>7491519</v>
      </c>
      <c r="S17" s="58">
        <v>5114843</v>
      </c>
      <c r="T17" s="58" t="s">
        <v>38</v>
      </c>
      <c r="U17" s="58" t="s">
        <v>38</v>
      </c>
      <c r="V17" s="58" t="s">
        <v>38</v>
      </c>
      <c r="W17" s="58">
        <v>10857537</v>
      </c>
      <c r="X17" s="58" t="s">
        <v>38</v>
      </c>
      <c r="Y17" s="58">
        <v>1892</v>
      </c>
      <c r="Z17" s="58">
        <v>60633</v>
      </c>
      <c r="AA17" s="50">
        <f>SUM(N17:Z17)</f>
        <v>39798238</v>
      </c>
    </row>
    <row r="18" spans="1:26" ht="15.75" customHeight="1">
      <c r="A18" s="42"/>
      <c r="B18" s="44"/>
      <c r="C18" s="45"/>
      <c r="D18" s="9"/>
      <c r="E18" s="58"/>
      <c r="F18" s="58" t="s">
        <v>76</v>
      </c>
      <c r="G18" s="58"/>
      <c r="H18" s="58"/>
      <c r="I18" s="58"/>
      <c r="J18" s="58"/>
      <c r="K18" s="58"/>
      <c r="L18" s="58"/>
      <c r="M18" s="58" t="s">
        <v>76</v>
      </c>
      <c r="N18" s="58"/>
      <c r="O18" s="59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7" ht="15.75" customHeight="1">
      <c r="A19" s="42" t="s">
        <v>41</v>
      </c>
      <c r="B19" s="44"/>
      <c r="C19" s="45"/>
      <c r="D19" s="9">
        <f>SUM(D20:D24)</f>
        <v>87768551</v>
      </c>
      <c r="E19" s="59">
        <f>SUM(E20:E24)</f>
        <v>5728301</v>
      </c>
      <c r="F19" s="59">
        <v>76939</v>
      </c>
      <c r="G19" s="59">
        <v>306736</v>
      </c>
      <c r="H19" s="59">
        <v>14379</v>
      </c>
      <c r="I19" s="59">
        <v>8715750</v>
      </c>
      <c r="J19" s="59">
        <v>639560</v>
      </c>
      <c r="K19" s="59">
        <v>252395</v>
      </c>
      <c r="L19" s="59">
        <v>373300</v>
      </c>
      <c r="M19" s="59">
        <v>71661191</v>
      </c>
      <c r="N19" s="59">
        <v>2301099</v>
      </c>
      <c r="O19" s="59">
        <v>717150</v>
      </c>
      <c r="P19" s="59">
        <v>16090</v>
      </c>
      <c r="Q19" s="59">
        <v>9364991</v>
      </c>
      <c r="R19" s="59">
        <v>67777097</v>
      </c>
      <c r="S19" s="59">
        <v>4367341</v>
      </c>
      <c r="T19" s="58" t="s">
        <v>38</v>
      </c>
      <c r="U19" s="58" t="s">
        <v>38</v>
      </c>
      <c r="V19" s="58" t="s">
        <v>38</v>
      </c>
      <c r="W19" s="59">
        <v>1559436</v>
      </c>
      <c r="X19" s="58">
        <v>1183734</v>
      </c>
      <c r="Y19" s="59">
        <v>481613</v>
      </c>
      <c r="Z19" s="58" t="s">
        <v>38</v>
      </c>
      <c r="AA19" s="50">
        <f aca="true" t="shared" si="0" ref="AA19:AA24">SUM(N19:Z19)</f>
        <v>87768551</v>
      </c>
    </row>
    <row r="20" spans="1:27" ht="15.75" customHeight="1">
      <c r="A20" s="42" t="s">
        <v>42</v>
      </c>
      <c r="B20" s="44"/>
      <c r="C20" s="45"/>
      <c r="D20" s="9">
        <f>SUM(E20:M20)</f>
        <v>25299910</v>
      </c>
      <c r="E20" s="58">
        <v>1485112</v>
      </c>
      <c r="F20" s="58">
        <v>1459</v>
      </c>
      <c r="G20" s="58">
        <v>555</v>
      </c>
      <c r="H20" s="58">
        <v>3733</v>
      </c>
      <c r="I20" s="58">
        <v>1968951</v>
      </c>
      <c r="J20" s="58">
        <v>111531</v>
      </c>
      <c r="K20" s="58" t="s">
        <v>38</v>
      </c>
      <c r="L20" s="58" t="s">
        <v>38</v>
      </c>
      <c r="M20" s="58">
        <v>21728569</v>
      </c>
      <c r="N20" s="58">
        <v>716396</v>
      </c>
      <c r="O20" s="59">
        <v>283841</v>
      </c>
      <c r="P20" s="58">
        <v>613</v>
      </c>
      <c r="Q20" s="58">
        <v>2341178</v>
      </c>
      <c r="R20" s="58">
        <v>21414088</v>
      </c>
      <c r="S20" s="58">
        <v>385620</v>
      </c>
      <c r="T20" s="58" t="s">
        <v>38</v>
      </c>
      <c r="U20" s="58" t="s">
        <v>38</v>
      </c>
      <c r="V20" s="58" t="s">
        <v>38</v>
      </c>
      <c r="W20" s="58">
        <v>158174</v>
      </c>
      <c r="X20" s="58" t="s">
        <v>38</v>
      </c>
      <c r="Y20" s="58" t="s">
        <v>38</v>
      </c>
      <c r="Z20" s="58" t="s">
        <v>38</v>
      </c>
      <c r="AA20" s="50">
        <f t="shared" si="0"/>
        <v>25299910</v>
      </c>
    </row>
    <row r="21" spans="1:27" ht="15.75" customHeight="1">
      <c r="A21" s="42" t="s">
        <v>43</v>
      </c>
      <c r="B21" s="44"/>
      <c r="C21" s="45"/>
      <c r="D21" s="9">
        <f>SUM(E21:M21)</f>
        <v>43671620</v>
      </c>
      <c r="E21" s="58">
        <v>596226</v>
      </c>
      <c r="F21" s="58">
        <v>18090</v>
      </c>
      <c r="G21" s="58">
        <v>159266</v>
      </c>
      <c r="H21" s="58">
        <v>9664</v>
      </c>
      <c r="I21" s="58">
        <v>4492689</v>
      </c>
      <c r="J21" s="58">
        <v>128882</v>
      </c>
      <c r="K21" s="58">
        <v>24006</v>
      </c>
      <c r="L21" s="58">
        <v>373300</v>
      </c>
      <c r="M21" s="58">
        <v>37869497</v>
      </c>
      <c r="N21" s="58">
        <v>221996</v>
      </c>
      <c r="O21" s="59">
        <v>220791</v>
      </c>
      <c r="P21" s="58" t="s">
        <v>38</v>
      </c>
      <c r="Q21" s="58">
        <v>2022958</v>
      </c>
      <c r="R21" s="58">
        <v>37832265</v>
      </c>
      <c r="S21" s="58">
        <v>2451320</v>
      </c>
      <c r="T21" s="58" t="s">
        <v>38</v>
      </c>
      <c r="U21" s="58" t="s">
        <v>38</v>
      </c>
      <c r="V21" s="58" t="s">
        <v>38</v>
      </c>
      <c r="W21" s="58">
        <v>541567</v>
      </c>
      <c r="X21" s="58" t="s">
        <v>38</v>
      </c>
      <c r="Y21" s="58">
        <v>380723</v>
      </c>
      <c r="Z21" s="58" t="s">
        <v>38</v>
      </c>
      <c r="AA21" s="50">
        <f t="shared" si="0"/>
        <v>43671620</v>
      </c>
    </row>
    <row r="22" spans="1:27" ht="15.75" customHeight="1">
      <c r="A22" s="42" t="s">
        <v>44</v>
      </c>
      <c r="B22" s="44"/>
      <c r="C22" s="45"/>
      <c r="D22" s="9">
        <f>SUM(E22:M22)</f>
        <v>15956406</v>
      </c>
      <c r="E22" s="58">
        <v>2949146</v>
      </c>
      <c r="F22" s="58">
        <v>57390</v>
      </c>
      <c r="G22" s="58">
        <v>146915</v>
      </c>
      <c r="H22" s="58">
        <v>740</v>
      </c>
      <c r="I22" s="58">
        <v>2254110</v>
      </c>
      <c r="J22" s="58">
        <v>330213</v>
      </c>
      <c r="K22" s="58">
        <v>228389</v>
      </c>
      <c r="L22" s="58" t="s">
        <v>38</v>
      </c>
      <c r="M22" s="58">
        <v>9989503</v>
      </c>
      <c r="N22" s="58">
        <v>1213742</v>
      </c>
      <c r="O22" s="59">
        <v>176055</v>
      </c>
      <c r="P22" s="58">
        <v>15477</v>
      </c>
      <c r="Q22" s="58">
        <v>4123694</v>
      </c>
      <c r="R22" s="58">
        <v>7944512</v>
      </c>
      <c r="S22" s="58">
        <v>1522584</v>
      </c>
      <c r="T22" s="58" t="s">
        <v>38</v>
      </c>
      <c r="U22" s="58" t="s">
        <v>38</v>
      </c>
      <c r="V22" s="58" t="s">
        <v>38</v>
      </c>
      <c r="W22" s="58">
        <v>859452</v>
      </c>
      <c r="X22" s="58" t="s">
        <v>38</v>
      </c>
      <c r="Y22" s="58">
        <v>100890</v>
      </c>
      <c r="Z22" s="58" t="s">
        <v>38</v>
      </c>
      <c r="AA22" s="50">
        <f t="shared" si="0"/>
        <v>15956406</v>
      </c>
    </row>
    <row r="23" spans="1:27" ht="15.75" customHeight="1">
      <c r="A23" s="42" t="s">
        <v>45</v>
      </c>
      <c r="B23" s="44"/>
      <c r="C23" s="45"/>
      <c r="D23" s="9">
        <f>SUM(E23:M23)</f>
        <v>1585427</v>
      </c>
      <c r="E23" s="58">
        <v>697777</v>
      </c>
      <c r="F23" s="58" t="s">
        <v>38</v>
      </c>
      <c r="G23" s="58" t="s">
        <v>38</v>
      </c>
      <c r="H23" s="58" t="s">
        <v>38</v>
      </c>
      <c r="I23" s="58" t="s">
        <v>38</v>
      </c>
      <c r="J23" s="58">
        <v>9949</v>
      </c>
      <c r="K23" s="58" t="s">
        <v>38</v>
      </c>
      <c r="L23" s="58" t="s">
        <v>38</v>
      </c>
      <c r="M23" s="58">
        <v>877701</v>
      </c>
      <c r="N23" s="58">
        <v>136005</v>
      </c>
      <c r="O23" s="59">
        <v>16181</v>
      </c>
      <c r="P23" s="58" t="s">
        <v>38</v>
      </c>
      <c r="Q23" s="58">
        <v>875987</v>
      </c>
      <c r="R23" s="58">
        <v>549437</v>
      </c>
      <c r="S23" s="58">
        <v>7817</v>
      </c>
      <c r="T23" s="58" t="s">
        <v>38</v>
      </c>
      <c r="U23" s="58" t="s">
        <v>38</v>
      </c>
      <c r="V23" s="58" t="s">
        <v>38</v>
      </c>
      <c r="W23" s="58" t="s">
        <v>38</v>
      </c>
      <c r="X23" s="58" t="s">
        <v>38</v>
      </c>
      <c r="Y23" s="58" t="s">
        <v>38</v>
      </c>
      <c r="Z23" s="58" t="s">
        <v>38</v>
      </c>
      <c r="AA23" s="50">
        <f t="shared" si="0"/>
        <v>1585427</v>
      </c>
    </row>
    <row r="24" spans="1:27" ht="15.75" customHeight="1">
      <c r="A24" s="42" t="s">
        <v>46</v>
      </c>
      <c r="B24" s="44"/>
      <c r="C24" s="45"/>
      <c r="D24" s="9">
        <f>SUM(E24:M24)</f>
        <v>1255188</v>
      </c>
      <c r="E24" s="58">
        <v>40</v>
      </c>
      <c r="F24" s="58" t="s">
        <v>38</v>
      </c>
      <c r="G24" s="58" t="s">
        <v>38</v>
      </c>
      <c r="H24" s="58">
        <v>242</v>
      </c>
      <c r="I24" s="58" t="s">
        <v>38</v>
      </c>
      <c r="J24" s="58">
        <v>58985</v>
      </c>
      <c r="K24" s="58" t="s">
        <v>38</v>
      </c>
      <c r="L24" s="58" t="s">
        <v>38</v>
      </c>
      <c r="M24" s="58">
        <v>1195921</v>
      </c>
      <c r="N24" s="58">
        <v>12960</v>
      </c>
      <c r="O24" s="59">
        <v>20282</v>
      </c>
      <c r="P24" s="58" t="s">
        <v>38</v>
      </c>
      <c r="Q24" s="58">
        <v>1174</v>
      </c>
      <c r="R24" s="58">
        <v>36795</v>
      </c>
      <c r="S24" s="58" t="s">
        <v>38</v>
      </c>
      <c r="T24" s="58" t="s">
        <v>38</v>
      </c>
      <c r="U24" s="58" t="s">
        <v>38</v>
      </c>
      <c r="V24" s="58" t="s">
        <v>38</v>
      </c>
      <c r="W24" s="58">
        <v>243</v>
      </c>
      <c r="X24" s="58">
        <v>1183734</v>
      </c>
      <c r="Y24" s="58" t="s">
        <v>38</v>
      </c>
      <c r="Z24" s="58" t="s">
        <v>38</v>
      </c>
      <c r="AA24" s="50">
        <f t="shared" si="0"/>
        <v>1255188</v>
      </c>
    </row>
    <row r="25" spans="1:26" ht="15.75" customHeight="1">
      <c r="A25" s="42"/>
      <c r="B25" s="44"/>
      <c r="C25" s="45"/>
      <c r="D25" s="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7" ht="15.75" customHeight="1">
      <c r="A26" s="42" t="s">
        <v>47</v>
      </c>
      <c r="B26" s="44"/>
      <c r="C26" s="45"/>
      <c r="D26" s="9">
        <f>SUM(E26:M26)</f>
        <v>25980291</v>
      </c>
      <c r="E26" s="58">
        <v>7239663</v>
      </c>
      <c r="F26" s="58">
        <v>259275</v>
      </c>
      <c r="G26" s="58">
        <v>22867</v>
      </c>
      <c r="H26" s="58">
        <v>6697</v>
      </c>
      <c r="I26" s="58">
        <v>4595498</v>
      </c>
      <c r="J26" s="58">
        <v>773155</v>
      </c>
      <c r="K26" s="58">
        <v>51527</v>
      </c>
      <c r="L26" s="58">
        <v>1553800</v>
      </c>
      <c r="M26" s="58">
        <v>11477809</v>
      </c>
      <c r="N26" s="58">
        <v>3994920</v>
      </c>
      <c r="O26" s="59">
        <v>1625200</v>
      </c>
      <c r="P26" s="58">
        <v>3543</v>
      </c>
      <c r="Q26" s="58">
        <v>6368954</v>
      </c>
      <c r="R26" s="58">
        <v>8017630</v>
      </c>
      <c r="S26" s="58">
        <v>802808</v>
      </c>
      <c r="T26" s="58" t="s">
        <v>38</v>
      </c>
      <c r="U26" s="58" t="s">
        <v>38</v>
      </c>
      <c r="V26" s="58" t="s">
        <v>38</v>
      </c>
      <c r="W26" s="58">
        <v>2765973</v>
      </c>
      <c r="X26" s="58" t="s">
        <v>38</v>
      </c>
      <c r="Y26" s="58">
        <v>2401263</v>
      </c>
      <c r="Z26" s="58" t="s">
        <v>38</v>
      </c>
      <c r="AA26" s="50">
        <f>SUM(N26:Z26)</f>
        <v>25980291</v>
      </c>
    </row>
    <row r="27" spans="1:27" ht="15.75" customHeight="1">
      <c r="A27" s="46" t="s">
        <v>77</v>
      </c>
      <c r="B27" s="44"/>
      <c r="C27" s="45"/>
      <c r="D27" s="9">
        <f>SUM(E27:M27)</f>
        <v>9334873</v>
      </c>
      <c r="E27" s="58">
        <v>4020472</v>
      </c>
      <c r="F27" s="58">
        <v>31286</v>
      </c>
      <c r="G27" s="58">
        <v>17351</v>
      </c>
      <c r="H27" s="58">
        <v>545</v>
      </c>
      <c r="I27" s="58">
        <v>1568793</v>
      </c>
      <c r="J27" s="58">
        <v>81287</v>
      </c>
      <c r="K27" s="58" t="s">
        <v>38</v>
      </c>
      <c r="L27" s="58" t="s">
        <v>38</v>
      </c>
      <c r="M27" s="58">
        <v>3615139</v>
      </c>
      <c r="N27" s="58">
        <v>880148</v>
      </c>
      <c r="O27" s="59">
        <v>683636</v>
      </c>
      <c r="P27" s="58" t="s">
        <v>38</v>
      </c>
      <c r="Q27" s="58">
        <v>4200370</v>
      </c>
      <c r="R27" s="58">
        <v>2627091</v>
      </c>
      <c r="S27" s="58">
        <v>65219</v>
      </c>
      <c r="T27" s="58" t="s">
        <v>38</v>
      </c>
      <c r="U27" s="58" t="s">
        <v>38</v>
      </c>
      <c r="V27" s="58" t="s">
        <v>38</v>
      </c>
      <c r="W27" s="58">
        <v>809301</v>
      </c>
      <c r="X27" s="58" t="s">
        <v>38</v>
      </c>
      <c r="Y27" s="58">
        <v>69108</v>
      </c>
      <c r="Z27" s="58" t="s">
        <v>38</v>
      </c>
      <c r="AA27" s="50">
        <f>SUM(N27:Z27)</f>
        <v>9334873</v>
      </c>
    </row>
    <row r="28" spans="1:27" ht="15.75" customHeight="1">
      <c r="A28" s="42" t="s">
        <v>48</v>
      </c>
      <c r="B28" s="44"/>
      <c r="C28" s="45"/>
      <c r="D28" s="9">
        <f>SUM(E28:M28)</f>
        <v>2807725</v>
      </c>
      <c r="E28" s="58">
        <v>26056</v>
      </c>
      <c r="F28" s="58">
        <v>93441</v>
      </c>
      <c r="G28" s="58" t="s">
        <v>38</v>
      </c>
      <c r="H28" s="58">
        <v>96</v>
      </c>
      <c r="I28" s="58">
        <v>398398</v>
      </c>
      <c r="J28" s="58">
        <v>666624</v>
      </c>
      <c r="K28" s="58">
        <v>39856</v>
      </c>
      <c r="L28" s="58">
        <v>20800</v>
      </c>
      <c r="M28" s="58">
        <v>1562454</v>
      </c>
      <c r="N28" s="58">
        <v>650202</v>
      </c>
      <c r="O28" s="59">
        <v>475082</v>
      </c>
      <c r="P28" s="58">
        <v>3543</v>
      </c>
      <c r="Q28" s="58" t="s">
        <v>38</v>
      </c>
      <c r="R28" s="58">
        <v>325921</v>
      </c>
      <c r="S28" s="58">
        <v>689326</v>
      </c>
      <c r="T28" s="58" t="s">
        <v>38</v>
      </c>
      <c r="U28" s="58" t="s">
        <v>38</v>
      </c>
      <c r="V28" s="58" t="s">
        <v>38</v>
      </c>
      <c r="W28" s="58">
        <v>96</v>
      </c>
      <c r="X28" s="58" t="s">
        <v>38</v>
      </c>
      <c r="Y28" s="58">
        <v>663555</v>
      </c>
      <c r="Z28" s="58" t="s">
        <v>38</v>
      </c>
      <c r="AA28" s="50">
        <f>SUM(N28:Z28)</f>
        <v>2807725</v>
      </c>
    </row>
    <row r="29" spans="1:27" ht="15.75" customHeight="1">
      <c r="A29" s="42" t="s">
        <v>49</v>
      </c>
      <c r="B29" s="44"/>
      <c r="C29" s="45"/>
      <c r="D29" s="9">
        <f>SUM(E29:M29)</f>
        <v>2248210</v>
      </c>
      <c r="E29" s="58">
        <v>1384</v>
      </c>
      <c r="F29" s="58">
        <v>4374</v>
      </c>
      <c r="G29" s="58" t="s">
        <v>38</v>
      </c>
      <c r="H29" s="58" t="s">
        <v>38</v>
      </c>
      <c r="I29" s="58" t="s">
        <v>38</v>
      </c>
      <c r="J29" s="58">
        <v>1115</v>
      </c>
      <c r="K29" s="58" t="s">
        <v>38</v>
      </c>
      <c r="L29" s="58" t="s">
        <v>38</v>
      </c>
      <c r="M29" s="58">
        <v>2241337</v>
      </c>
      <c r="N29" s="58">
        <v>2161326</v>
      </c>
      <c r="O29" s="59">
        <v>67781</v>
      </c>
      <c r="P29" s="58" t="s">
        <v>38</v>
      </c>
      <c r="Q29" s="58" t="s">
        <v>38</v>
      </c>
      <c r="R29" s="58">
        <v>15515</v>
      </c>
      <c r="S29" s="58">
        <v>3588</v>
      </c>
      <c r="T29" s="58" t="s">
        <v>38</v>
      </c>
      <c r="U29" s="58" t="s">
        <v>38</v>
      </c>
      <c r="V29" s="58" t="s">
        <v>38</v>
      </c>
      <c r="W29" s="58" t="s">
        <v>38</v>
      </c>
      <c r="X29" s="58" t="s">
        <v>38</v>
      </c>
      <c r="Y29" s="58" t="s">
        <v>38</v>
      </c>
      <c r="Z29" s="58" t="s">
        <v>38</v>
      </c>
      <c r="AA29" s="50">
        <f>SUM(N29:Z29)</f>
        <v>2248210</v>
      </c>
    </row>
    <row r="30" spans="1:26" ht="15.75" customHeight="1">
      <c r="A30" s="42"/>
      <c r="B30" s="44"/>
      <c r="C30" s="45"/>
      <c r="D30" s="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7" ht="15.75" customHeight="1">
      <c r="A31" s="42" t="s">
        <v>50</v>
      </c>
      <c r="B31" s="44"/>
      <c r="C31" s="45"/>
      <c r="D31" s="9">
        <f>SUM(E31:M31)</f>
        <v>8415583</v>
      </c>
      <c r="E31" s="58">
        <v>2518763</v>
      </c>
      <c r="F31" s="58">
        <v>16745</v>
      </c>
      <c r="G31" s="58" t="s">
        <v>38</v>
      </c>
      <c r="H31" s="58">
        <v>3341</v>
      </c>
      <c r="I31" s="58">
        <v>3450792</v>
      </c>
      <c r="J31" s="58">
        <v>1505091</v>
      </c>
      <c r="K31" s="58" t="s">
        <v>38</v>
      </c>
      <c r="L31" s="58" t="s">
        <v>38</v>
      </c>
      <c r="M31" s="58">
        <v>920851</v>
      </c>
      <c r="N31" s="58">
        <v>749693</v>
      </c>
      <c r="O31" s="59">
        <v>1030708</v>
      </c>
      <c r="P31" s="58">
        <v>2126</v>
      </c>
      <c r="Q31" s="58" t="s">
        <v>38</v>
      </c>
      <c r="R31" s="58">
        <v>3238650</v>
      </c>
      <c r="S31" s="58">
        <v>44655</v>
      </c>
      <c r="T31" s="58" t="s">
        <v>38</v>
      </c>
      <c r="U31" s="58" t="s">
        <v>38</v>
      </c>
      <c r="V31" s="58" t="s">
        <v>38</v>
      </c>
      <c r="W31" s="58">
        <v>1864308</v>
      </c>
      <c r="X31" s="58" t="s">
        <v>38</v>
      </c>
      <c r="Y31" s="58">
        <v>1485443</v>
      </c>
      <c r="Z31" s="58" t="s">
        <v>38</v>
      </c>
      <c r="AA31" s="50">
        <f>SUM(N31:Z31)</f>
        <v>8415583</v>
      </c>
    </row>
    <row r="32" spans="1:27" ht="15.75" customHeight="1">
      <c r="A32" s="46" t="s">
        <v>78</v>
      </c>
      <c r="B32" s="44"/>
      <c r="C32" s="45"/>
      <c r="D32" s="9">
        <f>SUM(E32:M32)</f>
        <v>1770329</v>
      </c>
      <c r="E32" s="58">
        <v>165</v>
      </c>
      <c r="F32" s="58" t="s">
        <v>38</v>
      </c>
      <c r="G32" s="58" t="s">
        <v>38</v>
      </c>
      <c r="H32" s="58" t="s">
        <v>38</v>
      </c>
      <c r="I32" s="58">
        <v>9321</v>
      </c>
      <c r="J32" s="58">
        <v>1485750</v>
      </c>
      <c r="K32" s="58" t="s">
        <v>38</v>
      </c>
      <c r="L32" s="58" t="s">
        <v>38</v>
      </c>
      <c r="M32" s="58">
        <v>275093</v>
      </c>
      <c r="N32" s="58">
        <v>260069</v>
      </c>
      <c r="O32" s="59">
        <v>19379</v>
      </c>
      <c r="P32" s="58" t="s">
        <v>38</v>
      </c>
      <c r="Q32" s="58" t="s">
        <v>38</v>
      </c>
      <c r="R32" s="58">
        <v>5438</v>
      </c>
      <c r="S32" s="58" t="s">
        <v>38</v>
      </c>
      <c r="T32" s="58" t="s">
        <v>38</v>
      </c>
      <c r="U32" s="58" t="s">
        <v>38</v>
      </c>
      <c r="V32" s="58" t="s">
        <v>38</v>
      </c>
      <c r="W32" s="58" t="s">
        <v>38</v>
      </c>
      <c r="X32" s="58" t="s">
        <v>38</v>
      </c>
      <c r="Y32" s="58">
        <v>1485443</v>
      </c>
      <c r="Z32" s="58" t="s">
        <v>38</v>
      </c>
      <c r="AA32" s="50">
        <f>SUM(N32:Z32)</f>
        <v>1770329</v>
      </c>
    </row>
    <row r="33" spans="1:27" ht="15.75" customHeight="1">
      <c r="A33" s="42" t="s">
        <v>51</v>
      </c>
      <c r="B33" s="44"/>
      <c r="C33" s="45"/>
      <c r="D33" s="9">
        <f>SUM(E33:M33)</f>
        <v>1112132</v>
      </c>
      <c r="E33" s="58">
        <v>656667</v>
      </c>
      <c r="F33" s="58">
        <v>16745</v>
      </c>
      <c r="G33" s="58" t="s">
        <v>38</v>
      </c>
      <c r="H33" s="58">
        <v>42</v>
      </c>
      <c r="I33" s="58">
        <v>58423</v>
      </c>
      <c r="J33" s="58">
        <v>10293</v>
      </c>
      <c r="K33" s="58" t="s">
        <v>38</v>
      </c>
      <c r="L33" s="58" t="s">
        <v>38</v>
      </c>
      <c r="M33" s="58">
        <v>369962</v>
      </c>
      <c r="N33" s="58">
        <v>388753</v>
      </c>
      <c r="O33" s="59">
        <v>492835</v>
      </c>
      <c r="P33" s="58">
        <v>2126</v>
      </c>
      <c r="Q33" s="58" t="s">
        <v>38</v>
      </c>
      <c r="R33" s="58">
        <v>183763</v>
      </c>
      <c r="S33" s="58">
        <v>44655</v>
      </c>
      <c r="T33" s="58" t="s">
        <v>38</v>
      </c>
      <c r="U33" s="58" t="s">
        <v>38</v>
      </c>
      <c r="V33" s="58" t="s">
        <v>38</v>
      </c>
      <c r="W33" s="58" t="s">
        <v>38</v>
      </c>
      <c r="X33" s="58" t="s">
        <v>38</v>
      </c>
      <c r="Y33" s="58" t="s">
        <v>38</v>
      </c>
      <c r="Z33" s="58" t="s">
        <v>38</v>
      </c>
      <c r="AA33" s="50">
        <f>SUM(N33:Z33)</f>
        <v>1112132</v>
      </c>
    </row>
    <row r="34" spans="1:27" ht="15.75" customHeight="1">
      <c r="A34" s="42" t="s">
        <v>52</v>
      </c>
      <c r="B34" s="44"/>
      <c r="C34" s="45"/>
      <c r="D34" s="9">
        <f>SUM(E34:M34)</f>
        <v>5425876</v>
      </c>
      <c r="E34" s="58">
        <v>1861931</v>
      </c>
      <c r="F34" s="58" t="s">
        <v>38</v>
      </c>
      <c r="G34" s="58" t="s">
        <v>38</v>
      </c>
      <c r="H34" s="58">
        <v>3299</v>
      </c>
      <c r="I34" s="58">
        <v>3383048</v>
      </c>
      <c r="J34" s="58">
        <v>9048</v>
      </c>
      <c r="K34" s="58" t="s">
        <v>38</v>
      </c>
      <c r="L34" s="58" t="s">
        <v>38</v>
      </c>
      <c r="M34" s="58">
        <v>168550</v>
      </c>
      <c r="N34" s="58" t="s">
        <v>38</v>
      </c>
      <c r="O34" s="59">
        <v>512146</v>
      </c>
      <c r="P34" s="58" t="s">
        <v>38</v>
      </c>
      <c r="Q34" s="58" t="s">
        <v>38</v>
      </c>
      <c r="R34" s="58">
        <v>3049422</v>
      </c>
      <c r="S34" s="58" t="s">
        <v>38</v>
      </c>
      <c r="T34" s="58" t="s">
        <v>38</v>
      </c>
      <c r="U34" s="58" t="s">
        <v>38</v>
      </c>
      <c r="V34" s="58" t="s">
        <v>38</v>
      </c>
      <c r="W34" s="58">
        <v>1864308</v>
      </c>
      <c r="X34" s="58" t="s">
        <v>38</v>
      </c>
      <c r="Y34" s="58" t="s">
        <v>38</v>
      </c>
      <c r="Z34" s="58" t="s">
        <v>38</v>
      </c>
      <c r="AA34" s="50">
        <f>SUM(N34:Z34)</f>
        <v>5425876</v>
      </c>
    </row>
    <row r="35" spans="1:26" ht="15.75" customHeight="1">
      <c r="A35" s="42"/>
      <c r="B35" s="44"/>
      <c r="C35" s="45"/>
      <c r="D35" s="9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7" ht="15.75" customHeight="1">
      <c r="A36" s="42" t="s">
        <v>53</v>
      </c>
      <c r="B36" s="44"/>
      <c r="C36" s="45"/>
      <c r="D36" s="9">
        <f>SUM(D37:D41)</f>
        <v>37940034</v>
      </c>
      <c r="E36" s="58">
        <v>12035014</v>
      </c>
      <c r="F36" s="58">
        <v>162056</v>
      </c>
      <c r="G36" s="58">
        <v>793177</v>
      </c>
      <c r="H36" s="58">
        <v>312776</v>
      </c>
      <c r="I36" s="58">
        <v>2460031</v>
      </c>
      <c r="J36" s="58">
        <v>2777677</v>
      </c>
      <c r="K36" s="58">
        <v>1405421</v>
      </c>
      <c r="L36" s="58">
        <v>4780100</v>
      </c>
      <c r="M36" s="58">
        <v>13213782</v>
      </c>
      <c r="N36" s="58">
        <v>7769483</v>
      </c>
      <c r="O36" s="58">
        <v>2271001</v>
      </c>
      <c r="P36" s="58">
        <v>428659</v>
      </c>
      <c r="Q36" s="58" t="s">
        <v>38</v>
      </c>
      <c r="R36" s="58">
        <v>4106767</v>
      </c>
      <c r="S36" s="58">
        <v>18191492</v>
      </c>
      <c r="T36" s="58" t="s">
        <v>38</v>
      </c>
      <c r="U36" s="58" t="s">
        <v>38</v>
      </c>
      <c r="V36" s="58" t="s">
        <v>38</v>
      </c>
      <c r="W36" s="58">
        <v>2403212</v>
      </c>
      <c r="X36" s="58" t="s">
        <v>38</v>
      </c>
      <c r="Y36" s="58">
        <v>2769420</v>
      </c>
      <c r="Z36" s="58" t="s">
        <v>38</v>
      </c>
      <c r="AA36" s="50">
        <f aca="true" t="shared" si="1" ref="AA36:AA41">SUM(N36:Z36)</f>
        <v>37940034</v>
      </c>
    </row>
    <row r="37" spans="1:27" ht="15.75" customHeight="1">
      <c r="A37" s="42" t="s">
        <v>54</v>
      </c>
      <c r="B37" s="44"/>
      <c r="C37" s="45"/>
      <c r="D37" s="9">
        <f>SUM(E37:M37)</f>
        <v>7521053</v>
      </c>
      <c r="E37" s="58">
        <v>1419656</v>
      </c>
      <c r="F37" s="58">
        <v>5990</v>
      </c>
      <c r="G37" s="58" t="s">
        <v>38</v>
      </c>
      <c r="H37" s="58">
        <v>59656</v>
      </c>
      <c r="I37" s="58">
        <v>299875</v>
      </c>
      <c r="J37" s="58">
        <v>93685</v>
      </c>
      <c r="K37" s="58">
        <v>291035</v>
      </c>
      <c r="L37" s="58">
        <v>29100</v>
      </c>
      <c r="M37" s="58">
        <v>5322056</v>
      </c>
      <c r="N37" s="58">
        <v>3932895</v>
      </c>
      <c r="O37" s="59">
        <v>786613</v>
      </c>
      <c r="P37" s="58">
        <v>26044</v>
      </c>
      <c r="Q37" s="58" t="s">
        <v>38</v>
      </c>
      <c r="R37" s="58">
        <v>2267565</v>
      </c>
      <c r="S37" s="58">
        <v>482120</v>
      </c>
      <c r="T37" s="58" t="s">
        <v>38</v>
      </c>
      <c r="U37" s="58" t="s">
        <v>38</v>
      </c>
      <c r="V37" s="58" t="s">
        <v>38</v>
      </c>
      <c r="W37" s="58" t="s">
        <v>38</v>
      </c>
      <c r="X37" s="58" t="s">
        <v>38</v>
      </c>
      <c r="Y37" s="58">
        <v>25816</v>
      </c>
      <c r="Z37" s="58" t="s">
        <v>38</v>
      </c>
      <c r="AA37" s="50">
        <f t="shared" si="1"/>
        <v>7521053</v>
      </c>
    </row>
    <row r="38" spans="1:27" ht="15.75" customHeight="1">
      <c r="A38" s="42" t="s">
        <v>55</v>
      </c>
      <c r="B38" s="44"/>
      <c r="C38" s="45"/>
      <c r="D38" s="9">
        <f>SUM(E38:M38)</f>
        <v>1455080</v>
      </c>
      <c r="E38" s="58">
        <v>129335</v>
      </c>
      <c r="F38" s="58">
        <v>68594</v>
      </c>
      <c r="G38" s="58" t="s">
        <v>38</v>
      </c>
      <c r="H38" s="58">
        <v>70308</v>
      </c>
      <c r="I38" s="58" t="s">
        <v>38</v>
      </c>
      <c r="J38" s="58">
        <v>43266</v>
      </c>
      <c r="K38" s="58">
        <v>6779</v>
      </c>
      <c r="L38" s="58">
        <v>14000</v>
      </c>
      <c r="M38" s="58">
        <v>1122798</v>
      </c>
      <c r="N38" s="58">
        <v>947700</v>
      </c>
      <c r="O38" s="59">
        <v>285385</v>
      </c>
      <c r="P38" s="58">
        <v>5073</v>
      </c>
      <c r="Q38" s="58" t="s">
        <v>38</v>
      </c>
      <c r="R38" s="58">
        <v>41285</v>
      </c>
      <c r="S38" s="58">
        <v>166637</v>
      </c>
      <c r="T38" s="58" t="s">
        <v>38</v>
      </c>
      <c r="U38" s="58" t="s">
        <v>38</v>
      </c>
      <c r="V38" s="58" t="s">
        <v>38</v>
      </c>
      <c r="W38" s="58" t="s">
        <v>38</v>
      </c>
      <c r="X38" s="58" t="s">
        <v>38</v>
      </c>
      <c r="Y38" s="58">
        <v>9000</v>
      </c>
      <c r="Z38" s="58" t="s">
        <v>38</v>
      </c>
      <c r="AA38" s="50">
        <f t="shared" si="1"/>
        <v>1455080</v>
      </c>
    </row>
    <row r="39" spans="1:27" ht="15.75" customHeight="1">
      <c r="A39" s="42" t="s">
        <v>56</v>
      </c>
      <c r="B39" s="44"/>
      <c r="C39" s="45"/>
      <c r="D39" s="9">
        <f>SUM(E39:M39)</f>
        <v>9510191</v>
      </c>
      <c r="E39" s="58">
        <v>4088311</v>
      </c>
      <c r="F39" s="58" t="s">
        <v>38</v>
      </c>
      <c r="G39" s="58">
        <v>600609</v>
      </c>
      <c r="H39" s="58">
        <v>600</v>
      </c>
      <c r="I39" s="58">
        <v>72033</v>
      </c>
      <c r="J39" s="58">
        <v>25687</v>
      </c>
      <c r="K39" s="58">
        <v>709347</v>
      </c>
      <c r="L39" s="58">
        <v>2484400</v>
      </c>
      <c r="M39" s="58">
        <v>1529204</v>
      </c>
      <c r="N39" s="58">
        <v>275975</v>
      </c>
      <c r="O39" s="59">
        <v>47471</v>
      </c>
      <c r="P39" s="58">
        <v>3261</v>
      </c>
      <c r="Q39" s="58" t="s">
        <v>38</v>
      </c>
      <c r="R39" s="58">
        <v>182220</v>
      </c>
      <c r="S39" s="58">
        <v>9001264</v>
      </c>
      <c r="T39" s="58" t="s">
        <v>38</v>
      </c>
      <c r="U39" s="58" t="s">
        <v>38</v>
      </c>
      <c r="V39" s="58" t="s">
        <v>38</v>
      </c>
      <c r="W39" s="58" t="s">
        <v>38</v>
      </c>
      <c r="X39" s="58" t="s">
        <v>38</v>
      </c>
      <c r="Y39" s="58" t="s">
        <v>38</v>
      </c>
      <c r="Z39" s="58" t="s">
        <v>38</v>
      </c>
      <c r="AA39" s="50">
        <f t="shared" si="1"/>
        <v>9510191</v>
      </c>
    </row>
    <row r="40" spans="1:27" ht="15.75" customHeight="1">
      <c r="A40" s="42" t="s">
        <v>57</v>
      </c>
      <c r="B40" s="44"/>
      <c r="C40" s="45"/>
      <c r="D40" s="9">
        <f>SUM(E40:M40)</f>
        <v>13384984</v>
      </c>
      <c r="E40" s="58">
        <v>4753151</v>
      </c>
      <c r="F40" s="58">
        <v>10367</v>
      </c>
      <c r="G40" s="58">
        <v>49779</v>
      </c>
      <c r="H40" s="58">
        <v>2406</v>
      </c>
      <c r="I40" s="58">
        <v>1618079</v>
      </c>
      <c r="J40" s="58">
        <v>1955399</v>
      </c>
      <c r="K40" s="58">
        <v>183541</v>
      </c>
      <c r="L40" s="58">
        <v>1625700</v>
      </c>
      <c r="M40" s="58">
        <v>3186562</v>
      </c>
      <c r="N40" s="58">
        <v>1329320</v>
      </c>
      <c r="O40" s="59">
        <v>764998</v>
      </c>
      <c r="P40" s="58">
        <v>4758</v>
      </c>
      <c r="Q40" s="58" t="s">
        <v>38</v>
      </c>
      <c r="R40" s="58">
        <v>1120221</v>
      </c>
      <c r="S40" s="58">
        <v>5583771</v>
      </c>
      <c r="T40" s="58" t="s">
        <v>38</v>
      </c>
      <c r="U40" s="58" t="s">
        <v>38</v>
      </c>
      <c r="V40" s="58" t="s">
        <v>38</v>
      </c>
      <c r="W40" s="58">
        <v>2403212</v>
      </c>
      <c r="X40" s="58" t="s">
        <v>38</v>
      </c>
      <c r="Y40" s="58">
        <v>2178704</v>
      </c>
      <c r="Z40" s="58" t="s">
        <v>38</v>
      </c>
      <c r="AA40" s="50">
        <f t="shared" si="1"/>
        <v>13384984</v>
      </c>
    </row>
    <row r="41" spans="1:27" ht="15.75" customHeight="1">
      <c r="A41" s="42" t="s">
        <v>58</v>
      </c>
      <c r="B41" s="44"/>
      <c r="C41" s="45"/>
      <c r="D41" s="9">
        <f>SUM(E41:M41)</f>
        <v>6068726</v>
      </c>
      <c r="E41" s="58">
        <v>1644561</v>
      </c>
      <c r="F41" s="58">
        <v>77105</v>
      </c>
      <c r="G41" s="58">
        <v>142789</v>
      </c>
      <c r="H41" s="58">
        <v>179806</v>
      </c>
      <c r="I41" s="58">
        <v>470044</v>
      </c>
      <c r="J41" s="58">
        <v>659640</v>
      </c>
      <c r="K41" s="58">
        <v>214719</v>
      </c>
      <c r="L41" s="58">
        <v>626900</v>
      </c>
      <c r="M41" s="58">
        <v>2053162</v>
      </c>
      <c r="N41" s="58">
        <v>1283593</v>
      </c>
      <c r="O41" s="59">
        <v>386534</v>
      </c>
      <c r="P41" s="58">
        <v>389523</v>
      </c>
      <c r="Q41" s="58" t="s">
        <v>38</v>
      </c>
      <c r="R41" s="58">
        <v>495476</v>
      </c>
      <c r="S41" s="58">
        <v>2957700</v>
      </c>
      <c r="T41" s="58" t="s">
        <v>38</v>
      </c>
      <c r="U41" s="58" t="s">
        <v>38</v>
      </c>
      <c r="V41" s="58" t="s">
        <v>38</v>
      </c>
      <c r="W41" s="58" t="s">
        <v>38</v>
      </c>
      <c r="X41" s="58" t="s">
        <v>38</v>
      </c>
      <c r="Y41" s="58">
        <v>555900</v>
      </c>
      <c r="Z41" s="58" t="s">
        <v>38</v>
      </c>
      <c r="AA41" s="50">
        <f t="shared" si="1"/>
        <v>6068726</v>
      </c>
    </row>
    <row r="42" spans="1:26" ht="15.75" customHeight="1">
      <c r="A42" s="42"/>
      <c r="B42" s="44"/>
      <c r="C42" s="45"/>
      <c r="D42" s="9"/>
      <c r="E42" s="58"/>
      <c r="F42" s="58"/>
      <c r="G42" s="58"/>
      <c r="H42" s="58"/>
      <c r="I42" s="58"/>
      <c r="J42" s="58"/>
      <c r="K42" s="58"/>
      <c r="L42" s="58"/>
      <c r="M42" s="58" t="s">
        <v>76</v>
      </c>
      <c r="N42" s="58"/>
      <c r="O42" s="59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7" ht="15.75" customHeight="1">
      <c r="A43" s="42" t="s">
        <v>59</v>
      </c>
      <c r="B43" s="44"/>
      <c r="C43" s="45"/>
      <c r="D43" s="9">
        <f>SUM(D44:D46)</f>
        <v>64375971</v>
      </c>
      <c r="E43" s="58">
        <v>9555</v>
      </c>
      <c r="F43" s="58">
        <v>23088</v>
      </c>
      <c r="G43" s="58" t="s">
        <v>38</v>
      </c>
      <c r="H43" s="58">
        <v>2243</v>
      </c>
      <c r="I43" s="58">
        <v>695939</v>
      </c>
      <c r="J43" s="58">
        <v>57133135</v>
      </c>
      <c r="K43" s="58">
        <v>378309</v>
      </c>
      <c r="L43" s="58" t="s">
        <v>38</v>
      </c>
      <c r="M43" s="58">
        <v>6133702</v>
      </c>
      <c r="N43" s="58">
        <v>1131508</v>
      </c>
      <c r="O43" s="58">
        <v>1069853</v>
      </c>
      <c r="P43" s="58">
        <v>11134</v>
      </c>
      <c r="Q43" s="58" t="s">
        <v>38</v>
      </c>
      <c r="R43" s="58">
        <v>4208158</v>
      </c>
      <c r="S43" s="58">
        <v>36060</v>
      </c>
      <c r="T43" s="58" t="s">
        <v>38</v>
      </c>
      <c r="U43" s="58" t="s">
        <v>38</v>
      </c>
      <c r="V43" s="58" t="s">
        <v>38</v>
      </c>
      <c r="W43" s="58">
        <v>327</v>
      </c>
      <c r="X43" s="58" t="s">
        <v>38</v>
      </c>
      <c r="Y43" s="58">
        <v>57684156</v>
      </c>
      <c r="Z43" s="58">
        <v>234775</v>
      </c>
      <c r="AA43" s="50">
        <f>SUM(N43:Z43)</f>
        <v>64375971</v>
      </c>
    </row>
    <row r="44" spans="1:27" ht="15.75" customHeight="1">
      <c r="A44" s="42" t="s">
        <v>60</v>
      </c>
      <c r="B44" s="44"/>
      <c r="C44" s="45"/>
      <c r="D44" s="9">
        <f>SUM(E44:M44)</f>
        <v>2874936</v>
      </c>
      <c r="E44" s="58">
        <v>44</v>
      </c>
      <c r="F44" s="58" t="s">
        <v>38</v>
      </c>
      <c r="G44" s="58" t="s">
        <v>38</v>
      </c>
      <c r="H44" s="58">
        <v>1749</v>
      </c>
      <c r="I44" s="58">
        <v>122324</v>
      </c>
      <c r="J44" s="58">
        <v>115141</v>
      </c>
      <c r="K44" s="58" t="s">
        <v>38</v>
      </c>
      <c r="L44" s="58" t="s">
        <v>38</v>
      </c>
      <c r="M44" s="58">
        <v>2635678</v>
      </c>
      <c r="N44" s="58">
        <v>367710</v>
      </c>
      <c r="O44" s="59">
        <v>410586</v>
      </c>
      <c r="P44" s="58">
        <v>190</v>
      </c>
      <c r="Q44" s="58" t="s">
        <v>38</v>
      </c>
      <c r="R44" s="58">
        <v>1745168</v>
      </c>
      <c r="S44" s="58">
        <v>5050</v>
      </c>
      <c r="T44" s="58" t="s">
        <v>38</v>
      </c>
      <c r="U44" s="58" t="s">
        <v>38</v>
      </c>
      <c r="V44" s="58" t="s">
        <v>38</v>
      </c>
      <c r="W44" s="58">
        <v>327</v>
      </c>
      <c r="X44" s="58" t="s">
        <v>38</v>
      </c>
      <c r="Y44" s="58">
        <v>111417</v>
      </c>
      <c r="Z44" s="58">
        <v>234488</v>
      </c>
      <c r="AA44" s="50">
        <f>SUM(N44:Z44)</f>
        <v>2874936</v>
      </c>
    </row>
    <row r="45" spans="1:27" ht="15.75" customHeight="1">
      <c r="A45" s="42" t="s">
        <v>75</v>
      </c>
      <c r="B45" s="44"/>
      <c r="C45" s="45"/>
      <c r="D45" s="9">
        <f>SUM(E45:M45)</f>
        <v>60639797</v>
      </c>
      <c r="E45" s="58" t="s">
        <v>38</v>
      </c>
      <c r="F45" s="58">
        <v>22985</v>
      </c>
      <c r="G45" s="58" t="s">
        <v>38</v>
      </c>
      <c r="H45" s="58">
        <v>494</v>
      </c>
      <c r="I45" s="58">
        <v>188007</v>
      </c>
      <c r="J45" s="58">
        <v>57017978</v>
      </c>
      <c r="K45" s="58">
        <v>372314</v>
      </c>
      <c r="L45" s="58" t="s">
        <v>38</v>
      </c>
      <c r="M45" s="58">
        <v>3038019</v>
      </c>
      <c r="N45" s="58">
        <v>518890</v>
      </c>
      <c r="O45" s="59">
        <v>255423</v>
      </c>
      <c r="P45" s="58" t="s">
        <v>38</v>
      </c>
      <c r="Q45" s="58" t="s">
        <v>38</v>
      </c>
      <c r="R45" s="58">
        <v>2292458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>
        <v>57572739</v>
      </c>
      <c r="Z45" s="58">
        <v>287</v>
      </c>
      <c r="AA45" s="50">
        <f>SUM(N45:Z45)</f>
        <v>60639797</v>
      </c>
    </row>
    <row r="46" spans="1:27" ht="15.75" customHeight="1">
      <c r="A46" s="42" t="s">
        <v>61</v>
      </c>
      <c r="B46" s="44"/>
      <c r="C46" s="45"/>
      <c r="D46" s="9">
        <f>SUM(E46:M46)</f>
        <v>861238</v>
      </c>
      <c r="E46" s="58">
        <v>9511</v>
      </c>
      <c r="F46" s="58">
        <v>103</v>
      </c>
      <c r="G46" s="58" t="s">
        <v>38</v>
      </c>
      <c r="H46" s="58" t="s">
        <v>38</v>
      </c>
      <c r="I46" s="58">
        <v>385608</v>
      </c>
      <c r="J46" s="58">
        <v>16</v>
      </c>
      <c r="K46" s="58">
        <v>5995</v>
      </c>
      <c r="L46" s="58" t="s">
        <v>38</v>
      </c>
      <c r="M46" s="58">
        <v>460005</v>
      </c>
      <c r="N46" s="58">
        <v>244908</v>
      </c>
      <c r="O46" s="59">
        <v>403844</v>
      </c>
      <c r="P46" s="58">
        <v>10944</v>
      </c>
      <c r="Q46" s="58" t="s">
        <v>38</v>
      </c>
      <c r="R46" s="58">
        <v>170532</v>
      </c>
      <c r="S46" s="58">
        <v>31010</v>
      </c>
      <c r="T46" s="58" t="s">
        <v>38</v>
      </c>
      <c r="U46" s="58" t="s">
        <v>38</v>
      </c>
      <c r="V46" s="58" t="s">
        <v>38</v>
      </c>
      <c r="W46" s="58" t="s">
        <v>38</v>
      </c>
      <c r="X46" s="58" t="s">
        <v>38</v>
      </c>
      <c r="Y46" s="58" t="s">
        <v>38</v>
      </c>
      <c r="Z46" s="58" t="s">
        <v>38</v>
      </c>
      <c r="AA46" s="50">
        <f>SUM(N46:Z46)</f>
        <v>861238</v>
      </c>
    </row>
    <row r="47" spans="1:26" ht="15.75" customHeight="1">
      <c r="A47" s="42"/>
      <c r="B47" s="44"/>
      <c r="C47" s="45"/>
      <c r="D47" s="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7" ht="15.75" customHeight="1">
      <c r="A48" s="42" t="s">
        <v>62</v>
      </c>
      <c r="B48" s="44"/>
      <c r="C48" s="45"/>
      <c r="D48" s="9">
        <f aca="true" t="shared" si="2" ref="D48:D53">SUM(E48:M48)</f>
        <v>115546980</v>
      </c>
      <c r="E48" s="58">
        <v>21614434</v>
      </c>
      <c r="F48" s="58">
        <v>1209678</v>
      </c>
      <c r="G48" s="58">
        <v>1333702</v>
      </c>
      <c r="H48" s="58">
        <v>32319</v>
      </c>
      <c r="I48" s="58">
        <v>3734951</v>
      </c>
      <c r="J48" s="58">
        <v>6857622</v>
      </c>
      <c r="K48" s="58">
        <v>2345380</v>
      </c>
      <c r="L48" s="58">
        <v>43466400</v>
      </c>
      <c r="M48" s="58">
        <v>34952494</v>
      </c>
      <c r="N48" s="58">
        <v>5099352</v>
      </c>
      <c r="O48" s="59">
        <v>2233000</v>
      </c>
      <c r="P48" s="58">
        <v>2613918</v>
      </c>
      <c r="Q48" s="58" t="s">
        <v>38</v>
      </c>
      <c r="R48" s="58">
        <v>29986215</v>
      </c>
      <c r="S48" s="58">
        <v>68998710</v>
      </c>
      <c r="T48" s="58" t="s">
        <v>38</v>
      </c>
      <c r="U48" s="58" t="s">
        <v>38</v>
      </c>
      <c r="V48" s="58" t="s">
        <v>38</v>
      </c>
      <c r="W48" s="58" t="s">
        <v>38</v>
      </c>
      <c r="X48" s="58" t="s">
        <v>38</v>
      </c>
      <c r="Y48" s="58">
        <v>6370625</v>
      </c>
      <c r="Z48" s="58">
        <v>245160</v>
      </c>
      <c r="AA48" s="50">
        <f aca="true" t="shared" si="3" ref="AA48:AA53">SUM(N48:Z48)</f>
        <v>115546980</v>
      </c>
    </row>
    <row r="49" spans="1:27" ht="15.75" customHeight="1">
      <c r="A49" s="46" t="s">
        <v>79</v>
      </c>
      <c r="B49" s="44"/>
      <c r="C49" s="45"/>
      <c r="D49" s="9">
        <f t="shared" si="2"/>
        <v>42958730</v>
      </c>
      <c r="E49" s="58">
        <v>9903438</v>
      </c>
      <c r="F49" s="58" t="s">
        <v>38</v>
      </c>
      <c r="G49" s="58">
        <v>72090</v>
      </c>
      <c r="H49" s="58" t="s">
        <v>38</v>
      </c>
      <c r="I49" s="58">
        <v>382350</v>
      </c>
      <c r="J49" s="58">
        <v>1676018</v>
      </c>
      <c r="K49" s="58">
        <v>627594</v>
      </c>
      <c r="L49" s="58">
        <v>20742100</v>
      </c>
      <c r="M49" s="58">
        <v>9555140</v>
      </c>
      <c r="N49" s="58">
        <v>307892</v>
      </c>
      <c r="O49" s="59">
        <v>389294</v>
      </c>
      <c r="P49" s="58">
        <v>1484073</v>
      </c>
      <c r="Q49" s="58" t="s">
        <v>38</v>
      </c>
      <c r="R49" s="58">
        <v>8667520</v>
      </c>
      <c r="S49" s="58">
        <v>30439326</v>
      </c>
      <c r="T49" s="58" t="s">
        <v>38</v>
      </c>
      <c r="U49" s="58" t="s">
        <v>38</v>
      </c>
      <c r="V49" s="58" t="s">
        <v>38</v>
      </c>
      <c r="W49" s="58" t="s">
        <v>38</v>
      </c>
      <c r="X49" s="58" t="s">
        <v>38</v>
      </c>
      <c r="Y49" s="58">
        <v>1670625</v>
      </c>
      <c r="Z49" s="58" t="s">
        <v>38</v>
      </c>
      <c r="AA49" s="50">
        <f t="shared" si="3"/>
        <v>42958730</v>
      </c>
    </row>
    <row r="50" spans="1:27" ht="15.75" customHeight="1">
      <c r="A50" s="42" t="s">
        <v>63</v>
      </c>
      <c r="B50" s="44"/>
      <c r="C50" s="45"/>
      <c r="D50" s="9">
        <f t="shared" si="2"/>
        <v>17410895</v>
      </c>
      <c r="E50" s="58">
        <v>5526870</v>
      </c>
      <c r="F50" s="58">
        <v>1169</v>
      </c>
      <c r="G50" s="58">
        <v>214974</v>
      </c>
      <c r="H50" s="58">
        <v>31736</v>
      </c>
      <c r="I50" s="58">
        <v>541977</v>
      </c>
      <c r="J50" s="58">
        <v>174788</v>
      </c>
      <c r="K50" s="58">
        <v>972958</v>
      </c>
      <c r="L50" s="58">
        <v>7918600</v>
      </c>
      <c r="M50" s="58">
        <v>2027823</v>
      </c>
      <c r="N50" s="58">
        <v>555036</v>
      </c>
      <c r="O50" s="59">
        <v>188437</v>
      </c>
      <c r="P50" s="58">
        <v>405641</v>
      </c>
      <c r="Q50" s="58" t="s">
        <v>38</v>
      </c>
      <c r="R50" s="58">
        <v>36230</v>
      </c>
      <c r="S50" s="58">
        <v>16225551</v>
      </c>
      <c r="T50" s="58" t="s">
        <v>38</v>
      </c>
      <c r="U50" s="58" t="s">
        <v>38</v>
      </c>
      <c r="V50" s="58" t="s">
        <v>38</v>
      </c>
      <c r="W50" s="58" t="s">
        <v>38</v>
      </c>
      <c r="X50" s="58" t="s">
        <v>38</v>
      </c>
      <c r="Y50" s="58" t="s">
        <v>38</v>
      </c>
      <c r="Z50" s="58" t="s">
        <v>38</v>
      </c>
      <c r="AA50" s="51">
        <f t="shared" si="3"/>
        <v>17410895</v>
      </c>
    </row>
    <row r="51" spans="1:27" ht="15.75" customHeight="1">
      <c r="A51" s="42" t="s">
        <v>64</v>
      </c>
      <c r="B51" s="44"/>
      <c r="C51" s="45"/>
      <c r="D51" s="9">
        <f t="shared" si="2"/>
        <v>8131095</v>
      </c>
      <c r="E51" s="58">
        <v>1193385</v>
      </c>
      <c r="F51" s="58">
        <v>179013</v>
      </c>
      <c r="G51" s="58">
        <v>839216</v>
      </c>
      <c r="H51" s="58" t="s">
        <v>38</v>
      </c>
      <c r="I51" s="58">
        <v>824489</v>
      </c>
      <c r="J51" s="58">
        <v>100436</v>
      </c>
      <c r="K51" s="58">
        <v>191467</v>
      </c>
      <c r="L51" s="58">
        <v>3561900</v>
      </c>
      <c r="M51" s="58">
        <v>1241189</v>
      </c>
      <c r="N51" s="58">
        <v>29057</v>
      </c>
      <c r="O51" s="59">
        <v>191918</v>
      </c>
      <c r="P51" s="58">
        <v>33846</v>
      </c>
      <c r="Q51" s="58" t="s">
        <v>38</v>
      </c>
      <c r="R51" s="58">
        <v>692303</v>
      </c>
      <c r="S51" s="58">
        <v>7183971</v>
      </c>
      <c r="T51" s="58" t="s">
        <v>38</v>
      </c>
      <c r="U51" s="58" t="s">
        <v>38</v>
      </c>
      <c r="V51" s="58" t="s">
        <v>38</v>
      </c>
      <c r="W51" s="58" t="s">
        <v>38</v>
      </c>
      <c r="X51" s="58" t="s">
        <v>38</v>
      </c>
      <c r="Y51" s="58" t="s">
        <v>38</v>
      </c>
      <c r="Z51" s="58" t="s">
        <v>38</v>
      </c>
      <c r="AA51" s="51">
        <f t="shared" si="3"/>
        <v>8131095</v>
      </c>
    </row>
    <row r="52" spans="1:27" ht="15.75" customHeight="1">
      <c r="A52" s="42" t="s">
        <v>65</v>
      </c>
      <c r="B52" s="44"/>
      <c r="C52" s="45"/>
      <c r="D52" s="9">
        <f t="shared" si="2"/>
        <v>24850475</v>
      </c>
      <c r="E52" s="58">
        <v>3623671</v>
      </c>
      <c r="F52" s="58">
        <v>31711</v>
      </c>
      <c r="G52" s="58">
        <v>207422</v>
      </c>
      <c r="H52" s="58" t="s">
        <v>38</v>
      </c>
      <c r="I52" s="58">
        <v>1756137</v>
      </c>
      <c r="J52" s="58">
        <v>61566</v>
      </c>
      <c r="K52" s="58">
        <v>549902</v>
      </c>
      <c r="L52" s="58">
        <v>5506100</v>
      </c>
      <c r="M52" s="58">
        <v>13113966</v>
      </c>
      <c r="N52" s="58">
        <v>4261</v>
      </c>
      <c r="O52" s="59">
        <v>151721</v>
      </c>
      <c r="P52" s="58" t="s">
        <v>38</v>
      </c>
      <c r="Q52" s="58" t="s">
        <v>38</v>
      </c>
      <c r="R52" s="58">
        <v>12405938</v>
      </c>
      <c r="S52" s="58">
        <v>12043978</v>
      </c>
      <c r="T52" s="58" t="s">
        <v>38</v>
      </c>
      <c r="U52" s="58" t="s">
        <v>38</v>
      </c>
      <c r="V52" s="58" t="s">
        <v>38</v>
      </c>
      <c r="W52" s="58" t="s">
        <v>38</v>
      </c>
      <c r="X52" s="58" t="s">
        <v>38</v>
      </c>
      <c r="Y52" s="58" t="s">
        <v>38</v>
      </c>
      <c r="Z52" s="58">
        <v>244577</v>
      </c>
      <c r="AA52" s="51">
        <f t="shared" si="3"/>
        <v>24850475</v>
      </c>
    </row>
    <row r="53" spans="1:27" ht="15.75" customHeight="1">
      <c r="A53" s="42" t="s">
        <v>66</v>
      </c>
      <c r="B53" s="44"/>
      <c r="C53" s="45"/>
      <c r="D53" s="9">
        <f t="shared" si="2"/>
        <v>12965503</v>
      </c>
      <c r="E53" s="58">
        <v>1363072</v>
      </c>
      <c r="F53" s="58">
        <v>461385</v>
      </c>
      <c r="G53" s="58" t="s">
        <v>38</v>
      </c>
      <c r="H53" s="58" t="s">
        <v>38</v>
      </c>
      <c r="I53" s="58" t="s">
        <v>38</v>
      </c>
      <c r="J53" s="58">
        <v>4823822</v>
      </c>
      <c r="K53" s="58">
        <v>3459</v>
      </c>
      <c r="L53" s="58">
        <v>1462800</v>
      </c>
      <c r="M53" s="58">
        <v>4850965</v>
      </c>
      <c r="N53" s="58">
        <v>267464</v>
      </c>
      <c r="O53" s="59">
        <v>529131</v>
      </c>
      <c r="P53" s="58">
        <v>548816</v>
      </c>
      <c r="Q53" s="58" t="s">
        <v>38</v>
      </c>
      <c r="R53" s="58">
        <v>3845319</v>
      </c>
      <c r="S53" s="58">
        <v>3074773</v>
      </c>
      <c r="T53" s="58" t="s">
        <v>38</v>
      </c>
      <c r="U53" s="58" t="s">
        <v>38</v>
      </c>
      <c r="V53" s="58" t="s">
        <v>38</v>
      </c>
      <c r="W53" s="58" t="s">
        <v>38</v>
      </c>
      <c r="X53" s="58" t="s">
        <v>38</v>
      </c>
      <c r="Y53" s="58">
        <v>4700000</v>
      </c>
      <c r="Z53" s="58" t="s">
        <v>38</v>
      </c>
      <c r="AA53" s="51">
        <f t="shared" si="3"/>
        <v>12965503</v>
      </c>
    </row>
    <row r="54" spans="1:26" ht="15.75" customHeight="1">
      <c r="A54" s="42"/>
      <c r="B54" s="44"/>
      <c r="C54" s="45"/>
      <c r="D54" s="9"/>
      <c r="E54" s="58"/>
      <c r="F54" s="58"/>
      <c r="G54" s="58"/>
      <c r="H54" s="58"/>
      <c r="I54" s="58"/>
      <c r="J54" s="58"/>
      <c r="K54" s="58"/>
      <c r="L54" s="58"/>
      <c r="M54" s="58"/>
      <c r="N54" s="58" t="s">
        <v>76</v>
      </c>
      <c r="O54" s="59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7" ht="15.75" customHeight="1">
      <c r="A55" s="42" t="s">
        <v>67</v>
      </c>
      <c r="B55" s="44"/>
      <c r="C55" s="45"/>
      <c r="D55" s="9">
        <f>SUM(E55:M55)</f>
        <v>39062253</v>
      </c>
      <c r="E55" s="58">
        <v>1050403</v>
      </c>
      <c r="F55" s="58">
        <v>1659029</v>
      </c>
      <c r="G55" s="58" t="s">
        <v>38</v>
      </c>
      <c r="H55" s="58">
        <v>38471</v>
      </c>
      <c r="I55" s="58">
        <v>595441</v>
      </c>
      <c r="J55" s="58">
        <v>138107</v>
      </c>
      <c r="K55" s="58">
        <v>16532</v>
      </c>
      <c r="L55" s="58">
        <v>2327400</v>
      </c>
      <c r="M55" s="58">
        <v>33236870</v>
      </c>
      <c r="N55" s="58">
        <v>31736940</v>
      </c>
      <c r="O55" s="59">
        <v>4129794</v>
      </c>
      <c r="P55" s="58">
        <v>405261</v>
      </c>
      <c r="Q55" s="58" t="s">
        <v>38</v>
      </c>
      <c r="R55" s="58">
        <v>266189</v>
      </c>
      <c r="S55" s="58">
        <v>2524069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1">
        <f>SUM(N55:Z55)</f>
        <v>39062253</v>
      </c>
    </row>
    <row r="56" spans="1:26" ht="15.75" customHeight="1">
      <c r="A56" s="42"/>
      <c r="B56" s="44"/>
      <c r="C56" s="45"/>
      <c r="D56" s="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7" ht="15.75" customHeight="1">
      <c r="A57" s="42" t="s">
        <v>68</v>
      </c>
      <c r="B57" s="44"/>
      <c r="C57" s="45"/>
      <c r="D57" s="9">
        <f aca="true" t="shared" si="4" ref="D57:D67">SUM(E57:M57)</f>
        <v>151978271</v>
      </c>
      <c r="E57" s="58">
        <v>26930116</v>
      </c>
      <c r="F57" s="58">
        <v>136581</v>
      </c>
      <c r="G57" s="58">
        <v>895769</v>
      </c>
      <c r="H57" s="58">
        <v>159190</v>
      </c>
      <c r="I57" s="58">
        <v>3115599</v>
      </c>
      <c r="J57" s="58">
        <v>943289</v>
      </c>
      <c r="K57" s="58">
        <v>1661813</v>
      </c>
      <c r="L57" s="58">
        <v>6056000</v>
      </c>
      <c r="M57" s="58">
        <v>112079914</v>
      </c>
      <c r="N57" s="58">
        <v>121416265</v>
      </c>
      <c r="O57" s="59">
        <v>5186005</v>
      </c>
      <c r="P57" s="58">
        <v>223308</v>
      </c>
      <c r="Q57" s="58">
        <v>412716</v>
      </c>
      <c r="R57" s="58">
        <v>14984714</v>
      </c>
      <c r="S57" s="58">
        <v>9734422</v>
      </c>
      <c r="T57" s="58" t="s">
        <v>38</v>
      </c>
      <c r="U57" s="58" t="s">
        <v>38</v>
      </c>
      <c r="V57" s="58" t="s">
        <v>38</v>
      </c>
      <c r="W57" s="58">
        <v>20841</v>
      </c>
      <c r="X57" s="58" t="s">
        <v>38</v>
      </c>
      <c r="Y57" s="58" t="s">
        <v>38</v>
      </c>
      <c r="Z57" s="58" t="s">
        <v>38</v>
      </c>
      <c r="AA57" s="51">
        <f>SUM(N57:Z57)</f>
        <v>151978271</v>
      </c>
    </row>
    <row r="58" spans="1:27" ht="15.75" customHeight="1">
      <c r="A58" s="46" t="s">
        <v>80</v>
      </c>
      <c r="B58" s="44"/>
      <c r="C58" s="45"/>
      <c r="D58" s="9">
        <f t="shared" si="4"/>
        <v>24142933</v>
      </c>
      <c r="E58" s="58">
        <v>2696674</v>
      </c>
      <c r="F58" s="58">
        <v>37771</v>
      </c>
      <c r="G58" s="58">
        <v>703567</v>
      </c>
      <c r="H58" s="58">
        <v>33854</v>
      </c>
      <c r="I58" s="58">
        <v>37921</v>
      </c>
      <c r="J58" s="58">
        <v>391803</v>
      </c>
      <c r="K58" s="58">
        <v>9968</v>
      </c>
      <c r="L58" s="58">
        <v>3786100</v>
      </c>
      <c r="M58" s="58">
        <v>16445275</v>
      </c>
      <c r="N58" s="58">
        <v>14171540</v>
      </c>
      <c r="O58" s="59">
        <v>583810</v>
      </c>
      <c r="P58" s="58">
        <v>22162</v>
      </c>
      <c r="Q58" s="58" t="s">
        <v>38</v>
      </c>
      <c r="R58" s="58">
        <v>9164237</v>
      </c>
      <c r="S58" s="58">
        <v>180343</v>
      </c>
      <c r="T58" s="58" t="s">
        <v>38</v>
      </c>
      <c r="U58" s="58" t="s">
        <v>38</v>
      </c>
      <c r="V58" s="58" t="s">
        <v>38</v>
      </c>
      <c r="W58" s="58">
        <v>20841</v>
      </c>
      <c r="X58" s="58" t="s">
        <v>38</v>
      </c>
      <c r="Y58" s="58" t="s">
        <v>38</v>
      </c>
      <c r="Z58" s="58" t="s">
        <v>38</v>
      </c>
      <c r="AA58" s="51">
        <f>SUM(N58:Z58)</f>
        <v>24142933</v>
      </c>
    </row>
    <row r="59" spans="1:27" ht="15.75" customHeight="1">
      <c r="A59" s="42" t="s">
        <v>69</v>
      </c>
      <c r="B59" s="44"/>
      <c r="C59" s="45"/>
      <c r="D59" s="9">
        <f t="shared" si="4"/>
        <v>45408111</v>
      </c>
      <c r="E59" s="58">
        <v>12009853</v>
      </c>
      <c r="F59" s="58" t="s">
        <v>38</v>
      </c>
      <c r="G59" s="58" t="s">
        <v>38</v>
      </c>
      <c r="H59" s="58" t="s">
        <v>38</v>
      </c>
      <c r="I59" s="58">
        <v>44411</v>
      </c>
      <c r="J59" s="58">
        <v>2658</v>
      </c>
      <c r="K59" s="58" t="s">
        <v>38</v>
      </c>
      <c r="L59" s="58" t="s">
        <v>38</v>
      </c>
      <c r="M59" s="58">
        <v>33351189</v>
      </c>
      <c r="N59" s="58">
        <v>45278769</v>
      </c>
      <c r="O59" s="59">
        <v>127533</v>
      </c>
      <c r="P59" s="58" t="s">
        <v>38</v>
      </c>
      <c r="Q59" s="58" t="s">
        <v>38</v>
      </c>
      <c r="R59" s="58">
        <v>1809</v>
      </c>
      <c r="S59" s="58" t="s">
        <v>38</v>
      </c>
      <c r="T59" s="58" t="s">
        <v>38</v>
      </c>
      <c r="U59" s="58" t="s">
        <v>38</v>
      </c>
      <c r="V59" s="58" t="s">
        <v>38</v>
      </c>
      <c r="W59" s="58" t="s">
        <v>38</v>
      </c>
      <c r="X59" s="58" t="s">
        <v>38</v>
      </c>
      <c r="Y59" s="58" t="s">
        <v>38</v>
      </c>
      <c r="Z59" s="58" t="s">
        <v>38</v>
      </c>
      <c r="AA59" s="51">
        <f>SUM(N59:Z59)</f>
        <v>45408111</v>
      </c>
    </row>
    <row r="60" spans="1:27" ht="15.75" customHeight="1">
      <c r="A60" s="42" t="s">
        <v>70</v>
      </c>
      <c r="B60" s="44"/>
      <c r="C60" s="45"/>
      <c r="D60" s="9">
        <f t="shared" si="4"/>
        <v>27516661</v>
      </c>
      <c r="E60" s="58">
        <v>7332768</v>
      </c>
      <c r="F60" s="58" t="s">
        <v>38</v>
      </c>
      <c r="G60" s="58" t="s">
        <v>38</v>
      </c>
      <c r="H60" s="58" t="s">
        <v>38</v>
      </c>
      <c r="I60" s="58">
        <v>33133</v>
      </c>
      <c r="J60" s="58">
        <v>2677</v>
      </c>
      <c r="K60" s="58" t="s">
        <v>38</v>
      </c>
      <c r="L60" s="58" t="s">
        <v>38</v>
      </c>
      <c r="M60" s="58">
        <v>20148083</v>
      </c>
      <c r="N60" s="58">
        <v>27382332</v>
      </c>
      <c r="O60" s="59">
        <v>134329</v>
      </c>
      <c r="P60" s="58" t="s">
        <v>38</v>
      </c>
      <c r="Q60" s="58" t="s">
        <v>38</v>
      </c>
      <c r="R60" s="58" t="s">
        <v>38</v>
      </c>
      <c r="S60" s="58" t="s">
        <v>38</v>
      </c>
      <c r="T60" s="58" t="s">
        <v>38</v>
      </c>
      <c r="U60" s="58" t="s">
        <v>38</v>
      </c>
      <c r="V60" s="58" t="s">
        <v>38</v>
      </c>
      <c r="W60" s="58" t="s">
        <v>38</v>
      </c>
      <c r="X60" s="58" t="s">
        <v>38</v>
      </c>
      <c r="Y60" s="58" t="s">
        <v>38</v>
      </c>
      <c r="Z60" s="58" t="s">
        <v>38</v>
      </c>
      <c r="AA60" s="51">
        <f>SUM(N60:Z60)</f>
        <v>27516661</v>
      </c>
    </row>
    <row r="61" spans="1:27" ht="15.75" customHeight="1">
      <c r="A61" s="42" t="s">
        <v>71</v>
      </c>
      <c r="B61" s="44"/>
      <c r="C61" s="45"/>
      <c r="D61" s="9">
        <f t="shared" si="4"/>
        <v>32221933</v>
      </c>
      <c r="E61" s="58">
        <v>2872722</v>
      </c>
      <c r="F61" s="58">
        <v>70493</v>
      </c>
      <c r="G61" s="58" t="s">
        <v>38</v>
      </c>
      <c r="H61" s="58">
        <v>121520</v>
      </c>
      <c r="I61" s="58">
        <v>2843867</v>
      </c>
      <c r="J61" s="58">
        <v>85832</v>
      </c>
      <c r="K61" s="58">
        <v>153240</v>
      </c>
      <c r="L61" s="58">
        <v>2108000</v>
      </c>
      <c r="M61" s="58">
        <v>23966259</v>
      </c>
      <c r="N61" s="58">
        <v>22761238</v>
      </c>
      <c r="O61" s="59">
        <v>2150832</v>
      </c>
      <c r="P61" s="58">
        <v>163628</v>
      </c>
      <c r="Q61" s="58" t="s">
        <v>38</v>
      </c>
      <c r="R61" s="58">
        <v>113493</v>
      </c>
      <c r="S61" s="58">
        <v>7032742</v>
      </c>
      <c r="T61" s="58" t="s">
        <v>38</v>
      </c>
      <c r="U61" s="58" t="s">
        <v>38</v>
      </c>
      <c r="V61" s="58" t="s">
        <v>38</v>
      </c>
      <c r="W61" s="58" t="s">
        <v>38</v>
      </c>
      <c r="X61" s="58" t="s">
        <v>38</v>
      </c>
      <c r="Y61" s="58" t="s">
        <v>38</v>
      </c>
      <c r="Z61" s="58" t="s">
        <v>38</v>
      </c>
      <c r="AA61" s="51">
        <f>SUM(N61:Z61)</f>
        <v>32221933</v>
      </c>
    </row>
    <row r="62" spans="1:26" ht="15.75" customHeight="1">
      <c r="A62" s="42"/>
      <c r="B62" s="44"/>
      <c r="C62" s="45"/>
      <c r="D62" s="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7" ht="15.75" customHeight="1">
      <c r="A63" s="42" t="s">
        <v>72</v>
      </c>
      <c r="B63" s="44"/>
      <c r="C63" s="45"/>
      <c r="D63" s="9">
        <f t="shared" si="4"/>
        <v>5506647</v>
      </c>
      <c r="E63" s="58">
        <v>3700746</v>
      </c>
      <c r="F63" s="58" t="s">
        <v>38</v>
      </c>
      <c r="G63" s="58" t="s">
        <v>38</v>
      </c>
      <c r="H63" s="58" t="s">
        <v>38</v>
      </c>
      <c r="I63" s="58" t="s">
        <v>38</v>
      </c>
      <c r="J63" s="58" t="s">
        <v>38</v>
      </c>
      <c r="K63" s="58">
        <v>26008</v>
      </c>
      <c r="L63" s="58">
        <v>1303100</v>
      </c>
      <c r="M63" s="58">
        <v>476793</v>
      </c>
      <c r="N63" s="58" t="s">
        <v>38</v>
      </c>
      <c r="O63" s="59" t="s">
        <v>38</v>
      </c>
      <c r="P63" s="58" t="s">
        <v>38</v>
      </c>
      <c r="Q63" s="58" t="s">
        <v>38</v>
      </c>
      <c r="R63" s="58" t="s">
        <v>38</v>
      </c>
      <c r="S63" s="58" t="s">
        <v>38</v>
      </c>
      <c r="T63" s="58">
        <v>5506647</v>
      </c>
      <c r="U63" s="58" t="s">
        <v>38</v>
      </c>
      <c r="V63" s="58" t="s">
        <v>38</v>
      </c>
      <c r="W63" s="58" t="s">
        <v>38</v>
      </c>
      <c r="X63" s="58" t="s">
        <v>38</v>
      </c>
      <c r="Y63" s="58" t="s">
        <v>38</v>
      </c>
      <c r="Z63" s="58" t="s">
        <v>38</v>
      </c>
      <c r="AA63" s="51">
        <f>SUM(N63:Z63)</f>
        <v>5506647</v>
      </c>
    </row>
    <row r="64" spans="1:26" ht="15.75" customHeight="1">
      <c r="A64" s="42"/>
      <c r="B64" s="44"/>
      <c r="C64" s="45"/>
      <c r="D64" s="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7" ht="15.75" customHeight="1">
      <c r="A65" s="42" t="s">
        <v>73</v>
      </c>
      <c r="B65" s="44"/>
      <c r="C65" s="45"/>
      <c r="D65" s="9">
        <f t="shared" si="4"/>
        <v>108138833</v>
      </c>
      <c r="E65" s="58" t="s">
        <v>38</v>
      </c>
      <c r="F65" s="58">
        <v>2592062</v>
      </c>
      <c r="G65" s="58" t="s">
        <v>38</v>
      </c>
      <c r="H65" s="58" t="s">
        <v>38</v>
      </c>
      <c r="I65" s="58" t="s">
        <v>38</v>
      </c>
      <c r="J65" s="58">
        <v>614581</v>
      </c>
      <c r="K65" s="58">
        <v>10998</v>
      </c>
      <c r="L65" s="58" t="s">
        <v>38</v>
      </c>
      <c r="M65" s="58">
        <v>104921192</v>
      </c>
      <c r="N65" s="58" t="s">
        <v>38</v>
      </c>
      <c r="O65" s="59">
        <v>115056</v>
      </c>
      <c r="P65" s="58" t="s">
        <v>38</v>
      </c>
      <c r="Q65" s="58" t="s">
        <v>38</v>
      </c>
      <c r="R65" s="58" t="s">
        <v>38</v>
      </c>
      <c r="S65" s="58" t="s">
        <v>38</v>
      </c>
      <c r="T65" s="58" t="s">
        <v>38</v>
      </c>
      <c r="U65" s="58" t="s">
        <v>38</v>
      </c>
      <c r="V65" s="58">
        <v>108023777</v>
      </c>
      <c r="W65" s="58" t="s">
        <v>38</v>
      </c>
      <c r="X65" s="58" t="s">
        <v>38</v>
      </c>
      <c r="Y65" s="58" t="s">
        <v>38</v>
      </c>
      <c r="Z65" s="58" t="s">
        <v>38</v>
      </c>
      <c r="AA65" s="51">
        <f>SUM(N65:Z65)</f>
        <v>108138833</v>
      </c>
    </row>
    <row r="66" spans="1:26" ht="15.75" customHeight="1">
      <c r="A66" s="42"/>
      <c r="B66" s="44"/>
      <c r="C66" s="45"/>
      <c r="D66" s="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7" ht="15.75" customHeight="1">
      <c r="A67" s="47" t="s">
        <v>74</v>
      </c>
      <c r="B67" s="48"/>
      <c r="C67" s="49"/>
      <c r="D67" s="52">
        <f t="shared" si="4"/>
        <v>15884622</v>
      </c>
      <c r="E67" s="60" t="s">
        <v>38</v>
      </c>
      <c r="F67" s="60" t="s">
        <v>38</v>
      </c>
      <c r="G67" s="60" t="s">
        <v>38</v>
      </c>
      <c r="H67" s="60" t="s">
        <v>38</v>
      </c>
      <c r="I67" s="60" t="s">
        <v>38</v>
      </c>
      <c r="J67" s="60" t="s">
        <v>38</v>
      </c>
      <c r="K67" s="60" t="s">
        <v>38</v>
      </c>
      <c r="L67" s="60" t="s">
        <v>38</v>
      </c>
      <c r="M67" s="60">
        <v>15884622</v>
      </c>
      <c r="N67" s="60" t="s">
        <v>38</v>
      </c>
      <c r="O67" s="60" t="s">
        <v>38</v>
      </c>
      <c r="P67" s="60" t="s">
        <v>38</v>
      </c>
      <c r="Q67" s="60" t="s">
        <v>38</v>
      </c>
      <c r="R67" s="60">
        <v>15884622</v>
      </c>
      <c r="S67" s="60" t="s">
        <v>38</v>
      </c>
      <c r="T67" s="60" t="s">
        <v>38</v>
      </c>
      <c r="U67" s="60" t="s">
        <v>38</v>
      </c>
      <c r="V67" s="60" t="s">
        <v>38</v>
      </c>
      <c r="W67" s="60" t="s">
        <v>38</v>
      </c>
      <c r="X67" s="60" t="s">
        <v>38</v>
      </c>
      <c r="Y67" s="60" t="s">
        <v>38</v>
      </c>
      <c r="Z67" s="60" t="s">
        <v>38</v>
      </c>
      <c r="AA67" s="51">
        <f>SUM(N67:Z67)</f>
        <v>15884622</v>
      </c>
    </row>
    <row r="75" ht="13.5">
      <c r="G75">
        <v>0</v>
      </c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12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2013-10-01T05:29:12Z</cp:lastPrinted>
  <dcterms:created xsi:type="dcterms:W3CDTF">2007-10-23T00:12:15Z</dcterms:created>
  <dcterms:modified xsi:type="dcterms:W3CDTF">2013-11-15T07:21:42Z</dcterms:modified>
  <cp:category/>
  <cp:version/>
  <cp:contentType/>
  <cp:contentStatus/>
</cp:coreProperties>
</file>