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163" sheetId="1" r:id="rId1"/>
  </sheets>
  <definedNames>
    <definedName name="_xlnm.Print_Area" localSheetId="0">'163'!$A$1:$I$85</definedName>
  </definedNames>
  <calcPr calcId="145621"/>
</workbook>
</file>

<file path=xl/calcChain.xml><?xml version="1.0" encoding="utf-8"?>
<calcChain xmlns="http://schemas.openxmlformats.org/spreadsheetml/2006/main">
  <c r="I81" i="1" l="1"/>
  <c r="H81" i="1"/>
  <c r="G81" i="1"/>
  <c r="F81" i="1"/>
  <c r="E81" i="1"/>
  <c r="D81" i="1"/>
  <c r="C81" i="1"/>
  <c r="B81" i="1"/>
  <c r="C78" i="1"/>
  <c r="I77" i="1"/>
  <c r="H77" i="1"/>
  <c r="G77" i="1"/>
  <c r="F77" i="1"/>
  <c r="E77" i="1"/>
  <c r="D77" i="1"/>
  <c r="C77" i="1"/>
  <c r="B77" i="1" s="1"/>
  <c r="C75" i="1"/>
  <c r="I70" i="1"/>
  <c r="H70" i="1"/>
  <c r="G70" i="1"/>
  <c r="F70" i="1"/>
  <c r="E70" i="1"/>
  <c r="D70" i="1"/>
  <c r="C70" i="1"/>
  <c r="B70" i="1" s="1"/>
  <c r="I59" i="1"/>
  <c r="H59" i="1"/>
  <c r="G59" i="1"/>
  <c r="F59" i="1"/>
  <c r="E59" i="1"/>
  <c r="D59" i="1"/>
  <c r="B59" i="1" s="1"/>
  <c r="C59" i="1"/>
  <c r="C57" i="1"/>
  <c r="D55" i="1"/>
  <c r="B55" i="1" s="1"/>
  <c r="C55" i="1"/>
  <c r="I45" i="1"/>
  <c r="H45" i="1"/>
  <c r="G45" i="1"/>
  <c r="F45" i="1"/>
  <c r="E45" i="1"/>
  <c r="D45" i="1"/>
  <c r="B45" i="1" s="1"/>
  <c r="C45" i="1"/>
  <c r="I41" i="1"/>
  <c r="D41" i="1"/>
  <c r="B41" i="1" s="1"/>
  <c r="C41" i="1"/>
  <c r="D34" i="1"/>
  <c r="C34" i="1"/>
  <c r="B34" i="1" s="1"/>
  <c r="I31" i="1"/>
  <c r="I8" i="1" s="1"/>
  <c r="H31" i="1"/>
  <c r="G31" i="1"/>
  <c r="G8" i="1" s="1"/>
  <c r="F31" i="1"/>
  <c r="E31" i="1"/>
  <c r="D31" i="1"/>
  <c r="C31" i="1"/>
  <c r="C8" i="1" s="1"/>
  <c r="B8" i="1" s="1"/>
  <c r="B31" i="1"/>
  <c r="C21" i="1"/>
  <c r="I10" i="1"/>
  <c r="H10" i="1"/>
  <c r="G10" i="1"/>
  <c r="F10" i="1"/>
  <c r="E10" i="1"/>
  <c r="D10" i="1"/>
  <c r="C10" i="1"/>
  <c r="B10" i="1"/>
  <c r="H8" i="1"/>
  <c r="F8" i="1"/>
  <c r="E8" i="1"/>
  <c r="D8" i="1"/>
  <c r="B87" i="1" l="1"/>
</calcChain>
</file>

<file path=xl/sharedStrings.xml><?xml version="1.0" encoding="utf-8"?>
<sst xmlns="http://schemas.openxmlformats.org/spreadsheetml/2006/main" count="87" uniqueCount="55">
  <si>
    <t>１６３　 市町公営企業債（平成28年度）</t>
    <rPh sb="5" eb="7">
      <t>シチョウ</t>
    </rPh>
    <rPh sb="7" eb="9">
      <t>コウエイ</t>
    </rPh>
    <rPh sb="9" eb="11">
      <t>キギョウ</t>
    </rPh>
    <rPh sb="11" eb="12">
      <t>サイ</t>
    </rPh>
    <phoneticPr fontId="4"/>
  </si>
  <si>
    <t>（単位　1000円）</t>
  </si>
  <si>
    <t>対象は公営企業法適用企業である。</t>
    <phoneticPr fontId="4"/>
  </si>
  <si>
    <t>県市町課「市町財政概要」</t>
  </si>
  <si>
    <t>事      業</t>
  </si>
  <si>
    <t>平成28年度末</t>
    <phoneticPr fontId="4"/>
  </si>
  <si>
    <t>借　入　先　別　内　訳</t>
    <rPh sb="0" eb="1">
      <t>シャク</t>
    </rPh>
    <rPh sb="2" eb="3">
      <t>イ</t>
    </rPh>
    <rPh sb="4" eb="5">
      <t>サキ</t>
    </rPh>
    <rPh sb="6" eb="7">
      <t>ベツ</t>
    </rPh>
    <rPh sb="8" eb="9">
      <t>ウチ</t>
    </rPh>
    <rPh sb="10" eb="11">
      <t>ヤク</t>
    </rPh>
    <phoneticPr fontId="4"/>
  </si>
  <si>
    <t>28年度中</t>
    <rPh sb="2" eb="4">
      <t>ネンド</t>
    </rPh>
    <rPh sb="4" eb="5">
      <t>チュウ</t>
    </rPh>
    <phoneticPr fontId="4"/>
  </si>
  <si>
    <t/>
  </si>
  <si>
    <t>政府資金</t>
    <rPh sb="0" eb="2">
      <t>セイフ</t>
    </rPh>
    <rPh sb="2" eb="4">
      <t>シキン</t>
    </rPh>
    <phoneticPr fontId="4"/>
  </si>
  <si>
    <t>地方公共団体</t>
    <rPh sb="0" eb="2">
      <t>チホウ</t>
    </rPh>
    <rPh sb="2" eb="4">
      <t>コウキョウ</t>
    </rPh>
    <rPh sb="4" eb="6">
      <t>ダンタイ</t>
    </rPh>
    <phoneticPr fontId="4"/>
  </si>
  <si>
    <t>市中銀行</t>
    <rPh sb="0" eb="2">
      <t>シチュウ</t>
    </rPh>
    <rPh sb="2" eb="4">
      <t>ギンコウ</t>
    </rPh>
    <phoneticPr fontId="4"/>
  </si>
  <si>
    <t>市中銀行以外</t>
    <rPh sb="0" eb="2">
      <t>シチュウ</t>
    </rPh>
    <rPh sb="2" eb="4">
      <t>ギンコウ</t>
    </rPh>
    <rPh sb="4" eb="6">
      <t>イガイ</t>
    </rPh>
    <phoneticPr fontId="4"/>
  </si>
  <si>
    <t>共済組合</t>
    <rPh sb="0" eb="4">
      <t>キョウサイクミアイ</t>
    </rPh>
    <phoneticPr fontId="4"/>
  </si>
  <si>
    <t>その他</t>
    <rPh sb="0" eb="3">
      <t>ソノタ</t>
    </rPh>
    <phoneticPr fontId="4"/>
  </si>
  <si>
    <t>団      体</t>
  </si>
  <si>
    <t>現    在    高</t>
    <phoneticPr fontId="4"/>
  </si>
  <si>
    <t>金融機構</t>
    <rPh sb="0" eb="2">
      <t>キンユウ</t>
    </rPh>
    <rPh sb="2" eb="4">
      <t>キコウ</t>
    </rPh>
    <phoneticPr fontId="4"/>
  </si>
  <si>
    <t>の金融機関</t>
    <rPh sb="1" eb="3">
      <t>キンユウ</t>
    </rPh>
    <rPh sb="3" eb="5">
      <t>キカン</t>
    </rPh>
    <phoneticPr fontId="4"/>
  </si>
  <si>
    <t>発 行 額</t>
    <rPh sb="0" eb="1">
      <t>ハツ</t>
    </rPh>
    <rPh sb="2" eb="3">
      <t>ギョウ</t>
    </rPh>
    <rPh sb="4" eb="5">
      <t>ガク</t>
    </rPh>
    <phoneticPr fontId="4"/>
  </si>
  <si>
    <t>総          額</t>
  </si>
  <si>
    <t>上  水  道  事  業</t>
    <rPh sb="0" eb="1">
      <t>ジョウ</t>
    </rPh>
    <rPh sb="3" eb="4">
      <t>スイ</t>
    </rPh>
    <phoneticPr fontId="4"/>
  </si>
  <si>
    <t xml:space="preserve">  下   関   市</t>
  </si>
  <si>
    <t xml:space="preserve">  宇   部   市</t>
  </si>
  <si>
    <t xml:space="preserve">  山   口   市</t>
  </si>
  <si>
    <t xml:space="preserve">  萩         市</t>
    <phoneticPr fontId="4"/>
  </si>
  <si>
    <t xml:space="preserve">  防   府   市</t>
  </si>
  <si>
    <t xml:space="preserve">  下   松   市</t>
  </si>
  <si>
    <t xml:space="preserve">  岩   国   市</t>
  </si>
  <si>
    <t xml:space="preserve">  光         市</t>
    <phoneticPr fontId="4"/>
  </si>
  <si>
    <t xml:space="preserve">  長   門   市</t>
  </si>
  <si>
    <t xml:space="preserve">  柳   井   市</t>
  </si>
  <si>
    <t xml:space="preserve">  美   祢   市</t>
  </si>
  <si>
    <t xml:space="preserve">  周   南   市</t>
    <rPh sb="2" eb="3">
      <t>シュウ</t>
    </rPh>
    <rPh sb="6" eb="7">
      <t>ナン</t>
    </rPh>
    <phoneticPr fontId="4"/>
  </si>
  <si>
    <t xml:space="preserve">  山陽小野田市</t>
    <rPh sb="2" eb="4">
      <t>サンヨウ</t>
    </rPh>
    <rPh sb="4" eb="7">
      <t>オノダ</t>
    </rPh>
    <phoneticPr fontId="4"/>
  </si>
  <si>
    <t xml:space="preserve">  田布施・平生</t>
  </si>
  <si>
    <t xml:space="preserve">  　水道企業団</t>
  </si>
  <si>
    <t xml:space="preserve">  柳井地域広域</t>
  </si>
  <si>
    <t xml:space="preserve">  光地域広域</t>
  </si>
  <si>
    <t>簡易水道事業</t>
  </si>
  <si>
    <t>工業用水道事業</t>
    <rPh sb="1" eb="2">
      <t>ギョウ</t>
    </rPh>
    <phoneticPr fontId="4"/>
  </si>
  <si>
    <t>交  通  事  業</t>
  </si>
  <si>
    <t>病  院  事  業</t>
  </si>
  <si>
    <t xml:space="preserve">  周防大島町</t>
    <rPh sb="2" eb="4">
      <t>スオウ</t>
    </rPh>
    <rPh sb="4" eb="6">
      <t>オオシマ</t>
    </rPh>
    <phoneticPr fontId="4"/>
  </si>
  <si>
    <t>介護サービス事業</t>
    <rPh sb="0" eb="2">
      <t>カイゴ</t>
    </rPh>
    <rPh sb="6" eb="8">
      <t>ジギョウ</t>
    </rPh>
    <phoneticPr fontId="4"/>
  </si>
  <si>
    <t>　光  　　　 市</t>
    <rPh sb="1" eb="2">
      <t>ヒカリ</t>
    </rPh>
    <rPh sb="8" eb="9">
      <t>シ</t>
    </rPh>
    <phoneticPr fontId="4"/>
  </si>
  <si>
    <t>　周　 南 　市</t>
    <rPh sb="1" eb="2">
      <t>シュウ</t>
    </rPh>
    <rPh sb="4" eb="5">
      <t>ミナミ</t>
    </rPh>
    <rPh sb="7" eb="8">
      <t>シ</t>
    </rPh>
    <phoneticPr fontId="4"/>
  </si>
  <si>
    <t>公共下水道事業</t>
    <rPh sb="0" eb="2">
      <t>コウキョウ</t>
    </rPh>
    <rPh sb="2" eb="5">
      <t>ゲスイドウ</t>
    </rPh>
    <rPh sb="5" eb="7">
      <t>ジギョウ</t>
    </rPh>
    <phoneticPr fontId="4"/>
  </si>
  <si>
    <t xml:space="preserve">  山   口   市</t>
    <phoneticPr fontId="4"/>
  </si>
  <si>
    <t>　岩   国   市</t>
    <rPh sb="1" eb="2">
      <t>イワ</t>
    </rPh>
    <rPh sb="5" eb="6">
      <t>クニ</t>
    </rPh>
    <rPh sb="9" eb="10">
      <t>シ</t>
    </rPh>
    <phoneticPr fontId="4"/>
  </si>
  <si>
    <t>　長　 門   市</t>
    <rPh sb="1" eb="2">
      <t>チョウ</t>
    </rPh>
    <rPh sb="4" eb="5">
      <t>モン</t>
    </rPh>
    <phoneticPr fontId="4"/>
  </si>
  <si>
    <t>特定環境保全公共下水道事業</t>
    <rPh sb="0" eb="2">
      <t>トクテイ</t>
    </rPh>
    <rPh sb="2" eb="4">
      <t>カンキョウ</t>
    </rPh>
    <rPh sb="4" eb="6">
      <t>ホゼン</t>
    </rPh>
    <rPh sb="6" eb="8">
      <t>コウキョウ</t>
    </rPh>
    <rPh sb="8" eb="11">
      <t>ゲスイドウ</t>
    </rPh>
    <rPh sb="11" eb="13">
      <t>ジギョウ</t>
    </rPh>
    <phoneticPr fontId="4"/>
  </si>
  <si>
    <t>農業集落排水事業</t>
    <rPh sb="0" eb="2">
      <t>ノウギョウ</t>
    </rPh>
    <rPh sb="2" eb="4">
      <t>シュウラク</t>
    </rPh>
    <rPh sb="4" eb="6">
      <t>ハイスイ</t>
    </rPh>
    <rPh sb="6" eb="8">
      <t>ジギョウ</t>
    </rPh>
    <phoneticPr fontId="4"/>
  </si>
  <si>
    <t>漁業集落排水事業</t>
    <rPh sb="0" eb="2">
      <t>ギョギョウ</t>
    </rPh>
    <rPh sb="2" eb="4">
      <t>シュウラク</t>
    </rPh>
    <rPh sb="4" eb="6">
      <t>ハイスイ</t>
    </rPh>
    <rPh sb="6" eb="8">
      <t>ジギョウ</t>
    </rPh>
    <phoneticPr fontId="4"/>
  </si>
  <si>
    <t xml:space="preserve"> 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</si>
</sst>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\ ###\ ###\ ##0;&quot;△&quot;###\ ###\ ###\ ##0;&quot;－&quot;"/>
  </numFmts>
  <fonts count="10"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3" fontId="1" fillId="0" borderId="0" xfId="0" applyNumberFormat="1" applyFont="1" applyAlignment="1" applyProtection="1"/>
    <xf numFmtId="3" fontId="3" fillId="0" borderId="0" xfId="0" applyNumberFormat="1" applyFont="1" applyAlignment="1" applyProtection="1">
      <alignment horizontal="left"/>
    </xf>
    <xf numFmtId="0" fontId="0" fillId="0" borderId="0" xfId="0" applyProtection="1">
      <alignment vertical="center"/>
    </xf>
    <xf numFmtId="3" fontId="5" fillId="0" borderId="0" xfId="0" applyNumberFormat="1" applyFont="1" applyAlignment="1" applyProtection="1"/>
    <xf numFmtId="3" fontId="6" fillId="0" borderId="0" xfId="0" applyNumberFormat="1" applyFont="1" applyAlignment="1" applyProtection="1">
      <alignment horizontal="left" indent="3"/>
    </xf>
    <xf numFmtId="3" fontId="5" fillId="0" borderId="0" xfId="0" applyNumberFormat="1" applyFont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center"/>
    </xf>
    <xf numFmtId="3" fontId="1" fillId="2" borderId="2" xfId="0" applyNumberFormat="1" applyFont="1" applyFill="1" applyBorder="1" applyAlignment="1" applyProtection="1">
      <alignment horizontal="center"/>
    </xf>
    <xf numFmtId="3" fontId="1" fillId="2" borderId="3" xfId="0" applyNumberFormat="1" applyFont="1" applyFill="1" applyBorder="1" applyAlignment="1" applyProtection="1">
      <alignment horizontal="centerContinuous"/>
    </xf>
    <xf numFmtId="3" fontId="1" fillId="2" borderId="4" xfId="0" applyNumberFormat="1" applyFont="1" applyFill="1" applyBorder="1" applyAlignment="1" applyProtection="1">
      <alignment horizontal="centerContinuous"/>
    </xf>
    <xf numFmtId="3" fontId="1" fillId="2" borderId="1" xfId="0" applyNumberFormat="1" applyFont="1" applyFill="1" applyBorder="1" applyAlignment="1" applyProtection="1">
      <alignment horizontal="centerContinuous"/>
    </xf>
    <xf numFmtId="3" fontId="1" fillId="2" borderId="4" xfId="0" applyNumberFormat="1" applyFont="1" applyFill="1" applyBorder="1" applyAlignment="1" applyProtection="1">
      <alignment horizontal="center"/>
    </xf>
    <xf numFmtId="3" fontId="1" fillId="2" borderId="5" xfId="0" applyNumberFormat="1" applyFont="1" applyFill="1" applyBorder="1" applyAlignment="1" applyProtection="1">
      <alignment horizontal="center"/>
    </xf>
    <xf numFmtId="3" fontId="1" fillId="2" borderId="6" xfId="0" quotePrefix="1" applyNumberFormat="1" applyFont="1" applyFill="1" applyBorder="1" applyAlignment="1" applyProtection="1">
      <alignment horizontal="center"/>
    </xf>
    <xf numFmtId="3" fontId="1" fillId="2" borderId="7" xfId="0" applyNumberFormat="1" applyFont="1" applyFill="1" applyBorder="1" applyAlignment="1" applyProtection="1">
      <alignment horizontal="center" vertical="center"/>
    </xf>
    <xf numFmtId="3" fontId="1" fillId="2" borderId="7" xfId="0" applyNumberFormat="1" applyFont="1" applyFill="1" applyBorder="1" applyAlignment="1" applyProtection="1">
      <alignment horizontal="center"/>
    </xf>
    <xf numFmtId="3" fontId="1" fillId="2" borderId="8" xfId="0" applyNumberFormat="1" applyFont="1" applyFill="1" applyBorder="1" applyAlignment="1" applyProtection="1">
      <alignment horizontal="center" vertical="center"/>
    </xf>
    <xf numFmtId="3" fontId="1" fillId="2" borderId="9" xfId="0" applyNumberFormat="1" applyFont="1" applyFill="1" applyBorder="1" applyAlignment="1" applyProtection="1">
      <alignment horizontal="center" vertical="center"/>
    </xf>
    <xf numFmtId="3" fontId="1" fillId="2" borderId="0" xfId="0" quotePrefix="1" applyNumberFormat="1" applyFont="1" applyFill="1" applyBorder="1" applyAlignment="1" applyProtection="1">
      <alignment horizontal="center"/>
    </xf>
    <xf numFmtId="3" fontId="1" fillId="2" borderId="10" xfId="0" applyNumberFormat="1" applyFont="1" applyFill="1" applyBorder="1" applyAlignment="1" applyProtection="1">
      <alignment horizontal="center"/>
    </xf>
    <xf numFmtId="3" fontId="1" fillId="2" borderId="11" xfId="0" applyNumberFormat="1" applyFont="1" applyFill="1" applyBorder="1" applyAlignment="1" applyProtection="1">
      <alignment horizontal="center" vertical="center"/>
    </xf>
    <xf numFmtId="3" fontId="1" fillId="2" borderId="11" xfId="0" applyNumberFormat="1" applyFont="1" applyFill="1" applyBorder="1" applyAlignment="1" applyProtection="1">
      <alignment horizontal="center"/>
    </xf>
    <xf numFmtId="3" fontId="1" fillId="2" borderId="12" xfId="0" applyNumberFormat="1" applyFont="1" applyFill="1" applyBorder="1" applyAlignment="1" applyProtection="1">
      <alignment horizontal="center" vertical="center"/>
    </xf>
    <xf numFmtId="3" fontId="1" fillId="2" borderId="13" xfId="0" applyNumberFormat="1" applyFont="1" applyFill="1" applyBorder="1" applyAlignment="1" applyProtection="1">
      <alignment horizontal="center" vertical="center"/>
    </xf>
    <xf numFmtId="3" fontId="7" fillId="2" borderId="14" xfId="0" applyNumberFormat="1" applyFont="1" applyFill="1" applyBorder="1" applyAlignment="1" applyProtection="1"/>
    <xf numFmtId="176" fontId="7" fillId="0" borderId="0" xfId="0" applyNumberFormat="1" applyFont="1" applyBorder="1" applyAlignment="1" applyProtection="1"/>
    <xf numFmtId="3" fontId="8" fillId="2" borderId="5" xfId="0" applyNumberFormat="1" applyFont="1" applyFill="1" applyBorder="1" applyAlignment="1" applyProtection="1"/>
    <xf numFmtId="176" fontId="8" fillId="0" borderId="0" xfId="0" applyNumberFormat="1" applyFont="1" applyBorder="1" applyAlignment="1" applyProtection="1">
      <alignment horizontal="right"/>
    </xf>
    <xf numFmtId="176" fontId="8" fillId="0" borderId="0" xfId="0" applyNumberFormat="1" applyFont="1" applyFill="1" applyAlignment="1" applyProtection="1">
      <alignment horizontal="right"/>
    </xf>
    <xf numFmtId="176" fontId="9" fillId="0" borderId="0" xfId="0" applyNumberFormat="1" applyFont="1" applyProtection="1">
      <alignment vertical="center"/>
    </xf>
    <xf numFmtId="176" fontId="8" fillId="0" borderId="0" xfId="0" applyNumberFormat="1" applyFont="1" applyAlignment="1" applyProtection="1">
      <alignment horizontal="right"/>
    </xf>
    <xf numFmtId="3" fontId="7" fillId="2" borderId="5" xfId="0" applyNumberFormat="1" applyFont="1" applyFill="1" applyBorder="1" applyAlignment="1" applyProtection="1"/>
    <xf numFmtId="176" fontId="7" fillId="0" borderId="0" xfId="0" applyNumberFormat="1" applyFont="1" applyBorder="1" applyAlignment="1" applyProtection="1">
      <alignment horizontal="right"/>
    </xf>
    <xf numFmtId="176" fontId="7" fillId="0" borderId="0" xfId="0" applyNumberFormat="1" applyFont="1" applyAlignment="1" applyProtection="1">
      <alignment horizontal="right"/>
    </xf>
    <xf numFmtId="0" fontId="9" fillId="0" borderId="0" xfId="0" applyFont="1" applyProtection="1">
      <alignment vertical="center"/>
    </xf>
    <xf numFmtId="3" fontId="1" fillId="2" borderId="5" xfId="0" applyNumberFormat="1" applyFont="1" applyFill="1" applyBorder="1" applyAlignment="1" applyProtection="1"/>
    <xf numFmtId="176" fontId="7" fillId="0" borderId="0" xfId="0" applyNumberFormat="1" applyFont="1" applyFill="1" applyBorder="1" applyAlignment="1" applyProtection="1">
      <alignment horizontal="right"/>
    </xf>
    <xf numFmtId="176" fontId="7" fillId="0" borderId="0" xfId="0" applyNumberFormat="1" applyFont="1" applyFill="1" applyAlignment="1" applyProtection="1">
      <alignment horizontal="right"/>
    </xf>
    <xf numFmtId="176" fontId="9" fillId="0" borderId="0" xfId="0" applyNumberFormat="1" applyFont="1" applyFill="1" applyProtection="1">
      <alignment vertical="center"/>
    </xf>
    <xf numFmtId="3" fontId="1" fillId="2" borderId="5" xfId="0" applyNumberFormat="1" applyFont="1" applyFill="1" applyBorder="1" applyAlignment="1" applyProtection="1">
      <alignment shrinkToFit="1"/>
    </xf>
    <xf numFmtId="176" fontId="7" fillId="0" borderId="6" xfId="0" applyNumberFormat="1" applyFont="1" applyFill="1" applyBorder="1" applyAlignment="1" applyProtection="1">
      <alignment horizontal="right"/>
    </xf>
    <xf numFmtId="0" fontId="9" fillId="0" borderId="0" xfId="0" applyFont="1" applyBorder="1" applyProtection="1">
      <alignment vertical="center"/>
    </xf>
    <xf numFmtId="3" fontId="1" fillId="2" borderId="15" xfId="0" applyNumberFormat="1" applyFont="1" applyFill="1" applyBorder="1" applyAlignment="1" applyProtection="1">
      <alignment shrinkToFit="1"/>
    </xf>
    <xf numFmtId="176" fontId="7" fillId="0" borderId="16" xfId="0" applyNumberFormat="1" applyFont="1" applyFill="1" applyBorder="1" applyAlignment="1" applyProtection="1">
      <alignment horizontal="right"/>
    </xf>
    <xf numFmtId="3" fontId="7" fillId="0" borderId="0" xfId="0" applyNumberFormat="1" applyFont="1" applyFill="1" applyBorder="1" applyAlignment="1" applyProtection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91"/>
  <sheetViews>
    <sheetView showGridLines="0"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3.5"/>
  <cols>
    <col min="1" max="1" width="17.25" style="3" customWidth="1"/>
    <col min="2" max="9" width="13.25" style="3" customWidth="1"/>
    <col min="10" max="10" width="11.5" style="3" bestFit="1" customWidth="1"/>
    <col min="11" max="11" width="9.625" style="3" bestFit="1" customWidth="1"/>
    <col min="12" max="13" width="9" style="3"/>
    <col min="14" max="14" width="9.5" style="3" bestFit="1" customWidth="1"/>
    <col min="15" max="16384" width="9" style="3"/>
  </cols>
  <sheetData>
    <row r="1" spans="1:11" ht="17.25">
      <c r="A1" s="1"/>
      <c r="B1" s="2" t="s">
        <v>0</v>
      </c>
      <c r="C1" s="1"/>
      <c r="D1" s="1"/>
      <c r="E1" s="1"/>
      <c r="F1" s="1"/>
      <c r="G1" s="1"/>
      <c r="H1" s="1"/>
      <c r="I1" s="1"/>
    </row>
    <row r="2" spans="1:11">
      <c r="A2" s="1"/>
      <c r="C2" s="1"/>
      <c r="D2" s="1"/>
      <c r="E2" s="1"/>
      <c r="F2" s="1"/>
      <c r="G2" s="1"/>
      <c r="H2" s="1"/>
      <c r="I2" s="1"/>
    </row>
    <row r="3" spans="1:11" ht="20.25" customHeight="1" thickBot="1">
      <c r="A3" s="4" t="s">
        <v>1</v>
      </c>
      <c r="B3" s="5" t="s">
        <v>2</v>
      </c>
      <c r="C3" s="1"/>
      <c r="D3" s="1"/>
      <c r="E3" s="1"/>
      <c r="F3" s="1"/>
      <c r="G3" s="1"/>
      <c r="H3" s="1"/>
      <c r="I3" s="6" t="s">
        <v>3</v>
      </c>
    </row>
    <row r="4" spans="1:11" ht="14.25" thickTop="1">
      <c r="A4" s="7" t="s">
        <v>4</v>
      </c>
      <c r="B4" s="8" t="s">
        <v>5</v>
      </c>
      <c r="C4" s="9" t="s">
        <v>6</v>
      </c>
      <c r="D4" s="10"/>
      <c r="E4" s="10"/>
      <c r="F4" s="10"/>
      <c r="G4" s="11"/>
      <c r="H4" s="11"/>
      <c r="I4" s="12" t="s">
        <v>7</v>
      </c>
    </row>
    <row r="5" spans="1:11">
      <c r="A5" s="13"/>
      <c r="B5" s="14" t="s">
        <v>8</v>
      </c>
      <c r="C5" s="15" t="s">
        <v>9</v>
      </c>
      <c r="D5" s="16" t="s">
        <v>10</v>
      </c>
      <c r="E5" s="15" t="s">
        <v>11</v>
      </c>
      <c r="F5" s="16" t="s">
        <v>12</v>
      </c>
      <c r="G5" s="17" t="s">
        <v>13</v>
      </c>
      <c r="H5" s="18" t="s">
        <v>14</v>
      </c>
      <c r="I5" s="19"/>
    </row>
    <row r="6" spans="1:11">
      <c r="A6" s="13" t="s">
        <v>15</v>
      </c>
      <c r="B6" s="20" t="s">
        <v>16</v>
      </c>
      <c r="C6" s="21"/>
      <c r="D6" s="22" t="s">
        <v>17</v>
      </c>
      <c r="E6" s="21"/>
      <c r="F6" s="22" t="s">
        <v>18</v>
      </c>
      <c r="G6" s="23"/>
      <c r="H6" s="24"/>
      <c r="I6" s="20" t="s">
        <v>19</v>
      </c>
    </row>
    <row r="7" spans="1:11">
      <c r="A7" s="25"/>
      <c r="B7" s="26"/>
      <c r="C7" s="26"/>
      <c r="D7" s="26"/>
      <c r="E7" s="26"/>
      <c r="F7" s="26"/>
      <c r="G7" s="26"/>
      <c r="H7" s="26"/>
      <c r="I7" s="26"/>
    </row>
    <row r="8" spans="1:11">
      <c r="A8" s="27" t="s">
        <v>20</v>
      </c>
      <c r="B8" s="28">
        <f>SUM(C8:H8)</f>
        <v>344035532</v>
      </c>
      <c r="C8" s="29">
        <f t="shared" ref="C8:I8" si="0">SUM(C10,C31,C34,C41,,C45,C55,C59,C70,C77,C81)</f>
        <v>230471487</v>
      </c>
      <c r="D8" s="29">
        <f t="shared" si="0"/>
        <v>105195166</v>
      </c>
      <c r="E8" s="29">
        <f t="shared" si="0"/>
        <v>7124842</v>
      </c>
      <c r="F8" s="29">
        <f t="shared" si="0"/>
        <v>1020701</v>
      </c>
      <c r="G8" s="29">
        <f t="shared" si="0"/>
        <v>150176</v>
      </c>
      <c r="H8" s="29">
        <f t="shared" si="0"/>
        <v>73160</v>
      </c>
      <c r="I8" s="29">
        <f t="shared" si="0"/>
        <v>17430400</v>
      </c>
      <c r="J8" s="30"/>
      <c r="K8" s="31"/>
    </row>
    <row r="9" spans="1:11">
      <c r="A9" s="32"/>
      <c r="B9" s="33"/>
      <c r="C9" s="34"/>
      <c r="D9" s="34"/>
      <c r="E9" s="34"/>
      <c r="F9" s="34"/>
      <c r="G9" s="34"/>
      <c r="H9" s="34"/>
      <c r="I9" s="34"/>
      <c r="J9" s="35"/>
    </row>
    <row r="10" spans="1:11">
      <c r="A10" s="36" t="s">
        <v>21</v>
      </c>
      <c r="B10" s="34">
        <f t="shared" ref="B10:I10" si="1">SUM(B11:B28)</f>
        <v>104682764</v>
      </c>
      <c r="C10" s="34">
        <f t="shared" si="1"/>
        <v>64700325</v>
      </c>
      <c r="D10" s="34">
        <f t="shared" si="1"/>
        <v>38095980</v>
      </c>
      <c r="E10" s="34">
        <f t="shared" si="1"/>
        <v>1740768</v>
      </c>
      <c r="F10" s="34">
        <f t="shared" si="1"/>
        <v>72531</v>
      </c>
      <c r="G10" s="34">
        <f t="shared" si="1"/>
        <v>0</v>
      </c>
      <c r="H10" s="34">
        <f t="shared" si="1"/>
        <v>73160</v>
      </c>
      <c r="I10" s="34">
        <f t="shared" si="1"/>
        <v>5978900</v>
      </c>
      <c r="J10" s="30"/>
    </row>
    <row r="11" spans="1:11">
      <c r="A11" s="36" t="s">
        <v>22</v>
      </c>
      <c r="B11" s="37">
        <v>13767360</v>
      </c>
      <c r="C11" s="38">
        <v>8787868</v>
      </c>
      <c r="D11" s="38">
        <v>4704492</v>
      </c>
      <c r="E11" s="38">
        <v>275000</v>
      </c>
      <c r="F11" s="38">
        <v>0</v>
      </c>
      <c r="G11" s="38">
        <v>0</v>
      </c>
      <c r="H11" s="38">
        <v>0</v>
      </c>
      <c r="I11" s="38">
        <v>226700</v>
      </c>
      <c r="J11" s="35"/>
    </row>
    <row r="12" spans="1:11">
      <c r="A12" s="36" t="s">
        <v>23</v>
      </c>
      <c r="B12" s="37">
        <v>10564710</v>
      </c>
      <c r="C12" s="38">
        <v>7826835</v>
      </c>
      <c r="D12" s="38">
        <v>2060965</v>
      </c>
      <c r="E12" s="38">
        <v>676910</v>
      </c>
      <c r="F12" s="38">
        <v>0</v>
      </c>
      <c r="G12" s="38">
        <v>0</v>
      </c>
      <c r="H12" s="38">
        <v>0</v>
      </c>
      <c r="I12" s="38">
        <v>630000</v>
      </c>
      <c r="J12" s="35"/>
    </row>
    <row r="13" spans="1:11">
      <c r="A13" s="36" t="s">
        <v>24</v>
      </c>
      <c r="B13" s="37">
        <v>14587018</v>
      </c>
      <c r="C13" s="38">
        <v>10489540</v>
      </c>
      <c r="D13" s="38">
        <v>3847361</v>
      </c>
      <c r="E13" s="38">
        <v>250117</v>
      </c>
      <c r="F13" s="38">
        <v>0</v>
      </c>
      <c r="G13" s="38">
        <v>0</v>
      </c>
      <c r="H13" s="38">
        <v>0</v>
      </c>
      <c r="I13" s="38">
        <v>836400</v>
      </c>
      <c r="J13" s="35"/>
    </row>
    <row r="14" spans="1:11">
      <c r="A14" s="36" t="s">
        <v>25</v>
      </c>
      <c r="B14" s="37">
        <v>2673973</v>
      </c>
      <c r="C14" s="38">
        <v>1744977</v>
      </c>
      <c r="D14" s="38">
        <v>928996</v>
      </c>
      <c r="E14" s="38">
        <v>0</v>
      </c>
      <c r="F14" s="38">
        <v>0</v>
      </c>
      <c r="G14" s="38">
        <v>0</v>
      </c>
      <c r="H14" s="38">
        <v>0</v>
      </c>
      <c r="I14" s="38">
        <v>251900</v>
      </c>
      <c r="J14" s="35"/>
    </row>
    <row r="15" spans="1:11">
      <c r="A15" s="36" t="s">
        <v>26</v>
      </c>
      <c r="B15" s="37">
        <v>9249803</v>
      </c>
      <c r="C15" s="38">
        <v>6592872</v>
      </c>
      <c r="D15" s="38">
        <v>2656931</v>
      </c>
      <c r="E15" s="38">
        <v>0</v>
      </c>
      <c r="F15" s="38">
        <v>0</v>
      </c>
      <c r="G15" s="38">
        <v>0</v>
      </c>
      <c r="H15" s="38">
        <v>0</v>
      </c>
      <c r="I15" s="38">
        <v>379000</v>
      </c>
      <c r="J15" s="35"/>
    </row>
    <row r="16" spans="1:11">
      <c r="A16" s="36" t="s">
        <v>27</v>
      </c>
      <c r="B16" s="37">
        <v>3586633</v>
      </c>
      <c r="C16" s="38">
        <v>2275540</v>
      </c>
      <c r="D16" s="38">
        <v>1311093</v>
      </c>
      <c r="E16" s="38">
        <v>0</v>
      </c>
      <c r="F16" s="38">
        <v>0</v>
      </c>
      <c r="G16" s="38">
        <v>0</v>
      </c>
      <c r="H16" s="38">
        <v>0</v>
      </c>
      <c r="I16" s="38">
        <v>478200</v>
      </c>
      <c r="J16" s="35"/>
    </row>
    <row r="17" spans="1:10">
      <c r="A17" s="36" t="s">
        <v>28</v>
      </c>
      <c r="B17" s="37">
        <v>4950888</v>
      </c>
      <c r="C17" s="38">
        <v>4225525</v>
      </c>
      <c r="D17" s="38">
        <v>703747</v>
      </c>
      <c r="E17" s="38">
        <v>21616</v>
      </c>
      <c r="F17" s="38">
        <v>0</v>
      </c>
      <c r="G17" s="38">
        <v>0</v>
      </c>
      <c r="H17" s="38">
        <v>0</v>
      </c>
      <c r="I17" s="38">
        <v>569900</v>
      </c>
      <c r="J17" s="35"/>
    </row>
    <row r="18" spans="1:10">
      <c r="A18" s="36" t="s">
        <v>29</v>
      </c>
      <c r="B18" s="37">
        <v>5682520</v>
      </c>
      <c r="C18" s="38">
        <v>3426027</v>
      </c>
      <c r="D18" s="38">
        <v>2226573</v>
      </c>
      <c r="E18" s="38">
        <v>29920</v>
      </c>
      <c r="F18" s="38">
        <v>0</v>
      </c>
      <c r="G18" s="38">
        <v>0</v>
      </c>
      <c r="H18" s="38">
        <v>0</v>
      </c>
      <c r="I18" s="38">
        <v>207000</v>
      </c>
      <c r="J18" s="35"/>
    </row>
    <row r="19" spans="1:10">
      <c r="A19" s="36" t="s">
        <v>30</v>
      </c>
      <c r="B19" s="37">
        <v>3508453</v>
      </c>
      <c r="C19" s="38">
        <v>2533612</v>
      </c>
      <c r="D19" s="38">
        <v>929641</v>
      </c>
      <c r="E19" s="38">
        <v>14100</v>
      </c>
      <c r="F19" s="38">
        <v>31100</v>
      </c>
      <c r="G19" s="38">
        <v>0</v>
      </c>
      <c r="H19" s="38">
        <v>0</v>
      </c>
      <c r="I19" s="38">
        <v>153000</v>
      </c>
      <c r="J19" s="35"/>
    </row>
    <row r="20" spans="1:10">
      <c r="A20" s="36" t="s">
        <v>31</v>
      </c>
      <c r="B20" s="37">
        <v>2032218</v>
      </c>
      <c r="C20" s="38">
        <v>1162675</v>
      </c>
      <c r="D20" s="38">
        <v>869543</v>
      </c>
      <c r="E20" s="38">
        <v>0</v>
      </c>
      <c r="F20" s="38">
        <v>0</v>
      </c>
      <c r="G20" s="38">
        <v>0</v>
      </c>
      <c r="H20" s="38">
        <v>0</v>
      </c>
      <c r="I20" s="38">
        <v>124600</v>
      </c>
      <c r="J20" s="35"/>
    </row>
    <row r="21" spans="1:10">
      <c r="A21" s="36" t="s">
        <v>32</v>
      </c>
      <c r="B21" s="37">
        <v>3465259</v>
      </c>
      <c r="C21" s="38">
        <f>2872916+15607</f>
        <v>2888523</v>
      </c>
      <c r="D21" s="38">
        <v>532172</v>
      </c>
      <c r="E21" s="38">
        <v>44564</v>
      </c>
      <c r="F21" s="38">
        <v>0</v>
      </c>
      <c r="G21" s="38">
        <v>0</v>
      </c>
      <c r="H21" s="38">
        <v>0</v>
      </c>
      <c r="I21" s="38">
        <v>701900</v>
      </c>
      <c r="J21" s="35"/>
    </row>
    <row r="22" spans="1:10">
      <c r="A22" s="36" t="s">
        <v>33</v>
      </c>
      <c r="B22" s="37">
        <v>14719904</v>
      </c>
      <c r="C22" s="38">
        <v>5439546</v>
      </c>
      <c r="D22" s="38">
        <v>8936168</v>
      </c>
      <c r="E22" s="38">
        <v>271030</v>
      </c>
      <c r="F22" s="38">
        <v>0</v>
      </c>
      <c r="G22" s="38">
        <v>0</v>
      </c>
      <c r="H22" s="38">
        <v>73160</v>
      </c>
      <c r="I22" s="38">
        <v>237300</v>
      </c>
      <c r="J22" s="35"/>
    </row>
    <row r="23" spans="1:10">
      <c r="A23" s="36" t="s">
        <v>34</v>
      </c>
      <c r="B23" s="37">
        <v>5236507</v>
      </c>
      <c r="C23" s="38">
        <v>1804959</v>
      </c>
      <c r="D23" s="38">
        <v>3377256</v>
      </c>
      <c r="E23" s="38">
        <v>54292</v>
      </c>
      <c r="F23" s="38">
        <v>0</v>
      </c>
      <c r="G23" s="38">
        <v>0</v>
      </c>
      <c r="H23" s="38">
        <v>0</v>
      </c>
      <c r="I23" s="38">
        <v>1148000</v>
      </c>
      <c r="J23" s="35"/>
    </row>
    <row r="24" spans="1:10">
      <c r="A24" s="36" t="s">
        <v>35</v>
      </c>
      <c r="B24" s="37">
        <v>3005817</v>
      </c>
      <c r="C24" s="38">
        <v>1872782</v>
      </c>
      <c r="D24" s="38">
        <v>1106855</v>
      </c>
      <c r="E24" s="38">
        <v>0</v>
      </c>
      <c r="F24" s="38">
        <v>26180</v>
      </c>
      <c r="G24" s="38">
        <v>0</v>
      </c>
      <c r="H24" s="38">
        <v>0</v>
      </c>
      <c r="I24" s="38">
        <v>35000</v>
      </c>
      <c r="J24" s="35"/>
    </row>
    <row r="25" spans="1:10">
      <c r="A25" s="36" t="s">
        <v>36</v>
      </c>
      <c r="B25" s="35"/>
      <c r="C25" s="35"/>
      <c r="D25" s="35"/>
      <c r="E25" s="35"/>
      <c r="F25" s="35"/>
      <c r="G25" s="38"/>
      <c r="H25" s="38"/>
      <c r="I25" s="38"/>
      <c r="J25" s="35"/>
    </row>
    <row r="26" spans="1:10">
      <c r="A26" s="36" t="s">
        <v>37</v>
      </c>
      <c r="B26" s="37">
        <v>7217337</v>
      </c>
      <c r="C26" s="38">
        <v>3527500</v>
      </c>
      <c r="D26" s="38">
        <v>3623674</v>
      </c>
      <c r="E26" s="38">
        <v>66163</v>
      </c>
      <c r="F26" s="38">
        <v>0</v>
      </c>
      <c r="G26" s="38">
        <v>0</v>
      </c>
      <c r="H26" s="38">
        <v>0</v>
      </c>
      <c r="I26" s="38">
        <v>0</v>
      </c>
      <c r="J26" s="35"/>
    </row>
    <row r="27" spans="1:10">
      <c r="A27" s="36" t="s">
        <v>36</v>
      </c>
      <c r="B27" s="37"/>
      <c r="C27" s="38"/>
      <c r="D27" s="39"/>
      <c r="E27" s="38"/>
      <c r="F27" s="38"/>
      <c r="G27" s="38"/>
      <c r="H27" s="38"/>
      <c r="I27" s="38"/>
      <c r="J27" s="35"/>
    </row>
    <row r="28" spans="1:10">
      <c r="A28" s="36" t="s">
        <v>38</v>
      </c>
      <c r="B28" s="37">
        <v>434364</v>
      </c>
      <c r="C28" s="38">
        <v>101544</v>
      </c>
      <c r="D28" s="38">
        <v>280513</v>
      </c>
      <c r="E28" s="38">
        <v>37056</v>
      </c>
      <c r="F28" s="38">
        <v>15251</v>
      </c>
      <c r="G28" s="38">
        <v>0</v>
      </c>
      <c r="H28" s="38">
        <v>0</v>
      </c>
      <c r="I28" s="38">
        <v>0</v>
      </c>
      <c r="J28" s="35"/>
    </row>
    <row r="29" spans="1:10">
      <c r="A29" s="36" t="s">
        <v>36</v>
      </c>
      <c r="B29" s="37"/>
      <c r="C29" s="38"/>
      <c r="D29" s="38"/>
      <c r="E29" s="38"/>
      <c r="F29" s="38"/>
      <c r="G29" s="38"/>
      <c r="H29" s="38"/>
      <c r="I29" s="38"/>
      <c r="J29" s="35"/>
    </row>
    <row r="30" spans="1:10">
      <c r="A30" s="36"/>
      <c r="B30" s="37"/>
      <c r="C30" s="38"/>
      <c r="D30" s="38"/>
      <c r="E30" s="38"/>
      <c r="F30" s="38"/>
      <c r="G30" s="38"/>
      <c r="H30" s="38"/>
      <c r="I30" s="38"/>
      <c r="J30" s="35"/>
    </row>
    <row r="31" spans="1:10">
      <c r="A31" s="36" t="s">
        <v>39</v>
      </c>
      <c r="B31" s="38">
        <f t="shared" ref="B31:H31" si="2">SUM(B32)</f>
        <v>149636</v>
      </c>
      <c r="C31" s="38">
        <f t="shared" si="2"/>
        <v>0</v>
      </c>
      <c r="D31" s="38">
        <f t="shared" si="2"/>
        <v>149636</v>
      </c>
      <c r="E31" s="38">
        <f t="shared" si="2"/>
        <v>0</v>
      </c>
      <c r="F31" s="38">
        <f t="shared" si="2"/>
        <v>0</v>
      </c>
      <c r="G31" s="38">
        <f t="shared" si="2"/>
        <v>0</v>
      </c>
      <c r="H31" s="38">
        <f t="shared" si="2"/>
        <v>0</v>
      </c>
      <c r="I31" s="38">
        <f>SUM(I32)</f>
        <v>0</v>
      </c>
      <c r="J31" s="35"/>
    </row>
    <row r="32" spans="1:10">
      <c r="A32" s="36" t="s">
        <v>27</v>
      </c>
      <c r="B32" s="38">
        <v>149636</v>
      </c>
      <c r="C32" s="38">
        <v>0</v>
      </c>
      <c r="D32" s="38">
        <v>149636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5"/>
    </row>
    <row r="33" spans="1:11">
      <c r="A33" s="36"/>
      <c r="B33" s="37"/>
      <c r="C33" s="37"/>
      <c r="D33" s="37"/>
      <c r="E33" s="38"/>
      <c r="F33" s="38"/>
      <c r="G33" s="38"/>
      <c r="H33" s="38"/>
      <c r="I33" s="38"/>
      <c r="J33" s="35"/>
    </row>
    <row r="34" spans="1:11">
      <c r="A34" s="36" t="s">
        <v>40</v>
      </c>
      <c r="B34" s="37">
        <f>SUM(C34:H34)</f>
        <v>218665</v>
      </c>
      <c r="C34" s="38">
        <f>SUM(C35:C39)</f>
        <v>105953</v>
      </c>
      <c r="D34" s="38">
        <f>SUM(D35:D39)</f>
        <v>112712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5"/>
    </row>
    <row r="35" spans="1:11">
      <c r="A35" s="36" t="s">
        <v>22</v>
      </c>
      <c r="B35" s="37">
        <v>0</v>
      </c>
      <c r="C35" s="37">
        <v>0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8">
        <v>0</v>
      </c>
      <c r="J35" s="35"/>
    </row>
    <row r="36" spans="1:11">
      <c r="A36" s="36" t="s">
        <v>26</v>
      </c>
      <c r="B36" s="37">
        <v>0</v>
      </c>
      <c r="C36" s="37"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8">
        <v>0</v>
      </c>
      <c r="J36" s="35"/>
    </row>
    <row r="37" spans="1:11">
      <c r="A37" s="36" t="s">
        <v>27</v>
      </c>
      <c r="B37" s="37">
        <v>0</v>
      </c>
      <c r="C37" s="37">
        <v>0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8">
        <v>0</v>
      </c>
      <c r="J37" s="35"/>
    </row>
    <row r="38" spans="1:11">
      <c r="A38" s="36" t="s">
        <v>28</v>
      </c>
      <c r="B38" s="37">
        <v>11239</v>
      </c>
      <c r="C38" s="38">
        <v>4622</v>
      </c>
      <c r="D38" s="38">
        <v>6617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5"/>
    </row>
    <row r="39" spans="1:11">
      <c r="A39" s="36" t="s">
        <v>34</v>
      </c>
      <c r="B39" s="37">
        <v>207426</v>
      </c>
      <c r="C39" s="38">
        <v>101331</v>
      </c>
      <c r="D39" s="38">
        <v>106095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5"/>
    </row>
    <row r="40" spans="1:11">
      <c r="A40" s="36"/>
      <c r="B40" s="37"/>
      <c r="C40" s="38"/>
      <c r="D40" s="38"/>
      <c r="E40" s="38"/>
      <c r="F40" s="38"/>
      <c r="G40" s="38"/>
      <c r="H40" s="38"/>
      <c r="I40" s="38"/>
      <c r="J40" s="35"/>
    </row>
    <row r="41" spans="1:11">
      <c r="A41" s="36" t="s">
        <v>41</v>
      </c>
      <c r="B41" s="37">
        <f>SUM(C41:H41)</f>
        <v>191818</v>
      </c>
      <c r="C41" s="38">
        <f>+C42</f>
        <v>191818</v>
      </c>
      <c r="D41" s="38">
        <f>+D42</f>
        <v>0</v>
      </c>
      <c r="E41" s="38">
        <v>0</v>
      </c>
      <c r="F41" s="38">
        <v>0</v>
      </c>
      <c r="G41" s="38">
        <v>0</v>
      </c>
      <c r="H41" s="38">
        <v>0</v>
      </c>
      <c r="I41" s="38">
        <f>I42</f>
        <v>30000</v>
      </c>
      <c r="J41" s="35"/>
    </row>
    <row r="42" spans="1:11">
      <c r="A42" s="36" t="s">
        <v>23</v>
      </c>
      <c r="B42" s="37">
        <v>191818</v>
      </c>
      <c r="C42" s="38">
        <v>191818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30000</v>
      </c>
      <c r="J42" s="35"/>
    </row>
    <row r="43" spans="1:11" hidden="1">
      <c r="A43" s="36" t="s">
        <v>28</v>
      </c>
      <c r="B43" s="37">
        <v>0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5"/>
    </row>
    <row r="44" spans="1:11">
      <c r="A44" s="36"/>
      <c r="B44" s="37"/>
      <c r="C44" s="38"/>
      <c r="D44" s="38"/>
      <c r="E44" s="38"/>
      <c r="F44" s="38"/>
      <c r="G44" s="38"/>
      <c r="H44" s="38"/>
      <c r="I44" s="38"/>
      <c r="J44" s="35"/>
    </row>
    <row r="45" spans="1:11">
      <c r="A45" s="36" t="s">
        <v>42</v>
      </c>
      <c r="B45" s="37">
        <f>SUM(C45:H45)</f>
        <v>28189261</v>
      </c>
      <c r="C45" s="38">
        <f t="shared" ref="C45:I45" si="3">SUM(C46:C53)</f>
        <v>25326880</v>
      </c>
      <c r="D45" s="38">
        <f t="shared" si="3"/>
        <v>1488793</v>
      </c>
      <c r="E45" s="38">
        <f t="shared" si="3"/>
        <v>1149890</v>
      </c>
      <c r="F45" s="38">
        <f t="shared" si="3"/>
        <v>223698</v>
      </c>
      <c r="G45" s="38">
        <f t="shared" si="3"/>
        <v>0</v>
      </c>
      <c r="H45" s="38">
        <f t="shared" si="3"/>
        <v>0</v>
      </c>
      <c r="I45" s="38">
        <f t="shared" si="3"/>
        <v>1344800</v>
      </c>
      <c r="J45" s="30"/>
      <c r="K45" s="34"/>
    </row>
    <row r="46" spans="1:11">
      <c r="A46" s="36" t="s">
        <v>22</v>
      </c>
      <c r="B46" s="37">
        <v>1227893</v>
      </c>
      <c r="C46" s="38">
        <v>894744</v>
      </c>
      <c r="D46" s="38">
        <v>333149</v>
      </c>
      <c r="E46" s="38">
        <v>0</v>
      </c>
      <c r="F46" s="38">
        <v>0</v>
      </c>
      <c r="G46" s="38">
        <v>0</v>
      </c>
      <c r="H46" s="38">
        <v>0</v>
      </c>
      <c r="I46" s="38">
        <v>15000</v>
      </c>
      <c r="J46" s="35"/>
    </row>
    <row r="47" spans="1:11">
      <c r="A47" s="36" t="s">
        <v>25</v>
      </c>
      <c r="B47" s="37">
        <v>3164703</v>
      </c>
      <c r="C47" s="38">
        <v>2955251</v>
      </c>
      <c r="D47" s="38">
        <v>116177</v>
      </c>
      <c r="E47" s="38">
        <v>93275</v>
      </c>
      <c r="F47" s="38">
        <v>0</v>
      </c>
      <c r="G47" s="38">
        <v>0</v>
      </c>
      <c r="H47" s="38">
        <v>0</v>
      </c>
      <c r="I47" s="38">
        <v>101900</v>
      </c>
      <c r="J47" s="35"/>
    </row>
    <row r="48" spans="1:11">
      <c r="A48" s="36" t="s">
        <v>28</v>
      </c>
      <c r="B48" s="37">
        <v>75742</v>
      </c>
      <c r="C48" s="38">
        <v>44591</v>
      </c>
      <c r="D48" s="38">
        <v>31151</v>
      </c>
      <c r="E48" s="38">
        <v>0</v>
      </c>
      <c r="F48" s="38">
        <v>0</v>
      </c>
      <c r="G48" s="38">
        <v>0</v>
      </c>
      <c r="H48" s="38">
        <v>0</v>
      </c>
      <c r="I48" s="38">
        <v>14000</v>
      </c>
      <c r="J48" s="35"/>
    </row>
    <row r="49" spans="1:10">
      <c r="A49" s="36" t="s">
        <v>29</v>
      </c>
      <c r="B49" s="37">
        <v>2997886</v>
      </c>
      <c r="C49" s="38">
        <v>2903306</v>
      </c>
      <c r="D49" s="38">
        <v>0</v>
      </c>
      <c r="E49" s="38">
        <v>89040</v>
      </c>
      <c r="F49" s="38">
        <v>5540</v>
      </c>
      <c r="G49" s="38">
        <v>0</v>
      </c>
      <c r="H49" s="38">
        <v>0</v>
      </c>
      <c r="I49" s="38">
        <v>740700</v>
      </c>
      <c r="J49" s="35"/>
    </row>
    <row r="50" spans="1:10">
      <c r="A50" s="36" t="s">
        <v>32</v>
      </c>
      <c r="B50" s="37">
        <v>3112476</v>
      </c>
      <c r="C50" s="38">
        <v>2845664</v>
      </c>
      <c r="D50" s="38">
        <v>48654</v>
      </c>
      <c r="E50" s="38">
        <v>0</v>
      </c>
      <c r="F50" s="38">
        <v>218158</v>
      </c>
      <c r="G50" s="38">
        <v>0</v>
      </c>
      <c r="H50" s="38">
        <v>0</v>
      </c>
      <c r="I50" s="38">
        <v>61400</v>
      </c>
      <c r="J50" s="35"/>
    </row>
    <row r="51" spans="1:10">
      <c r="A51" s="36" t="s">
        <v>33</v>
      </c>
      <c r="B51" s="37">
        <v>4046327</v>
      </c>
      <c r="C51" s="38">
        <v>4046327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40700</v>
      </c>
      <c r="J51" s="35"/>
    </row>
    <row r="52" spans="1:10">
      <c r="A52" s="36" t="s">
        <v>34</v>
      </c>
      <c r="B52" s="37">
        <v>5011625</v>
      </c>
      <c r="C52" s="38">
        <v>4064025</v>
      </c>
      <c r="D52" s="38">
        <v>0</v>
      </c>
      <c r="E52" s="38">
        <v>947600</v>
      </c>
      <c r="F52" s="38">
        <v>0</v>
      </c>
      <c r="G52" s="38">
        <v>0</v>
      </c>
      <c r="H52" s="38">
        <v>0</v>
      </c>
      <c r="I52" s="38">
        <v>32200</v>
      </c>
      <c r="J52" s="35"/>
    </row>
    <row r="53" spans="1:10">
      <c r="A53" s="36" t="s">
        <v>43</v>
      </c>
      <c r="B53" s="37">
        <v>8552609</v>
      </c>
      <c r="C53" s="38">
        <v>7572972</v>
      </c>
      <c r="D53" s="38">
        <v>959662</v>
      </c>
      <c r="E53" s="38">
        <v>19975</v>
      </c>
      <c r="F53" s="38">
        <v>0</v>
      </c>
      <c r="G53" s="38">
        <v>0</v>
      </c>
      <c r="H53" s="38">
        <v>0</v>
      </c>
      <c r="I53" s="38">
        <v>338900</v>
      </c>
      <c r="J53" s="35"/>
    </row>
    <row r="54" spans="1:10">
      <c r="A54" s="36"/>
      <c r="B54" s="37"/>
      <c r="C54" s="37"/>
      <c r="D54" s="37"/>
      <c r="E54" s="38"/>
      <c r="F54" s="38"/>
      <c r="G54" s="38"/>
      <c r="H54" s="38"/>
      <c r="I54" s="38"/>
      <c r="J54" s="35"/>
    </row>
    <row r="55" spans="1:10">
      <c r="A55" s="36" t="s">
        <v>44</v>
      </c>
      <c r="B55" s="37">
        <f>SUM(C55:H55)</f>
        <v>1583336</v>
      </c>
      <c r="C55" s="38">
        <f>SUM(C56:C57)</f>
        <v>1169428</v>
      </c>
      <c r="D55" s="38">
        <f>SUM(D56:D57)</f>
        <v>413908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5"/>
    </row>
    <row r="56" spans="1:10">
      <c r="A56" s="36" t="s">
        <v>45</v>
      </c>
      <c r="B56" s="37">
        <v>608315</v>
      </c>
      <c r="C56" s="38">
        <v>608315</v>
      </c>
      <c r="D56" s="38">
        <v>0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5"/>
    </row>
    <row r="57" spans="1:10">
      <c r="A57" s="36" t="s">
        <v>46</v>
      </c>
      <c r="B57" s="37">
        <v>975021</v>
      </c>
      <c r="C57" s="38">
        <f>257764+303349</f>
        <v>561113</v>
      </c>
      <c r="D57" s="38">
        <v>413908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5"/>
    </row>
    <row r="58" spans="1:10">
      <c r="A58" s="36"/>
      <c r="B58" s="37"/>
      <c r="C58" s="37"/>
      <c r="D58" s="37"/>
      <c r="E58" s="37"/>
      <c r="F58" s="37"/>
      <c r="G58" s="37"/>
      <c r="H58" s="37"/>
      <c r="I58" s="38"/>
      <c r="J58" s="35"/>
    </row>
    <row r="59" spans="1:10">
      <c r="A59" s="36" t="s">
        <v>47</v>
      </c>
      <c r="B59" s="37">
        <f>SUM(C59:H59)</f>
        <v>197677435</v>
      </c>
      <c r="C59" s="38">
        <f t="shared" ref="C59:I59" si="4">SUM(C60:C68)</f>
        <v>131436097</v>
      </c>
      <c r="D59" s="38">
        <f t="shared" si="4"/>
        <v>61216516</v>
      </c>
      <c r="E59" s="38">
        <f t="shared" si="4"/>
        <v>4201084</v>
      </c>
      <c r="F59" s="38">
        <f t="shared" si="4"/>
        <v>673562</v>
      </c>
      <c r="G59" s="38">
        <f>SUM(G60:G68)</f>
        <v>150176</v>
      </c>
      <c r="H59" s="38">
        <f t="shared" si="4"/>
        <v>0</v>
      </c>
      <c r="I59" s="38">
        <f t="shared" si="4"/>
        <v>9865000</v>
      </c>
      <c r="J59" s="30"/>
    </row>
    <row r="60" spans="1:10">
      <c r="A60" s="36" t="s">
        <v>22</v>
      </c>
      <c r="B60" s="37">
        <v>52985826</v>
      </c>
      <c r="C60" s="38">
        <v>32467988</v>
      </c>
      <c r="D60" s="38">
        <v>19037718</v>
      </c>
      <c r="E60" s="38">
        <v>895102</v>
      </c>
      <c r="F60" s="38">
        <v>434842</v>
      </c>
      <c r="G60" s="38">
        <v>150176</v>
      </c>
      <c r="H60" s="38">
        <v>0</v>
      </c>
      <c r="I60" s="38">
        <v>2339900</v>
      </c>
      <c r="J60" s="35"/>
    </row>
    <row r="61" spans="1:10">
      <c r="A61" s="36" t="s">
        <v>23</v>
      </c>
      <c r="B61" s="37">
        <v>33664556</v>
      </c>
      <c r="C61" s="38">
        <v>25374064</v>
      </c>
      <c r="D61" s="38">
        <v>7705092</v>
      </c>
      <c r="E61" s="38">
        <v>585400</v>
      </c>
      <c r="F61" s="38">
        <v>0</v>
      </c>
      <c r="G61" s="38">
        <v>0</v>
      </c>
      <c r="H61" s="38">
        <v>0</v>
      </c>
      <c r="I61" s="38">
        <v>1572600</v>
      </c>
      <c r="J61" s="35"/>
    </row>
    <row r="62" spans="1:10">
      <c r="A62" s="36" t="s">
        <v>48</v>
      </c>
      <c r="B62" s="37">
        <v>35873284</v>
      </c>
      <c r="C62" s="38">
        <v>25734396</v>
      </c>
      <c r="D62" s="38">
        <v>9683134</v>
      </c>
      <c r="E62" s="38">
        <v>455754</v>
      </c>
      <c r="F62" s="38">
        <v>0</v>
      </c>
      <c r="G62" s="38">
        <v>0</v>
      </c>
      <c r="H62" s="38">
        <v>0</v>
      </c>
      <c r="I62" s="38">
        <v>1984600</v>
      </c>
      <c r="J62" s="35"/>
    </row>
    <row r="63" spans="1:10">
      <c r="A63" s="36" t="s">
        <v>26</v>
      </c>
      <c r="B63" s="37">
        <v>24407225</v>
      </c>
      <c r="C63" s="38">
        <v>18339841</v>
      </c>
      <c r="D63" s="38">
        <v>5739893</v>
      </c>
      <c r="E63" s="38">
        <v>327491</v>
      </c>
      <c r="F63" s="38">
        <v>0</v>
      </c>
      <c r="G63" s="38">
        <v>0</v>
      </c>
      <c r="H63" s="38">
        <v>0</v>
      </c>
      <c r="I63" s="38">
        <v>1518300</v>
      </c>
      <c r="J63" s="35"/>
    </row>
    <row r="64" spans="1:10">
      <c r="A64" s="36" t="s">
        <v>27</v>
      </c>
      <c r="B64" s="37">
        <v>5983330</v>
      </c>
      <c r="C64" s="38">
        <v>4631794</v>
      </c>
      <c r="D64" s="38">
        <v>1311536</v>
      </c>
      <c r="E64" s="38">
        <v>40000</v>
      </c>
      <c r="F64" s="38">
        <v>0</v>
      </c>
      <c r="G64" s="38">
        <v>0</v>
      </c>
      <c r="H64" s="38">
        <v>0</v>
      </c>
      <c r="I64" s="38">
        <v>294000</v>
      </c>
      <c r="J64" s="35"/>
    </row>
    <row r="65" spans="1:10">
      <c r="A65" s="36" t="s">
        <v>49</v>
      </c>
      <c r="B65" s="37">
        <v>18751615</v>
      </c>
      <c r="C65" s="38">
        <v>9121623</v>
      </c>
      <c r="D65" s="38">
        <v>9302873</v>
      </c>
      <c r="E65" s="38">
        <v>327119</v>
      </c>
      <c r="F65" s="38">
        <v>0</v>
      </c>
      <c r="G65" s="38">
        <v>0</v>
      </c>
      <c r="H65" s="38">
        <v>0</v>
      </c>
      <c r="I65" s="38">
        <v>797500</v>
      </c>
      <c r="J65" s="35"/>
    </row>
    <row r="66" spans="1:10">
      <c r="A66" s="36" t="s">
        <v>50</v>
      </c>
      <c r="B66" s="37">
        <v>3984154</v>
      </c>
      <c r="C66" s="38">
        <v>3161363</v>
      </c>
      <c r="D66" s="38">
        <v>630343</v>
      </c>
      <c r="E66" s="38">
        <v>148348</v>
      </c>
      <c r="F66" s="38">
        <v>44100</v>
      </c>
      <c r="G66" s="38">
        <v>0</v>
      </c>
      <c r="H66" s="38">
        <v>0</v>
      </c>
      <c r="I66" s="38">
        <v>524100</v>
      </c>
      <c r="J66" s="35"/>
    </row>
    <row r="67" spans="1:10">
      <c r="A67" s="36" t="s">
        <v>32</v>
      </c>
      <c r="B67" s="37">
        <v>2565713</v>
      </c>
      <c r="C67" s="38">
        <v>1867494</v>
      </c>
      <c r="D67" s="38">
        <v>582815</v>
      </c>
      <c r="E67" s="38">
        <v>63404</v>
      </c>
      <c r="F67" s="38">
        <v>52000</v>
      </c>
      <c r="G67" s="38">
        <v>0</v>
      </c>
      <c r="H67" s="38">
        <v>0</v>
      </c>
      <c r="I67" s="38">
        <v>54000</v>
      </c>
      <c r="J67" s="35"/>
    </row>
    <row r="68" spans="1:10">
      <c r="A68" s="36" t="s">
        <v>33</v>
      </c>
      <c r="B68" s="37">
        <v>19461732</v>
      </c>
      <c r="C68" s="38">
        <v>10737534</v>
      </c>
      <c r="D68" s="38">
        <v>7223112</v>
      </c>
      <c r="E68" s="38">
        <v>1358466</v>
      </c>
      <c r="F68" s="38">
        <v>142620</v>
      </c>
      <c r="G68" s="38">
        <v>0</v>
      </c>
      <c r="H68" s="38">
        <v>0</v>
      </c>
      <c r="I68" s="38">
        <v>780000</v>
      </c>
      <c r="J68" s="35"/>
    </row>
    <row r="69" spans="1:10">
      <c r="A69" s="36"/>
      <c r="B69" s="37"/>
      <c r="C69" s="38"/>
      <c r="D69" s="38"/>
      <c r="E69" s="38"/>
      <c r="F69" s="38"/>
      <c r="G69" s="38"/>
      <c r="H69" s="38"/>
      <c r="I69" s="38"/>
    </row>
    <row r="70" spans="1:10">
      <c r="A70" s="40" t="s">
        <v>51</v>
      </c>
      <c r="B70" s="37">
        <f>SUM(C70:H70)</f>
        <v>6407122</v>
      </c>
      <c r="C70" s="38">
        <f t="shared" ref="C70:I70" si="5">SUM(C71:C75)</f>
        <v>4503725</v>
      </c>
      <c r="D70" s="38">
        <f t="shared" si="5"/>
        <v>1888237</v>
      </c>
      <c r="E70" s="38">
        <f t="shared" si="5"/>
        <v>15160</v>
      </c>
      <c r="F70" s="38">
        <f t="shared" si="5"/>
        <v>0</v>
      </c>
      <c r="G70" s="38">
        <f t="shared" si="5"/>
        <v>0</v>
      </c>
      <c r="H70" s="38">
        <f t="shared" si="5"/>
        <v>0</v>
      </c>
      <c r="I70" s="38">
        <f t="shared" si="5"/>
        <v>179300</v>
      </c>
      <c r="J70" s="35"/>
    </row>
    <row r="71" spans="1:10">
      <c r="A71" s="36" t="s">
        <v>22</v>
      </c>
      <c r="B71" s="37">
        <v>697257</v>
      </c>
      <c r="C71" s="38">
        <v>456489</v>
      </c>
      <c r="D71" s="38">
        <v>240768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5"/>
    </row>
    <row r="72" spans="1:10">
      <c r="A72" s="36" t="s">
        <v>24</v>
      </c>
      <c r="B72" s="37">
        <v>2586013</v>
      </c>
      <c r="C72" s="37">
        <v>1970874</v>
      </c>
      <c r="D72" s="37">
        <v>611013</v>
      </c>
      <c r="E72" s="37">
        <v>4126</v>
      </c>
      <c r="F72" s="37">
        <v>0</v>
      </c>
      <c r="G72" s="37">
        <v>0</v>
      </c>
      <c r="H72" s="37">
        <v>0</v>
      </c>
      <c r="I72" s="37">
        <v>139400</v>
      </c>
      <c r="J72" s="35"/>
    </row>
    <row r="73" spans="1:10">
      <c r="A73" s="36" t="s">
        <v>49</v>
      </c>
      <c r="B73" s="37">
        <v>656881</v>
      </c>
      <c r="C73" s="37">
        <v>424946</v>
      </c>
      <c r="D73" s="37">
        <v>231935</v>
      </c>
      <c r="E73" s="37">
        <v>0</v>
      </c>
      <c r="F73" s="37">
        <v>0</v>
      </c>
      <c r="G73" s="37">
        <v>0</v>
      </c>
      <c r="H73" s="37">
        <v>0</v>
      </c>
      <c r="I73" s="37">
        <v>3600</v>
      </c>
      <c r="J73" s="35"/>
    </row>
    <row r="74" spans="1:10">
      <c r="A74" s="36" t="s">
        <v>50</v>
      </c>
      <c r="B74" s="37">
        <v>774519</v>
      </c>
      <c r="C74" s="38">
        <v>501622</v>
      </c>
      <c r="D74" s="38">
        <v>272897</v>
      </c>
      <c r="E74" s="38">
        <v>0</v>
      </c>
      <c r="F74" s="38">
        <v>0</v>
      </c>
      <c r="G74" s="38">
        <v>0</v>
      </c>
      <c r="H74" s="38">
        <v>0</v>
      </c>
      <c r="I74" s="38">
        <v>0</v>
      </c>
      <c r="J74" s="35"/>
    </row>
    <row r="75" spans="1:10">
      <c r="A75" s="36" t="s">
        <v>33</v>
      </c>
      <c r="B75" s="41">
        <v>1692452</v>
      </c>
      <c r="C75" s="37">
        <f>1140794+9000</f>
        <v>1149794</v>
      </c>
      <c r="D75" s="37">
        <v>531624</v>
      </c>
      <c r="E75" s="37">
        <v>11034</v>
      </c>
      <c r="F75" s="37">
        <v>0</v>
      </c>
      <c r="G75" s="37">
        <v>0</v>
      </c>
      <c r="H75" s="37">
        <v>0</v>
      </c>
      <c r="I75" s="37">
        <v>36300</v>
      </c>
      <c r="J75" s="42"/>
    </row>
    <row r="76" spans="1:10">
      <c r="A76" s="36"/>
      <c r="B76" s="37"/>
      <c r="C76" s="38"/>
      <c r="D76" s="38"/>
      <c r="E76" s="38"/>
      <c r="F76" s="38"/>
      <c r="G76" s="38"/>
      <c r="H76" s="38"/>
      <c r="I76" s="38"/>
      <c r="J76" s="35"/>
    </row>
    <row r="77" spans="1:10">
      <c r="A77" s="36" t="s">
        <v>52</v>
      </c>
      <c r="B77" s="37">
        <f>SUM(C77:H77)</f>
        <v>4520076</v>
      </c>
      <c r="C77" s="38">
        <f t="shared" ref="C77:H77" si="6">SUM(C78:C79)</f>
        <v>2654954</v>
      </c>
      <c r="D77" s="38">
        <f t="shared" si="6"/>
        <v>1827862</v>
      </c>
      <c r="E77" s="38">
        <f t="shared" si="6"/>
        <v>11640</v>
      </c>
      <c r="F77" s="38">
        <f t="shared" si="6"/>
        <v>25620</v>
      </c>
      <c r="G77" s="38">
        <f t="shared" si="6"/>
        <v>0</v>
      </c>
      <c r="H77" s="38">
        <f t="shared" si="6"/>
        <v>0</v>
      </c>
      <c r="I77" s="38">
        <f>SUM(I79:I79)</f>
        <v>32400</v>
      </c>
      <c r="J77" s="35"/>
    </row>
    <row r="78" spans="1:10">
      <c r="A78" s="36" t="s">
        <v>50</v>
      </c>
      <c r="B78" s="37">
        <v>2360911</v>
      </c>
      <c r="C78" s="38">
        <f>1451036+8167</f>
        <v>1459203</v>
      </c>
      <c r="D78" s="38">
        <v>873908</v>
      </c>
      <c r="E78" s="38">
        <v>2180</v>
      </c>
      <c r="F78" s="38">
        <v>25620</v>
      </c>
      <c r="G78" s="38">
        <v>0</v>
      </c>
      <c r="H78" s="38">
        <v>0</v>
      </c>
      <c r="I78" s="38">
        <v>0</v>
      </c>
      <c r="J78" s="35"/>
    </row>
    <row r="79" spans="1:10">
      <c r="A79" s="36" t="s">
        <v>46</v>
      </c>
      <c r="B79" s="37">
        <v>2159165</v>
      </c>
      <c r="C79" s="38">
        <v>1195751</v>
      </c>
      <c r="D79" s="38">
        <v>953954</v>
      </c>
      <c r="E79" s="38">
        <v>9460</v>
      </c>
      <c r="F79" s="38">
        <v>0</v>
      </c>
      <c r="G79" s="38">
        <v>0</v>
      </c>
      <c r="H79" s="38">
        <v>0</v>
      </c>
      <c r="I79" s="38">
        <v>32400</v>
      </c>
      <c r="J79" s="35"/>
    </row>
    <row r="80" spans="1:10">
      <c r="A80" s="36"/>
      <c r="B80" s="37"/>
      <c r="C80" s="38"/>
      <c r="D80" s="38"/>
      <c r="E80" s="38"/>
      <c r="F80" s="38"/>
      <c r="G80" s="38"/>
      <c r="H80" s="38"/>
      <c r="I80" s="38"/>
      <c r="J80" s="35"/>
    </row>
    <row r="81" spans="1:10">
      <c r="A81" s="36" t="s">
        <v>53</v>
      </c>
      <c r="B81" s="37">
        <f>SUM(C81:H81)</f>
        <v>415419</v>
      </c>
      <c r="C81" s="38">
        <f t="shared" ref="C81:H81" si="7">C82+C83</f>
        <v>382307</v>
      </c>
      <c r="D81" s="38">
        <f t="shared" si="7"/>
        <v>1522</v>
      </c>
      <c r="E81" s="38">
        <f t="shared" si="7"/>
        <v>6300</v>
      </c>
      <c r="F81" s="38">
        <f t="shared" si="7"/>
        <v>25290</v>
      </c>
      <c r="G81" s="38">
        <f t="shared" si="7"/>
        <v>0</v>
      </c>
      <c r="H81" s="38">
        <f t="shared" si="7"/>
        <v>0</v>
      </c>
      <c r="I81" s="38">
        <f>I83</f>
        <v>0</v>
      </c>
      <c r="J81" s="35"/>
    </row>
    <row r="82" spans="1:10">
      <c r="A82" s="36" t="s">
        <v>50</v>
      </c>
      <c r="B82" s="37">
        <v>345613</v>
      </c>
      <c r="C82" s="38">
        <v>312501</v>
      </c>
      <c r="D82" s="38">
        <v>1522</v>
      </c>
      <c r="E82" s="38">
        <v>6300</v>
      </c>
      <c r="F82" s="38">
        <v>25290</v>
      </c>
      <c r="G82" s="38">
        <v>0</v>
      </c>
      <c r="H82" s="38">
        <v>0</v>
      </c>
      <c r="I82" s="38">
        <v>0</v>
      </c>
      <c r="J82" s="35"/>
    </row>
    <row r="83" spans="1:10">
      <c r="A83" s="36" t="s">
        <v>46</v>
      </c>
      <c r="B83" s="37">
        <v>69806</v>
      </c>
      <c r="C83" s="38">
        <v>69806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5"/>
    </row>
    <row r="84" spans="1:10">
      <c r="A84" s="43"/>
      <c r="B84" s="44"/>
      <c r="C84" s="44"/>
      <c r="D84" s="44"/>
      <c r="E84" s="44"/>
      <c r="F84" s="44"/>
      <c r="G84" s="44"/>
      <c r="H84" s="44"/>
      <c r="I84" s="44"/>
      <c r="J84" s="35"/>
    </row>
    <row r="85" spans="1:10">
      <c r="A85" s="45"/>
      <c r="B85" s="37"/>
      <c r="C85" s="37"/>
      <c r="D85" s="33"/>
      <c r="E85" s="33"/>
      <c r="F85" s="33"/>
      <c r="G85" s="33"/>
      <c r="H85" s="33"/>
      <c r="I85" s="33"/>
      <c r="J85" s="35"/>
    </row>
    <row r="86" spans="1:10">
      <c r="B86" s="35"/>
      <c r="C86" s="35"/>
      <c r="D86" s="35"/>
      <c r="E86" s="35"/>
      <c r="F86" s="35"/>
      <c r="G86" s="35"/>
      <c r="H86" s="35"/>
      <c r="I86" s="35"/>
      <c r="J86" s="35"/>
    </row>
    <row r="87" spans="1:10">
      <c r="B87" s="30">
        <f>B10+B34+B41+B45+B55+B59+B81+B77+B70+B31</f>
        <v>344035532</v>
      </c>
      <c r="C87" s="35"/>
      <c r="D87" s="35"/>
      <c r="E87" s="35"/>
      <c r="F87" s="35"/>
      <c r="G87" s="35"/>
      <c r="H87" s="35"/>
      <c r="I87" s="35"/>
      <c r="J87" s="35"/>
    </row>
    <row r="88" spans="1:10">
      <c r="B88" s="35"/>
      <c r="C88" s="35"/>
      <c r="D88" s="35"/>
      <c r="E88" s="35"/>
      <c r="F88" s="35"/>
      <c r="G88" s="35"/>
      <c r="H88" s="35"/>
      <c r="I88" s="35"/>
      <c r="J88" s="35"/>
    </row>
    <row r="89" spans="1:10">
      <c r="B89" s="35"/>
      <c r="C89" s="35"/>
      <c r="D89" s="35"/>
      <c r="E89" s="35"/>
      <c r="F89" s="35"/>
      <c r="G89" s="35"/>
      <c r="H89" s="35"/>
      <c r="I89" s="35"/>
      <c r="J89" s="35"/>
    </row>
    <row r="91" spans="1:10">
      <c r="C91" s="3" t="s">
        <v>54</v>
      </c>
    </row>
  </sheetData>
  <sheetProtection password="CA4C" sheet="1"/>
  <mergeCells count="4">
    <mergeCell ref="C5:C6"/>
    <mergeCell ref="E5:E6"/>
    <mergeCell ref="G5:G6"/>
    <mergeCell ref="H5:H6"/>
  </mergeCells>
  <phoneticPr fontId="2"/>
  <printOptions horizontalCentered="1"/>
  <pageMargins left="0.70866141732283472" right="0.70866141732283472" top="0.94488188976377963" bottom="0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163</vt:lpstr>
      <vt:lpstr>'163'!Print_Area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　志信</dc:creator>
  <cp:lastModifiedBy>藤本　志信</cp:lastModifiedBy>
  <dcterms:created xsi:type="dcterms:W3CDTF">2018-11-14T07:12:08Z</dcterms:created>
  <dcterms:modified xsi:type="dcterms:W3CDTF">2018-11-14T07:12:36Z</dcterms:modified>
</cp:coreProperties>
</file>