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320" windowHeight="7650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'第3-2表'!$A$1:$AI$32</definedName>
    <definedName name="_xlnm.Print_Area" localSheetId="1">'第3-3表'!$A$1:$AW$31</definedName>
    <definedName name="_xlnm.Print_Area" localSheetId="2">'第3-4表'!$A$1:$AD$30</definedName>
    <definedName name="_xlnm.Print_Area" localSheetId="3">'第3-4表 (2)'!$A$1:$Y$29</definedName>
    <definedName name="_xlnm.Print_Area" localSheetId="4">'第3-5表'!$A$1:$AL$33</definedName>
    <definedName name="_xlnm.Print_Area" localSheetId="5">'第3-6表'!$A$1:$BT$33</definedName>
    <definedName name="_xlnm.Print_Area" localSheetId="6">'第3-7表'!$A$1:$K$29</definedName>
    <definedName name="_xlnm.Print_Area" localSheetId="7">'第3-8表'!$A$1:$Q$29</definedName>
    <definedName name="_xlnm.Print_Area" localSheetId="8">'第3-9表'!$A$1:$X$30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<sst xmlns="http://schemas.openxmlformats.org/spreadsheetml/2006/main" count="1259" uniqueCount="849">
  <si>
    <t>(1)</t>
  </si>
  <si>
    <t>(2)</t>
  </si>
  <si>
    <t>(3)</t>
  </si>
  <si>
    <t>(5)</t>
  </si>
  <si>
    <t>(6)</t>
  </si>
  <si>
    <t>(7)</t>
  </si>
  <si>
    <t>(8)</t>
  </si>
  <si>
    <t>(9)</t>
  </si>
  <si>
    <t>(4)</t>
  </si>
  <si>
    <t>配水管</t>
  </si>
  <si>
    <t>一日最大</t>
  </si>
  <si>
    <t>一日平均</t>
  </si>
  <si>
    <t>一日一人</t>
  </si>
  <si>
    <t>ア</t>
  </si>
  <si>
    <t>イ　　</t>
  </si>
  <si>
    <t>ウ</t>
  </si>
  <si>
    <t>延　長</t>
  </si>
  <si>
    <t>有収水量</t>
  </si>
  <si>
    <t>計</t>
  </si>
  <si>
    <t>基本水量</t>
  </si>
  <si>
    <t>超過料金</t>
  </si>
  <si>
    <t>(千ｍ)</t>
  </si>
  <si>
    <t>下関市</t>
  </si>
  <si>
    <t>口径別</t>
  </si>
  <si>
    <t>宇部市</t>
  </si>
  <si>
    <t>山口市</t>
  </si>
  <si>
    <t>用途別・口径別</t>
  </si>
  <si>
    <t>萩市</t>
  </si>
  <si>
    <t>用途別</t>
  </si>
  <si>
    <t>防府市</t>
  </si>
  <si>
    <t>ダム・地下水</t>
  </si>
  <si>
    <t>下松市</t>
  </si>
  <si>
    <t>岩国市</t>
  </si>
  <si>
    <t>表流水</t>
  </si>
  <si>
    <t>光市</t>
  </si>
  <si>
    <t>伏流水</t>
  </si>
  <si>
    <t>長門市</t>
  </si>
  <si>
    <t>柳井市</t>
  </si>
  <si>
    <t>美祢市</t>
  </si>
  <si>
    <t>伏流水・地下水・受水</t>
  </si>
  <si>
    <t>ダム</t>
  </si>
  <si>
    <t>（１）上水道事業・簡易水道事業</t>
  </si>
  <si>
    <t>　　（上水道事業）</t>
  </si>
  <si>
    <t>項　目</t>
  </si>
  <si>
    <t>団体名</t>
  </si>
  <si>
    <t>基本料金</t>
  </si>
  <si>
    <t>田布施・平生
水道企業団</t>
  </si>
  <si>
    <t>柳井地域
広域水道企業団</t>
  </si>
  <si>
    <t>光地域
広域水道企業団</t>
  </si>
  <si>
    <t>　　（簡易水道事業）</t>
  </si>
  <si>
    <t>　第３－２表　施設及び業務概況</t>
  </si>
  <si>
    <t>周南市</t>
  </si>
  <si>
    <t>表流水・ダム・伏流水・　　　　　地下水・受水</t>
  </si>
  <si>
    <t>山陽小野田市</t>
  </si>
  <si>
    <t>01-01-06</t>
  </si>
  <si>
    <t>01-01-07</t>
  </si>
  <si>
    <t>01-01-08</t>
  </si>
  <si>
    <t>01-01-10</t>
  </si>
  <si>
    <t>01-01-12</t>
  </si>
  <si>
    <t>01-01-13</t>
  </si>
  <si>
    <t>01-01-14</t>
  </si>
  <si>
    <t>01-01-15</t>
  </si>
  <si>
    <t>01-01-21</t>
  </si>
  <si>
    <t>01-01-23</t>
  </si>
  <si>
    <t>01-01-22</t>
  </si>
  <si>
    <t>01-01-24</t>
  </si>
  <si>
    <t>-</t>
  </si>
  <si>
    <t>01-01-41</t>
  </si>
  <si>
    <t>01-01-42</t>
  </si>
  <si>
    <t>01-01-43</t>
  </si>
  <si>
    <t>01-01-44</t>
  </si>
  <si>
    <t>01-01-45</t>
  </si>
  <si>
    <t>01-01-46</t>
  </si>
  <si>
    <t>01-01-47</t>
  </si>
  <si>
    <t>01-01-48</t>
  </si>
  <si>
    <t>01-01-26</t>
  </si>
  <si>
    <t>01-01-27</t>
  </si>
  <si>
    <t>01-01-28</t>
  </si>
  <si>
    <t>01-01-29</t>
  </si>
  <si>
    <t>01-01-32</t>
  </si>
  <si>
    <t>01-01-37</t>
  </si>
  <si>
    <t>01-01-38</t>
  </si>
  <si>
    <t>01-01-39</t>
  </si>
  <si>
    <t>表流水・地下水</t>
  </si>
  <si>
    <t>表流水・ダム・伏流水・
地下水・その他</t>
  </si>
  <si>
    <t>ダム・地下水</t>
  </si>
  <si>
    <t>表流水・伏流水・
地下水・受水</t>
  </si>
  <si>
    <t>口径別</t>
  </si>
  <si>
    <t>口径別</t>
  </si>
  <si>
    <t>当たり料金</t>
  </si>
  <si>
    <t>表流水・ダム・伏流水・受水</t>
  </si>
  <si>
    <t>営業収益</t>
  </si>
  <si>
    <t>営業外費用</t>
  </si>
  <si>
    <t>純利益</t>
  </si>
  <si>
    <t>団体名</t>
  </si>
  <si>
    <t>その他</t>
  </si>
  <si>
    <t>(E)+(F)+(H)</t>
  </si>
  <si>
    <t>(A)-(D)</t>
  </si>
  <si>
    <t>計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</si>
  <si>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</si>
  <si>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</si>
  <si>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</si>
  <si>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</si>
  <si>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</si>
  <si>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</si>
  <si>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</si>
  <si>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</si>
  <si>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</si>
  <si>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周南市</t>
  </si>
  <si>
    <t>１．</t>
  </si>
  <si>
    <t>へ繰越され</t>
  </si>
  <si>
    <t>固定資産</t>
  </si>
  <si>
    <t>１～１０</t>
  </si>
  <si>
    <t>る支出の</t>
  </si>
  <si>
    <t>(a)-{(b)+(c)}</t>
  </si>
  <si>
    <t>１～５</t>
  </si>
  <si>
    <t>売却代金</t>
  </si>
  <si>
    <t>財源充当額</t>
  </si>
  <si>
    <t>職員給与費</t>
  </si>
  <si>
    <t>建設利息</t>
  </si>
  <si>
    <t>(c)</t>
  </si>
  <si>
    <t>(d)</t>
  </si>
  <si>
    <t>(e)</t>
  </si>
  <si>
    <t>(f)</t>
  </si>
  <si>
    <t>(g)</t>
  </si>
  <si>
    <t>(f)-(g)</t>
  </si>
  <si>
    <t>23-01-44</t>
  </si>
  <si>
    <t>23-01-46</t>
  </si>
  <si>
    <t>23-01-47</t>
  </si>
  <si>
    <t>23-01-48</t>
  </si>
  <si>
    <t>23-01-49</t>
  </si>
  <si>
    <t>23-01-52</t>
  </si>
  <si>
    <t>23-01-45</t>
  </si>
  <si>
    <t>23-01-50</t>
  </si>
  <si>
    <t>23-01-53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</si>
  <si>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</si>
  <si>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</si>
  <si>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</si>
  <si>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</si>
  <si>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</si>
  <si>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</si>
  <si>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</si>
  <si>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　　（簡易水道事業）</t>
  </si>
  <si>
    <t>施設利用率</t>
  </si>
  <si>
    <t>最大稼働率</t>
  </si>
  <si>
    <t>負荷率</t>
  </si>
  <si>
    <t>使用効率</t>
  </si>
  <si>
    <t>給水人口</t>
  </si>
  <si>
    <t>給水量</t>
  </si>
  <si>
    <t>供給単価</t>
  </si>
  <si>
    <t>給水原価</t>
  </si>
  <si>
    <t>資本費</t>
  </si>
  <si>
    <t>給与費</t>
  </si>
  <si>
    <t>販売利益</t>
  </si>
  <si>
    <t>損益勘定</t>
  </si>
  <si>
    <t>（円・銭）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</si>
  <si>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</si>
  <si>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</si>
  <si>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</si>
  <si>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</si>
  <si>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</si>
  <si>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</si>
  <si>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</si>
  <si>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９．</t>
  </si>
  <si>
    <t>伏流水・地下水</t>
  </si>
  <si>
    <t>（単位　千円）</t>
  </si>
  <si>
    <t>（単位　千円）</t>
  </si>
  <si>
    <t>表流水・ダム・地下水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</si>
  <si>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</si>
  <si>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r>
      <t>(千ｍ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)</t>
    </r>
  </si>
  <si>
    <r>
      <t>(円/m</t>
    </r>
    <r>
      <rPr>
        <vertAlign val="superscript"/>
        <sz val="12"/>
        <color indexed="8"/>
        <rFont val="ＭＳゴシック"/>
        <family val="3"/>
      </rPr>
      <t xml:space="preserve">3 </t>
    </r>
    <r>
      <rPr>
        <sz val="12"/>
        <color indexed="8"/>
        <rFont val="ＭＳゴシック"/>
        <family val="3"/>
      </rPr>
      <t>)</t>
    </r>
  </si>
  <si>
    <t>行政区域内</t>
  </si>
  <si>
    <t>現在人口</t>
  </si>
  <si>
    <t>(人)</t>
  </si>
  <si>
    <t>計画給水</t>
  </si>
  <si>
    <t>現在給水</t>
  </si>
  <si>
    <t>(4) 普　及　率</t>
  </si>
  <si>
    <t>C/A (%)</t>
  </si>
  <si>
    <t>C/B (%)</t>
  </si>
  <si>
    <t>(5) 水　源　の　種　類</t>
  </si>
  <si>
    <t>水利権</t>
  </si>
  <si>
    <t>導水管</t>
  </si>
  <si>
    <t>延　長</t>
  </si>
  <si>
    <t>送水管</t>
  </si>
  <si>
    <t>配水管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</si>
  <si>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/日)</t>
    </r>
  </si>
  <si>
    <t>(千ｍ)</t>
  </si>
  <si>
    <t>（●→）</t>
  </si>
  <si>
    <t>（←●）</t>
  </si>
  <si>
    <t>配水能力</t>
  </si>
  <si>
    <t>年 間 総</t>
  </si>
  <si>
    <t>配 水 量</t>
  </si>
  <si>
    <t>配 水 量</t>
  </si>
  <si>
    <t>一日一人</t>
  </si>
  <si>
    <t>最大配水量</t>
  </si>
  <si>
    <t>(l)</t>
  </si>
  <si>
    <t>平均給水量</t>
  </si>
  <si>
    <t>年 間 総</t>
  </si>
  <si>
    <t>有 収 率</t>
  </si>
  <si>
    <t>(％)</t>
  </si>
  <si>
    <t>(1) 損　益　勘　定</t>
  </si>
  <si>
    <t>う　ち</t>
  </si>
  <si>
    <t>計</t>
  </si>
  <si>
    <t>関　係</t>
  </si>
  <si>
    <t>原　水</t>
  </si>
  <si>
    <t>浄　水</t>
  </si>
  <si>
    <t>配　水</t>
  </si>
  <si>
    <t>検　針</t>
  </si>
  <si>
    <t>集　金</t>
  </si>
  <si>
    <t>資　本</t>
  </si>
  <si>
    <t>勘　定</t>
  </si>
  <si>
    <t>料金体系</t>
  </si>
  <si>
    <t>(2) 料　金　（　家　庭　用　）</t>
  </si>
  <si>
    <r>
      <t>(ｍ</t>
    </r>
    <r>
      <rPr>
        <vertAlign val="superscript"/>
        <sz val="12"/>
        <color indexed="8"/>
        <rFont val="ＭＳゴシック"/>
        <family val="3"/>
      </rPr>
      <t>３</t>
    </r>
    <r>
      <rPr>
        <sz val="12"/>
        <color indexed="8"/>
        <rFont val="ＭＳゴシック"/>
        <family val="3"/>
      </rPr>
      <t>)</t>
    </r>
  </si>
  <si>
    <t>(円)</t>
  </si>
  <si>
    <t>エ</t>
  </si>
  <si>
    <r>
      <t>１か月20m</t>
    </r>
    <r>
      <rPr>
        <vertAlign val="superscript"/>
        <sz val="12"/>
        <color indexed="8"/>
        <rFont val="ＭＳゴシック"/>
        <family val="3"/>
      </rPr>
      <t>3</t>
    </r>
  </si>
  <si>
    <t>実施年月日</t>
  </si>
  <si>
    <t>現行料金</t>
  </si>
  <si>
    <t>(4) 改　定　率 (%)</t>
  </si>
  <si>
    <t>家庭用</t>
  </si>
  <si>
    <r>
      <t>(10m</t>
    </r>
    <r>
      <rPr>
        <vertAlign val="superscript"/>
        <sz val="12"/>
        <color indexed="8"/>
        <rFont val="ＭＳゴシック"/>
        <family val="3"/>
      </rPr>
      <t>3</t>
    </r>
    <r>
      <rPr>
        <sz val="12"/>
        <color indexed="8"/>
        <rFont val="ＭＳゴシック"/>
        <family val="3"/>
      </rPr>
      <t>/月)</t>
    </r>
  </si>
  <si>
    <t>全　体</t>
  </si>
  <si>
    <t>（★→）</t>
  </si>
  <si>
    <t>（←★）</t>
  </si>
  <si>
    <t>　第３－３表　損益計算書の状況</t>
  </si>
  <si>
    <t>総収益</t>
  </si>
  <si>
    <t>(A)</t>
  </si>
  <si>
    <t>営業収益</t>
  </si>
  <si>
    <t>営業外収益</t>
  </si>
  <si>
    <t>団体名</t>
  </si>
  <si>
    <t>給水収益</t>
  </si>
  <si>
    <t>受託工事</t>
  </si>
  <si>
    <t>その他</t>
  </si>
  <si>
    <t>受取利息</t>
  </si>
  <si>
    <t>国庫補助金</t>
  </si>
  <si>
    <t>県補助金</t>
  </si>
  <si>
    <t>他会計</t>
  </si>
  <si>
    <t>長期前受金</t>
  </si>
  <si>
    <t>資本費繰入</t>
  </si>
  <si>
    <t>雑収益</t>
  </si>
  <si>
    <t>収益</t>
  </si>
  <si>
    <t>他会計</t>
  </si>
  <si>
    <t>及び配当金</t>
  </si>
  <si>
    <t>収益</t>
  </si>
  <si>
    <t>補助金</t>
  </si>
  <si>
    <t>戻入</t>
  </si>
  <si>
    <t>(B)+(C)+(G)</t>
  </si>
  <si>
    <t>(B)</t>
  </si>
  <si>
    <t>負担金</t>
  </si>
  <si>
    <t>(C)</t>
  </si>
  <si>
    <t>20-01-01</t>
  </si>
  <si>
    <t>20-01-02</t>
  </si>
  <si>
    <t>20-01-03</t>
  </si>
  <si>
    <t>20-01-11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</si>
  <si>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</si>
  <si>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</si>
  <si>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</si>
  <si>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</si>
  <si>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</si>
  <si>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</si>
  <si>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</si>
  <si>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</si>
  <si>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</si>
  <si>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20-01-22</t>
  </si>
  <si>
    <t>20-01-23</t>
  </si>
  <si>
    <t>20-01-24</t>
  </si>
  <si>
    <t>総費用</t>
  </si>
  <si>
    <t>(D)</t>
  </si>
  <si>
    <t>営業費用</t>
  </si>
  <si>
    <t>原水及び浄</t>
  </si>
  <si>
    <t>受託工事費</t>
  </si>
  <si>
    <t>業務費</t>
  </si>
  <si>
    <t>減価償却費</t>
  </si>
  <si>
    <t>資産減耗費</t>
  </si>
  <si>
    <t>その他</t>
  </si>
  <si>
    <t>支払利息</t>
  </si>
  <si>
    <t>企業債</t>
  </si>
  <si>
    <t>受託工事費</t>
  </si>
  <si>
    <t>繰延勘定</t>
  </si>
  <si>
    <t>その他</t>
  </si>
  <si>
    <t>水費（受水</t>
  </si>
  <si>
    <t>給水費</t>
  </si>
  <si>
    <t>営業費用</t>
  </si>
  <si>
    <t>取扱諸費</t>
  </si>
  <si>
    <t>償却</t>
  </si>
  <si>
    <t>営業外費用</t>
  </si>
  <si>
    <t>(E)</t>
  </si>
  <si>
    <t>費を含む）</t>
  </si>
  <si>
    <t>(F)</t>
  </si>
  <si>
    <t>20-01-25</t>
  </si>
  <si>
    <t>20-01-26</t>
  </si>
  <si>
    <t>20-01-27</t>
  </si>
  <si>
    <t>20-01-28</t>
  </si>
  <si>
    <t>20-01-29</t>
  </si>
  <si>
    <t>20-01-33</t>
  </si>
  <si>
    <t>20-01-34</t>
  </si>
  <si>
    <t>20-01-35</t>
  </si>
  <si>
    <t>20-01-36</t>
  </si>
  <si>
    <t>20-01-37</t>
  </si>
  <si>
    <t>20-01-40</t>
  </si>
  <si>
    <t>20-01-41</t>
  </si>
  <si>
    <t>20-01-42</t>
  </si>
  <si>
    <t>20-01-43</t>
  </si>
  <si>
    <t>20-01-44</t>
  </si>
  <si>
    <t>20-01-45</t>
  </si>
  <si>
    <t>前年度繰越</t>
  </si>
  <si>
    <t>当年度未処</t>
  </si>
  <si>
    <t>経常利益</t>
  </si>
  <si>
    <t>経常損失</t>
  </si>
  <si>
    <t>特別利益</t>
  </si>
  <si>
    <t>特別損失</t>
  </si>
  <si>
    <t>純利益</t>
  </si>
  <si>
    <t>純損失</t>
  </si>
  <si>
    <t>利益剰余金</t>
  </si>
  <si>
    <t>未処分利益</t>
  </si>
  <si>
    <t>分利益剰余</t>
  </si>
  <si>
    <t>経常収益</t>
  </si>
  <si>
    <t>経常費用</t>
  </si>
  <si>
    <t>(△)</t>
  </si>
  <si>
    <t>固定資産</t>
  </si>
  <si>
    <t>職員給与費</t>
  </si>
  <si>
    <t>（又は前年</t>
  </si>
  <si>
    <t>剰余金</t>
  </si>
  <si>
    <t>金（又は当</t>
  </si>
  <si>
    <t>繰入金</t>
  </si>
  <si>
    <t>売却益</t>
  </si>
  <si>
    <t>度繰越欠損</t>
  </si>
  <si>
    <t>変動額</t>
  </si>
  <si>
    <t>年度未処理</t>
  </si>
  <si>
    <t>[(B)+(C)]-[(E)+(F)]</t>
  </si>
  <si>
    <t>(G)</t>
  </si>
  <si>
    <t>(H)</t>
  </si>
  <si>
    <t>金 ）</t>
  </si>
  <si>
    <t>(B)+(C)</t>
  </si>
  <si>
    <t>(E)+(F)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</si>
  <si>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</si>
  <si>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</si>
  <si>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</si>
  <si>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</si>
  <si>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</si>
  <si>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</si>
  <si>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</si>
  <si>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</si>
  <si>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</si>
  <si>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20-01-55</t>
  </si>
  <si>
    <t>20-01-56</t>
  </si>
  <si>
    <t>20-01-57</t>
  </si>
  <si>
    <t>20-01-58</t>
  </si>
  <si>
    <t>20-01-59</t>
  </si>
  <si>
    <t>及び</t>
  </si>
  <si>
    <t>配水</t>
  </si>
  <si>
    <t>欠 損 金）</t>
  </si>
  <si>
    <t>（▲→）</t>
  </si>
  <si>
    <t>（←▲）</t>
  </si>
  <si>
    <t>（■→）</t>
  </si>
  <si>
    <t>（←■）</t>
  </si>
  <si>
    <t>　第３－４表　費用構成の状況</t>
  </si>
  <si>
    <t>団体名</t>
  </si>
  <si>
    <t>基本給</t>
  </si>
  <si>
    <t>手当</t>
  </si>
  <si>
    <t>賃金</t>
  </si>
  <si>
    <t>退職給付費</t>
  </si>
  <si>
    <t>法定福利費</t>
  </si>
  <si>
    <t>支払利息</t>
  </si>
  <si>
    <t>企業債利息</t>
  </si>
  <si>
    <t>一時借入金</t>
  </si>
  <si>
    <t>他会計借入</t>
  </si>
  <si>
    <t>減価償却費</t>
  </si>
  <si>
    <t>動力費</t>
  </si>
  <si>
    <t>光熱水費</t>
  </si>
  <si>
    <t>通信運搬費</t>
  </si>
  <si>
    <t>利息</t>
  </si>
  <si>
    <t>金等利息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</si>
  <si>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</si>
  <si>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</si>
  <si>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</si>
  <si>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</si>
  <si>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</si>
  <si>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</si>
  <si>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</si>
  <si>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</si>
  <si>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</si>
  <si>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</si>
  <si>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</si>
  <si>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</si>
  <si>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</si>
  <si>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</si>
  <si>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</si>
  <si>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</si>
  <si>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</si>
  <si>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</si>
  <si>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</si>
  <si>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</si>
  <si>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</si>
  <si>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</si>
  <si>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</si>
  <si>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</si>
  <si>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</si>
  <si>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</si>
  <si>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修繕費</t>
  </si>
  <si>
    <t>材料費</t>
  </si>
  <si>
    <t>薬品費</t>
  </si>
  <si>
    <t>路面復旧費</t>
  </si>
  <si>
    <t>委託料</t>
  </si>
  <si>
    <t>負担金</t>
  </si>
  <si>
    <t>受水費</t>
  </si>
  <si>
    <t>費用合計</t>
  </si>
  <si>
    <t>受託工事費</t>
  </si>
  <si>
    <t>附帯事業費</t>
  </si>
  <si>
    <t>材料及び</t>
  </si>
  <si>
    <t>経常費用</t>
  </si>
  <si>
    <t>不用品</t>
  </si>
  <si>
    <t>売却原価</t>
  </si>
  <si>
    <t>21-01-15</t>
  </si>
  <si>
    <t>21-01-16</t>
  </si>
  <si>
    <t>21-01-17</t>
  </si>
  <si>
    <t>21-01-18</t>
  </si>
  <si>
    <t>21-01-19</t>
  </si>
  <si>
    <t>21-01-25</t>
  </si>
  <si>
    <t>21-01-26</t>
  </si>
  <si>
    <t>21-01-28</t>
  </si>
  <si>
    <t>21-01-29</t>
  </si>
  <si>
    <t>１～１４</t>
  </si>
  <si>
    <t>21-01-54</t>
  </si>
  <si>
    <t>21-01-55</t>
  </si>
  <si>
    <t>21-01-56</t>
  </si>
  <si>
    <t>21-01-57</t>
  </si>
  <si>
    <t>（単位　円・銭）</t>
  </si>
  <si>
    <t>資本費</t>
  </si>
  <si>
    <t>相当額</t>
  </si>
  <si>
    <t>う　ち</t>
  </si>
  <si>
    <t>21-01-27</t>
  </si>
  <si>
    <t>広報活動費</t>
  </si>
  <si>
    <t>21-01-51</t>
  </si>
  <si>
    <t>　第３－５表　資本的収支の状況</t>
  </si>
  <si>
    <t>　　（簡易水道事業）</t>
  </si>
  <si>
    <t>資　　　本　　　的　　　収　　　入</t>
  </si>
  <si>
    <t>その他</t>
  </si>
  <si>
    <t>他会計</t>
  </si>
  <si>
    <t>国庫補助金</t>
  </si>
  <si>
    <t>県補助金</t>
  </si>
  <si>
    <t>工事負担金</t>
  </si>
  <si>
    <t>計</t>
  </si>
  <si>
    <t>うち翌年度</t>
  </si>
  <si>
    <t>前年度</t>
  </si>
  <si>
    <t>純計</t>
  </si>
  <si>
    <t>のための</t>
  </si>
  <si>
    <t>出資金</t>
  </si>
  <si>
    <t>負担金</t>
  </si>
  <si>
    <t>借入金</t>
  </si>
  <si>
    <t>同意等債で</t>
  </si>
  <si>
    <t>企業債</t>
  </si>
  <si>
    <t>今年度</t>
  </si>
  <si>
    <t>収入分　　　　</t>
  </si>
  <si>
    <t>(a)</t>
  </si>
  <si>
    <t>(b)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</si>
  <si>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</si>
  <si>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</si>
  <si>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</si>
  <si>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</si>
  <si>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</si>
  <si>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</si>
  <si>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</si>
  <si>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</si>
  <si>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</si>
  <si>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</si>
  <si>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</si>
  <si>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</si>
  <si>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</si>
  <si>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</si>
  <si>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</si>
  <si>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</si>
  <si>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５．</t>
  </si>
  <si>
    <t>建設改良費</t>
  </si>
  <si>
    <t>う　ち</t>
  </si>
  <si>
    <t>償還金</t>
  </si>
  <si>
    <t>差額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</si>
  <si>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</si>
  <si>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</si>
  <si>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</si>
  <si>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</si>
  <si>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</si>
  <si>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</si>
  <si>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</si>
  <si>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</si>
  <si>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</si>
  <si>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</si>
  <si>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</si>
  <si>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</si>
  <si>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１．</t>
  </si>
  <si>
    <t>２．</t>
  </si>
  <si>
    <t>３．</t>
  </si>
  <si>
    <t>４．</t>
  </si>
  <si>
    <t>過年度分</t>
  </si>
  <si>
    <t>当年度分</t>
  </si>
  <si>
    <t>繰越利益</t>
  </si>
  <si>
    <t>当年度利益</t>
  </si>
  <si>
    <t>損益勘定</t>
  </si>
  <si>
    <t>剰余金</t>
  </si>
  <si>
    <t>留保資金</t>
  </si>
  <si>
    <t>処分額</t>
  </si>
  <si>
    <t>５．</t>
  </si>
  <si>
    <t>６．</t>
  </si>
  <si>
    <t>７．</t>
  </si>
  <si>
    <t>積立金取り</t>
  </si>
  <si>
    <t>繰越工事</t>
  </si>
  <si>
    <t>くずし額</t>
  </si>
  <si>
    <t>資金</t>
  </si>
  <si>
    <t>不足額</t>
  </si>
  <si>
    <t>１～７</t>
  </si>
  <si>
    <t>資　　本　　的　　支　　出</t>
  </si>
  <si>
    <t>（←★）</t>
  </si>
  <si>
    <t>（★→）</t>
  </si>
  <si>
    <t>（←★）</t>
  </si>
  <si>
    <t>　第３－６表　貸借対照表の状況</t>
  </si>
  <si>
    <t>固定資産</t>
  </si>
  <si>
    <t>(1)</t>
  </si>
  <si>
    <t>(2)</t>
  </si>
  <si>
    <t>(3)</t>
  </si>
  <si>
    <t>流動資産</t>
  </si>
  <si>
    <t>う　ち</t>
  </si>
  <si>
    <t>繰延資産</t>
  </si>
  <si>
    <t>資産合計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</si>
  <si>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</si>
  <si>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</si>
  <si>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</si>
  <si>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</si>
  <si>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</si>
  <si>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</si>
  <si>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</si>
  <si>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団体名</t>
  </si>
  <si>
    <t>資産</t>
  </si>
  <si>
    <t>累計額</t>
  </si>
  <si>
    <t>その他の</t>
  </si>
  <si>
    <t>貸倒引当金</t>
  </si>
  <si>
    <t>リース資産</t>
  </si>
  <si>
    <t>(△)</t>
  </si>
  <si>
    <t>リース資産</t>
  </si>
  <si>
    <t>資産</t>
  </si>
  <si>
    <t>減価償却累計額</t>
  </si>
  <si>
    <t>未収収益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</si>
  <si>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</si>
  <si>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</si>
  <si>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</si>
  <si>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</si>
  <si>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</si>
  <si>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</si>
  <si>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</si>
  <si>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</si>
  <si>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22-01-09</t>
  </si>
  <si>
    <t>22-01-10</t>
  </si>
  <si>
    <t>22-01-14</t>
  </si>
  <si>
    <t>22-01-15</t>
  </si>
  <si>
    <t>22-01-16</t>
  </si>
  <si>
    <t>22-01-17</t>
  </si>
  <si>
    <t>22-01-18</t>
  </si>
  <si>
    <t>22-01-19</t>
  </si>
  <si>
    <t>22-01-20</t>
  </si>
  <si>
    <t>22-01-21</t>
  </si>
  <si>
    <t>固定負債</t>
  </si>
  <si>
    <t>(1)</t>
  </si>
  <si>
    <t>(2)</t>
  </si>
  <si>
    <t>(3)</t>
  </si>
  <si>
    <t>(4)</t>
  </si>
  <si>
    <t>(5)</t>
  </si>
  <si>
    <t>(6)</t>
  </si>
  <si>
    <t>(7)</t>
  </si>
  <si>
    <t>(8)</t>
  </si>
  <si>
    <t>流動負債</t>
  </si>
  <si>
    <t>建設改良等</t>
  </si>
  <si>
    <t>その他の</t>
  </si>
  <si>
    <t>再建債</t>
  </si>
  <si>
    <t>引当金</t>
  </si>
  <si>
    <t>リース債務</t>
  </si>
  <si>
    <t>その他</t>
  </si>
  <si>
    <t>一時借入金</t>
  </si>
  <si>
    <t>未払金</t>
  </si>
  <si>
    <t>の財源に充</t>
  </si>
  <si>
    <t>長期借入金</t>
  </si>
  <si>
    <t>てるための</t>
  </si>
  <si>
    <t>未払費用</t>
  </si>
  <si>
    <t>企業債</t>
  </si>
  <si>
    <t>長期借入金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</si>
  <si>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</si>
  <si>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</si>
  <si>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</si>
  <si>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</si>
  <si>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</si>
  <si>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</si>
  <si>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</si>
  <si>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</si>
  <si>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</si>
  <si>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</si>
  <si>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</si>
  <si>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</si>
  <si>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</si>
  <si>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</si>
  <si>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</si>
  <si>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</si>
  <si>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</si>
  <si>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</si>
  <si>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８．</t>
  </si>
  <si>
    <t>９．</t>
  </si>
  <si>
    <t>１０．</t>
  </si>
  <si>
    <t>(9)</t>
  </si>
  <si>
    <t>(10)</t>
  </si>
  <si>
    <t>繰延収益</t>
  </si>
  <si>
    <t>(1)</t>
  </si>
  <si>
    <t>(2)</t>
  </si>
  <si>
    <t>負債合計</t>
  </si>
  <si>
    <t>資本金</t>
  </si>
  <si>
    <t>再評価組入</t>
  </si>
  <si>
    <t>剰余金</t>
  </si>
  <si>
    <t>前受金</t>
  </si>
  <si>
    <t>資本剰余金</t>
  </si>
  <si>
    <t>県補助金</t>
  </si>
  <si>
    <t>工事負担金</t>
  </si>
  <si>
    <t>再評価</t>
  </si>
  <si>
    <t>その他</t>
  </si>
  <si>
    <t>収益化</t>
  </si>
  <si>
    <t>積立金</t>
  </si>
  <si>
    <t>前受収益</t>
  </si>
  <si>
    <t>(△)</t>
  </si>
  <si>
    <t>５＋６＋７</t>
  </si>
  <si>
    <t>22-01-40</t>
  </si>
  <si>
    <t>22-01-41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</si>
  <si>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</si>
  <si>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</si>
  <si>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</si>
  <si>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</si>
  <si>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</si>
  <si>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</si>
  <si>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</si>
  <si>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</si>
  <si>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</si>
  <si>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22-01-51</t>
  </si>
  <si>
    <t>22-01-52</t>
  </si>
  <si>
    <t>22-01-53</t>
  </si>
  <si>
    <t>22-01-54</t>
  </si>
  <si>
    <t>22-01-55</t>
  </si>
  <si>
    <t>22-01-56</t>
  </si>
  <si>
    <t>22-01-57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</si>
  <si>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</si>
  <si>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</si>
  <si>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</si>
  <si>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</si>
  <si>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</si>
  <si>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</si>
  <si>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</si>
  <si>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</si>
  <si>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</si>
  <si>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</si>
  <si>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</si>
  <si>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不良債務</t>
  </si>
  <si>
    <t>実質資金</t>
  </si>
  <si>
    <t>累積欠損金</t>
  </si>
  <si>
    <t>利益剰余金</t>
  </si>
  <si>
    <t>減債積立金</t>
  </si>
  <si>
    <t>利益積立金</t>
  </si>
  <si>
    <t>建設改良</t>
  </si>
  <si>
    <t>当　年　度</t>
  </si>
  <si>
    <t>有価証券</t>
  </si>
  <si>
    <t>合計</t>
  </si>
  <si>
    <t>不足額</t>
  </si>
  <si>
    <t>比率</t>
  </si>
  <si>
    <t>未処分</t>
  </si>
  <si>
    <t>未処理</t>
  </si>
  <si>
    <t>う　ち　当　年　度</t>
  </si>
  <si>
    <t>評価差額金</t>
  </si>
  <si>
    <t>利益剰余金</t>
  </si>
  <si>
    <t>欠損金</t>
  </si>
  <si>
    <t>純損失</t>
  </si>
  <si>
    <t>９＋１０＋１１</t>
  </si>
  <si>
    <t>８＋１２</t>
  </si>
  <si>
    <t>22-01-58</t>
  </si>
  <si>
    <t>22-01-59</t>
  </si>
  <si>
    <t>22-01-60</t>
  </si>
  <si>
    <t>22-01-61</t>
  </si>
  <si>
    <t>22-01-62</t>
  </si>
  <si>
    <t>22-01-63</t>
  </si>
  <si>
    <t>22-01-64</t>
  </si>
  <si>
    <t>22-01-65</t>
  </si>
  <si>
    <t>22-01-66</t>
  </si>
  <si>
    <t>22-01-67</t>
  </si>
  <si>
    <t>22-01-68</t>
  </si>
  <si>
    <t>22-01-69</t>
  </si>
  <si>
    <t>22-01-70</t>
  </si>
  <si>
    <t>22-01-71</t>
  </si>
  <si>
    <t>（★→）</t>
  </si>
  <si>
    <t>（←★）</t>
  </si>
  <si>
    <t>（■→）</t>
  </si>
  <si>
    <t>（◆→）</t>
  </si>
  <si>
    <t>（←◆）</t>
  </si>
  <si>
    <t>（単位　千円、％）</t>
  </si>
  <si>
    <t>（単位　％）</t>
  </si>
  <si>
    <t>　第３－７表　財務分析の状況</t>
  </si>
  <si>
    <t>３．</t>
  </si>
  <si>
    <t>５．</t>
  </si>
  <si>
    <t>６．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</si>
  <si>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</si>
  <si>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</si>
  <si>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</si>
  <si>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</si>
  <si>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</si>
  <si>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</si>
  <si>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１０．</t>
  </si>
  <si>
    <t>構成比率</t>
  </si>
  <si>
    <t>長期資本</t>
  </si>
  <si>
    <t>比率</t>
  </si>
  <si>
    <t>償還金対減価</t>
  </si>
  <si>
    <t>企業債利息</t>
  </si>
  <si>
    <t>償却額比率</t>
  </si>
  <si>
    <t>　第３－８表　経営分析の状況</t>
  </si>
  <si>
    <t>団体名</t>
  </si>
  <si>
    <t>(％)</t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</si>
  <si>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／ｍ)</t>
    </r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</si>
  <si>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／万円)</t>
    </r>
  </si>
  <si>
    <t>(人)</t>
  </si>
  <si>
    <t>(千円)</t>
  </si>
  <si>
    <t>(円・銭)</t>
  </si>
  <si>
    <t>原浄配水</t>
  </si>
  <si>
    <t>検針集金</t>
  </si>
  <si>
    <t>　第３－９表　企業債の状況</t>
  </si>
  <si>
    <t>団体名</t>
  </si>
  <si>
    <t>借　　　入　　　先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</si>
  <si>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</si>
  <si>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</si>
  <si>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</si>
  <si>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</si>
  <si>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</si>
  <si>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</si>
  <si>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</si>
  <si>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</si>
  <si>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</si>
  <si>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</si>
  <si>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</si>
  <si>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</si>
  <si>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</si>
  <si>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</si>
  <si>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</si>
  <si>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</si>
  <si>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</si>
  <si>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</si>
  <si>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</si>
  <si>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</si>
  <si>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</si>
  <si>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</si>
  <si>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</si>
  <si>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</si>
  <si>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</si>
  <si>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</si>
  <si>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</si>
  <si>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</si>
  <si>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</si>
  <si>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</si>
  <si>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</si>
  <si>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</si>
  <si>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</si>
  <si>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</si>
  <si>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</si>
  <si>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</si>
  <si>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</si>
  <si>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</si>
  <si>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</si>
  <si>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</si>
  <si>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</si>
  <si>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7.0%以上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</si>
  <si>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</si>
  <si>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</si>
  <si>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</si>
  <si>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</si>
  <si>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</si>
  <si>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</si>
  <si>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</si>
  <si>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</si>
  <si>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</si>
  <si>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</si>
  <si>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</si>
  <si>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</si>
  <si>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</si>
  <si>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</si>
  <si>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</si>
  <si>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</si>
  <si>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</si>
  <si>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</si>
  <si>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２０．</t>
  </si>
  <si>
    <t>簡易生命</t>
  </si>
  <si>
    <t>人　　口</t>
  </si>
  <si>
    <t>A</t>
  </si>
  <si>
    <t>B</t>
  </si>
  <si>
    <t>C</t>
  </si>
  <si>
    <t>１．　施　　　　　　　　　　　　　　　設</t>
  </si>
  <si>
    <t>２．　業　　　　　　　　　　　　　　　務</t>
  </si>
  <si>
    <t>３．　職　　　　　　　　　　　　　　　員</t>
  </si>
  <si>
    <t>４．　料　　　　　　　　　　　　　　　金</t>
  </si>
  <si>
    <t>表流水・ダム・
伏流水・受水</t>
  </si>
  <si>
    <t>表流水・ダム・
地下水・受水</t>
  </si>
  <si>
    <t>補　　　て　　　ん　　　財　　　源</t>
  </si>
  <si>
    <t>補てん財源</t>
  </si>
  <si>
    <r>
      <t>(ｍ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)</t>
    </r>
  </si>
  <si>
    <t>総係費</t>
  </si>
  <si>
    <r>
      <t>　第３－４表　費用構成の状況（有収水量１ｍ</t>
    </r>
    <r>
      <rPr>
        <vertAlign val="superscript"/>
        <sz val="14"/>
        <rFont val="ＭＳ ゴシック"/>
        <family val="3"/>
      </rPr>
      <t>３</t>
    </r>
    <r>
      <rPr>
        <sz val="14"/>
        <rFont val="ＭＳ ゴシック"/>
        <family val="3"/>
      </rPr>
      <t>当たりの金額）</t>
    </r>
  </si>
  <si>
    <t>資　　　本　　　的　　　支　　　出</t>
  </si>
  <si>
    <t>差　　　引</t>
  </si>
  <si>
    <t>２．</t>
  </si>
  <si>
    <t>３．</t>
  </si>
  <si>
    <t>４．</t>
  </si>
  <si>
    <t>５．</t>
  </si>
  <si>
    <t>(d)-(e)</t>
  </si>
  <si>
    <t>建設改良</t>
  </si>
  <si>
    <t>他会計</t>
  </si>
  <si>
    <t>他会計への</t>
  </si>
  <si>
    <t>その他</t>
  </si>
  <si>
    <t>計</t>
  </si>
  <si>
    <t>不足額</t>
  </si>
  <si>
    <t>のための</t>
  </si>
  <si>
    <t>からの</t>
  </si>
  <si>
    <t>支出金</t>
  </si>
  <si>
    <t>(△)</t>
  </si>
  <si>
    <t>長期借入金</t>
  </si>
  <si>
    <t>返還額</t>
  </si>
  <si>
    <t>６．　流　動　負　債</t>
  </si>
  <si>
    <t>１０．　剰　　　余　　　金</t>
  </si>
  <si>
    <t>（▲→）</t>
  </si>
  <si>
    <t>（←▲）</t>
  </si>
  <si>
    <t>（▼→）</t>
  </si>
  <si>
    <t>（←▼）</t>
  </si>
  <si>
    <t>(1)</t>
  </si>
  <si>
    <t>(2)</t>
  </si>
  <si>
    <t>(3)</t>
  </si>
  <si>
    <t>(4)</t>
  </si>
  <si>
    <t>(5)</t>
  </si>
  <si>
    <t>現金</t>
  </si>
  <si>
    <t>未収金</t>
  </si>
  <si>
    <t>貯蔵品</t>
  </si>
  <si>
    <t>短期</t>
  </si>
  <si>
    <t>及び</t>
  </si>
  <si>
    <t>(△)</t>
  </si>
  <si>
    <t>有価証券</t>
  </si>
  <si>
    <t>預金</t>
  </si>
  <si>
    <t>営業収支</t>
  </si>
  <si>
    <t>償還金</t>
  </si>
  <si>
    <t>企業債元利</t>
  </si>
  <si>
    <t>償還金</t>
  </si>
  <si>
    <t>１．　職　　　員　　　給　　　与　　　費</t>
  </si>
  <si>
    <t>６．　職員１人当たり</t>
  </si>
  <si>
    <r>
      <t>７．　有収水量１ｍ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</t>
    </r>
  </si>
  <si>
    <r>
      <t>８．　給水量１万ｍ</t>
    </r>
    <r>
      <rPr>
        <vertAlign val="superscript"/>
        <sz val="12"/>
        <rFont val="ＭＳ ゴシック"/>
        <family val="3"/>
      </rPr>
      <t>３</t>
    </r>
    <r>
      <rPr>
        <sz val="12"/>
        <rFont val="ＭＳ ゴシック"/>
        <family val="3"/>
      </rPr>
      <t>当たり職員数</t>
    </r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</si>
</sst>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ee\.mm\.dd"/>
    <numFmt numFmtId="196" formatCode="_(* #,##0.000_);_(* &quot;△&quot;#,##0.000\ ;_(* &quot;-&quot;_);_(@_)"/>
    <numFmt numFmtId="197" formatCode="_(* #,##0.0000_);_(* &quot;△&quot;#,##0.0000\ ;_(* &quot;-&quot;_);_(@_)"/>
    <numFmt numFmtId="198" formatCode="#,##0_);[Red]\(#,##0\)"/>
    <numFmt numFmtId="199" formatCode="#,##0;&quot;△ &quot;#,##0"/>
    <numFmt numFmtId="200" formatCode="#,##0.0;&quot;△ &quot;#,##0.0"/>
    <numFmt numFmtId="201" formatCode="0.00_);[Red]\(0.00\)"/>
    <numFmt numFmtId="202" formatCode="#,##0.00_ ;[Red]\-#,##0.00\ "/>
    <numFmt numFmtId="203" formatCode="0;&quot;△ &quot;0"/>
    <numFmt numFmtId="204" formatCode="#,##0_ "/>
    <numFmt numFmtId="205" formatCode="#,##0.00;&quot;△ &quot;#,##0.00"/>
    <numFmt numFmtId="206" formatCode="0.0;&quot;△ &quot;0.0"/>
    <numFmt numFmtId="207" formatCode="0.00;&quot;△ &quot;0.00"/>
    <numFmt numFmtId="208" formatCode="\(General\)"/>
    <numFmt numFmtId="209" formatCode="\(#,##0\)"/>
    <numFmt numFmtId="210" formatCode="\(#,##0.0\)"/>
    <numFmt numFmtId="211" formatCode="_(* #,##0._);_(* &quot;△&quot;#,##0.\ ;_(* &quot;-&quot;_);_(@_)"/>
    <numFmt numFmtId="212" formatCode="[$-411]gee\.mm\.dd"/>
  </numFmts>
  <fonts count="74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2"/>
      <name val="ＭＳゴシック"/>
      <family val="3"/>
    </font>
    <font>
      <sz val="12"/>
      <name val="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vertAlign val="superscript"/>
      <sz val="12"/>
      <name val="ＭＳ ゴシック"/>
      <family val="3"/>
    </font>
    <font>
      <sz val="12"/>
      <color indexed="8"/>
      <name val="ＭＳゴシック"/>
      <family val="3"/>
    </font>
    <font>
      <vertAlign val="superscript"/>
      <sz val="12"/>
      <color indexed="8"/>
      <name val="ＭＳゴシック"/>
      <family val="3"/>
    </font>
    <font>
      <sz val="6"/>
      <name val="ＭＳ 明朝"/>
      <family val="1"/>
    </font>
    <font>
      <sz val="10"/>
      <name val="ＭＳ ゴシック"/>
      <family val="3"/>
    </font>
    <font>
      <vertAlign val="superscript"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ゴシック"/>
      <family val="3"/>
    </font>
    <font>
      <sz val="10"/>
      <color indexed="8"/>
      <name val="ＭＳ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明朝"/>
      <family val="1"/>
    </font>
    <font>
      <sz val="10"/>
      <color indexed="8"/>
      <name val="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ゴシック"/>
      <family val="3"/>
    </font>
    <font>
      <sz val="12"/>
      <color theme="1"/>
      <name val="ＭＳゴシック"/>
      <family val="3"/>
    </font>
    <font>
      <sz val="10"/>
      <color theme="1"/>
      <name val="ＭＳ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6"/>
      <color theme="1"/>
      <name val="ＭＳ ゴシック"/>
      <family val="3"/>
    </font>
    <font>
      <sz val="12"/>
      <color theme="1"/>
      <name val="明朝"/>
      <family val="1"/>
    </font>
    <font>
      <sz val="10"/>
      <color theme="1"/>
      <name val="明朝"/>
      <family val="1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191" fontId="7" fillId="0" borderId="10" xfId="0" applyNumberFormat="1" applyFont="1" applyFill="1" applyBorder="1" applyAlignment="1">
      <alignment vertical="center" shrinkToFit="1"/>
    </xf>
    <xf numFmtId="193" fontId="7" fillId="0" borderId="10" xfId="0" applyNumberFormat="1" applyFont="1" applyFill="1" applyBorder="1" applyAlignment="1">
      <alignment vertical="center" shrinkToFit="1"/>
    </xf>
    <xf numFmtId="38" fontId="7" fillId="0" borderId="10" xfId="49" applyFont="1" applyFill="1" applyBorder="1" applyAlignment="1" quotePrefix="1">
      <alignment horizontal="distributed" vertical="center" shrinkToFit="1"/>
    </xf>
    <xf numFmtId="191" fontId="7" fillId="0" borderId="11" xfId="0" applyNumberFormat="1" applyFont="1" applyFill="1" applyBorder="1" applyAlignment="1">
      <alignment vertical="center" shrinkToFit="1"/>
    </xf>
    <xf numFmtId="193" fontId="7" fillId="0" borderId="11" xfId="0" applyNumberFormat="1" applyFont="1" applyFill="1" applyBorder="1" applyAlignment="1">
      <alignment vertical="center" shrinkToFit="1"/>
    </xf>
    <xf numFmtId="191" fontId="7" fillId="0" borderId="12" xfId="0" applyNumberFormat="1" applyFont="1" applyFill="1" applyBorder="1" applyAlignment="1">
      <alignment vertical="center" shrinkToFit="1"/>
    </xf>
    <xf numFmtId="193" fontId="7" fillId="0" borderId="12" xfId="0" applyNumberFormat="1" applyFont="1" applyFill="1" applyBorder="1" applyAlignment="1">
      <alignment vertical="center" shrinkToFit="1"/>
    </xf>
    <xf numFmtId="191" fontId="7" fillId="0" borderId="13" xfId="0" applyNumberFormat="1" applyFont="1" applyFill="1" applyBorder="1" applyAlignment="1">
      <alignment vertical="center" shrinkToFit="1"/>
    </xf>
    <xf numFmtId="193" fontId="7" fillId="0" borderId="13" xfId="0" applyNumberFormat="1" applyFont="1" applyFill="1" applyBorder="1" applyAlignment="1">
      <alignment vertical="center" shrinkToFit="1"/>
    </xf>
    <xf numFmtId="191" fontId="7" fillId="0" borderId="14" xfId="0" applyNumberFormat="1" applyFont="1" applyFill="1" applyBorder="1" applyAlignment="1">
      <alignment vertical="center" shrinkToFit="1"/>
    </xf>
    <xf numFmtId="19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Alignment="1">
      <alignment/>
    </xf>
    <xf numFmtId="38" fontId="7" fillId="0" borderId="15" xfId="49" applyFont="1" applyBorder="1" applyAlignment="1">
      <alignment horizontal="distributed" vertical="center"/>
    </xf>
    <xf numFmtId="191" fontId="7" fillId="0" borderId="16" xfId="0" applyNumberFormat="1" applyFont="1" applyBorder="1" applyAlignment="1">
      <alignment vertical="center" shrinkToFit="1"/>
    </xf>
    <xf numFmtId="38" fontId="7" fillId="0" borderId="17" xfId="49" applyFont="1" applyFill="1" applyBorder="1" applyAlignment="1">
      <alignment horizontal="distributed" vertical="center"/>
    </xf>
    <xf numFmtId="191" fontId="7" fillId="0" borderId="18" xfId="0" applyNumberFormat="1" applyFont="1" applyFill="1" applyBorder="1" applyAlignment="1">
      <alignment vertical="center" shrinkToFit="1"/>
    </xf>
    <xf numFmtId="0" fontId="9" fillId="0" borderId="0" xfId="0" applyFont="1" applyAlignment="1" quotePrefix="1">
      <alignment horizontal="left"/>
    </xf>
    <xf numFmtId="38" fontId="7" fillId="0" borderId="19" xfId="49" applyFont="1" applyBorder="1" applyAlignment="1" quotePrefix="1">
      <alignment horizontal="left" vertical="center"/>
    </xf>
    <xf numFmtId="0" fontId="7" fillId="0" borderId="0" xfId="0" applyFont="1" applyAlignment="1">
      <alignment vertical="center"/>
    </xf>
    <xf numFmtId="191" fontId="7" fillId="0" borderId="10" xfId="0" applyNumberFormat="1" applyFont="1" applyBorder="1" applyAlignment="1">
      <alignment vertical="center" shrinkToFit="1"/>
    </xf>
    <xf numFmtId="191" fontId="7" fillId="0" borderId="20" xfId="0" applyNumberFormat="1" applyFont="1" applyBorder="1" applyAlignment="1">
      <alignment vertical="center" shrinkToFit="1"/>
    </xf>
    <xf numFmtId="191" fontId="7" fillId="0" borderId="14" xfId="0" applyNumberFormat="1" applyFont="1" applyBorder="1" applyAlignment="1">
      <alignment vertical="center" shrinkToFit="1"/>
    </xf>
    <xf numFmtId="191" fontId="7" fillId="0" borderId="21" xfId="0" applyNumberFormat="1" applyFont="1" applyBorder="1" applyAlignment="1">
      <alignment vertical="center" shrinkToFit="1"/>
    </xf>
    <xf numFmtId="191" fontId="7" fillId="0" borderId="11" xfId="0" applyNumberFormat="1" applyFont="1" applyBorder="1" applyAlignment="1">
      <alignment vertical="center" shrinkToFit="1"/>
    </xf>
    <xf numFmtId="191" fontId="7" fillId="0" borderId="22" xfId="0" applyNumberFormat="1" applyFont="1" applyBorder="1" applyAlignment="1">
      <alignment vertical="center" shrinkToFit="1"/>
    </xf>
    <xf numFmtId="38" fontId="7" fillId="0" borderId="0" xfId="49" applyFont="1" applyBorder="1" applyAlignment="1">
      <alignment horizontal="distributed" vertical="center"/>
    </xf>
    <xf numFmtId="191" fontId="7" fillId="0" borderId="22" xfId="0" applyNumberFormat="1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194" fontId="7" fillId="0" borderId="10" xfId="0" applyNumberFormat="1" applyFont="1" applyBorder="1" applyAlignment="1">
      <alignment vertical="center" shrinkToFit="1"/>
    </xf>
    <xf numFmtId="194" fontId="7" fillId="0" borderId="20" xfId="0" applyNumberFormat="1" applyFont="1" applyBorder="1" applyAlignment="1">
      <alignment vertical="center" shrinkToFit="1"/>
    </xf>
    <xf numFmtId="194" fontId="7" fillId="0" borderId="14" xfId="0" applyNumberFormat="1" applyFont="1" applyBorder="1" applyAlignment="1">
      <alignment vertical="center" shrinkToFit="1"/>
    </xf>
    <xf numFmtId="194" fontId="7" fillId="0" borderId="21" xfId="0" applyNumberFormat="1" applyFont="1" applyBorder="1" applyAlignment="1">
      <alignment vertical="center" shrinkToFit="1"/>
    </xf>
    <xf numFmtId="194" fontId="7" fillId="0" borderId="12" xfId="0" applyNumberFormat="1" applyFont="1" applyBorder="1" applyAlignment="1">
      <alignment vertical="center" shrinkToFit="1"/>
    </xf>
    <xf numFmtId="194" fontId="7" fillId="0" borderId="23" xfId="0" applyNumberFormat="1" applyFont="1" applyBorder="1" applyAlignment="1">
      <alignment vertical="center" shrinkToFit="1"/>
    </xf>
    <xf numFmtId="194" fontId="7" fillId="0" borderId="11" xfId="0" applyNumberFormat="1" applyFont="1" applyBorder="1" applyAlignment="1">
      <alignment vertical="center" shrinkToFit="1"/>
    </xf>
    <xf numFmtId="194" fontId="7" fillId="0" borderId="22" xfId="0" applyNumberFormat="1" applyFont="1" applyBorder="1" applyAlignment="1">
      <alignment vertical="center" shrinkToFit="1"/>
    </xf>
    <xf numFmtId="194" fontId="7" fillId="0" borderId="0" xfId="0" applyNumberFormat="1" applyFont="1" applyBorder="1" applyAlignment="1">
      <alignment vertical="center" shrinkToFit="1"/>
    </xf>
    <xf numFmtId="38" fontId="7" fillId="0" borderId="17" xfId="49" applyFont="1" applyBorder="1" applyAlignment="1">
      <alignment horizontal="distributed" vertical="center"/>
    </xf>
    <xf numFmtId="194" fontId="7" fillId="0" borderId="13" xfId="0" applyNumberFormat="1" applyFont="1" applyBorder="1" applyAlignment="1">
      <alignment vertical="center" shrinkToFit="1"/>
    </xf>
    <xf numFmtId="194" fontId="7" fillId="0" borderId="18" xfId="0" applyNumberFormat="1" applyFont="1" applyBorder="1" applyAlignment="1">
      <alignment vertical="center" shrinkToFit="1"/>
    </xf>
    <xf numFmtId="38" fontId="7" fillId="0" borderId="24" xfId="49" applyFont="1" applyBorder="1" applyAlignment="1">
      <alignment horizontal="center" vertical="center" shrinkToFit="1"/>
    </xf>
    <xf numFmtId="199" fontId="7" fillId="0" borderId="0" xfId="0" applyNumberFormat="1" applyFont="1" applyBorder="1" applyAlignment="1">
      <alignment vertical="center"/>
    </xf>
    <xf numFmtId="38" fontId="7" fillId="0" borderId="10" xfId="49" applyFont="1" applyBorder="1" applyAlignment="1" quotePrefix="1">
      <alignment horizontal="distributed" vertical="center" shrinkToFit="1"/>
    </xf>
    <xf numFmtId="38" fontId="7" fillId="0" borderId="24" xfId="49" applyFont="1" applyBorder="1" applyAlignment="1" quotePrefix="1">
      <alignment horizontal="center" vertical="center" shrinkToFit="1"/>
    </xf>
    <xf numFmtId="0" fontId="7" fillId="0" borderId="0" xfId="0" applyFont="1" applyFill="1" applyAlignment="1">
      <alignment vertical="center"/>
    </xf>
    <xf numFmtId="193" fontId="7" fillId="0" borderId="10" xfId="0" applyNumberFormat="1" applyFont="1" applyBorder="1" applyAlignment="1">
      <alignment vertical="center" shrinkToFit="1"/>
    </xf>
    <xf numFmtId="193" fontId="7" fillId="0" borderId="14" xfId="0" applyNumberFormat="1" applyFont="1" applyBorder="1" applyAlignment="1">
      <alignment vertical="center" shrinkToFit="1"/>
    </xf>
    <xf numFmtId="193" fontId="7" fillId="0" borderId="22" xfId="0" applyNumberFormat="1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20" xfId="0" applyNumberFormat="1" applyFont="1" applyBorder="1" applyAlignment="1">
      <alignment vertical="center" shrinkToFit="1"/>
    </xf>
    <xf numFmtId="193" fontId="7" fillId="0" borderId="25" xfId="0" applyNumberFormat="1" applyFont="1" applyBorder="1" applyAlignment="1">
      <alignment vertical="center" shrinkToFit="1"/>
    </xf>
    <xf numFmtId="193" fontId="7" fillId="0" borderId="21" xfId="0" applyNumberFormat="1" applyFont="1" applyBorder="1" applyAlignment="1">
      <alignment vertical="center" shrinkToFit="1"/>
    </xf>
    <xf numFmtId="193" fontId="7" fillId="0" borderId="12" xfId="0" applyNumberFormat="1" applyFont="1" applyBorder="1" applyAlignment="1">
      <alignment vertical="center" shrinkToFit="1"/>
    </xf>
    <xf numFmtId="193" fontId="7" fillId="0" borderId="23" xfId="0" applyNumberFormat="1" applyFont="1" applyBorder="1" applyAlignment="1">
      <alignment vertical="center" shrinkToFit="1"/>
    </xf>
    <xf numFmtId="193" fontId="7" fillId="0" borderId="16" xfId="0" applyNumberFormat="1" applyFont="1" applyBorder="1" applyAlignment="1">
      <alignment vertical="center" shrinkToFit="1"/>
    </xf>
    <xf numFmtId="193" fontId="7" fillId="0" borderId="11" xfId="0" applyNumberFormat="1" applyFont="1" applyBorder="1" applyAlignment="1">
      <alignment vertical="center" shrinkToFit="1"/>
    </xf>
    <xf numFmtId="187" fontId="7" fillId="0" borderId="0" xfId="49" applyNumberFormat="1" applyFont="1" applyBorder="1" applyAlignment="1">
      <alignment vertical="center"/>
    </xf>
    <xf numFmtId="193" fontId="7" fillId="0" borderId="13" xfId="0" applyNumberFormat="1" applyFont="1" applyBorder="1" applyAlignment="1">
      <alignment vertical="center" shrinkToFit="1"/>
    </xf>
    <xf numFmtId="193" fontId="7" fillId="0" borderId="18" xfId="0" applyNumberFormat="1" applyFont="1" applyBorder="1" applyAlignment="1">
      <alignment vertical="center" shrinkToFit="1"/>
    </xf>
    <xf numFmtId="193" fontId="7" fillId="0" borderId="26" xfId="0" applyNumberFormat="1" applyFont="1" applyBorder="1" applyAlignment="1">
      <alignment vertical="center" shrinkToFit="1"/>
    </xf>
    <xf numFmtId="205" fontId="7" fillId="0" borderId="0" xfId="0" applyNumberFormat="1" applyFont="1" applyAlignment="1">
      <alignment/>
    </xf>
    <xf numFmtId="38" fontId="7" fillId="0" borderId="19" xfId="49" applyFont="1" applyBorder="1" applyAlignment="1">
      <alignment vertical="center"/>
    </xf>
    <xf numFmtId="38" fontId="7" fillId="0" borderId="27" xfId="49" applyFont="1" applyBorder="1" applyAlignment="1" quotePrefix="1">
      <alignment horizontal="left" vertical="center" shrinkToFit="1"/>
    </xf>
    <xf numFmtId="38" fontId="7" fillId="0" borderId="28" xfId="49" applyFont="1" applyBorder="1" applyAlignment="1" quotePrefix="1">
      <alignment horizontal="left" vertical="center" shrinkToFit="1"/>
    </xf>
    <xf numFmtId="205" fontId="7" fillId="0" borderId="27" xfId="49" applyNumberFormat="1" applyFont="1" applyBorder="1" applyAlignment="1" quotePrefix="1">
      <alignment horizontal="left" vertical="center" shrinkToFit="1"/>
    </xf>
    <xf numFmtId="38" fontId="7" fillId="0" borderId="24" xfId="49" applyFont="1" applyBorder="1" applyAlignment="1" quotePrefix="1">
      <alignment horizontal="distributed" vertical="center" shrinkToFit="1"/>
    </xf>
    <xf numFmtId="38" fontId="7" fillId="0" borderId="0" xfId="49" applyFont="1" applyBorder="1" applyAlignment="1" quotePrefix="1">
      <alignment horizontal="distributed" vertical="center" shrinkToFit="1"/>
    </xf>
    <xf numFmtId="38" fontId="7" fillId="0" borderId="24" xfId="49" applyFont="1" applyFill="1" applyBorder="1" applyAlignment="1" quotePrefix="1">
      <alignment horizontal="distributed" vertical="center" shrinkToFit="1"/>
    </xf>
    <xf numFmtId="205" fontId="7" fillId="0" borderId="24" xfId="49" applyNumberFormat="1" applyFont="1" applyFill="1" applyBorder="1" applyAlignment="1" quotePrefix="1">
      <alignment horizontal="distributed" vertical="center" shrinkToFit="1"/>
    </xf>
    <xf numFmtId="38" fontId="7" fillId="0" borderId="12" xfId="49" applyFont="1" applyFill="1" applyBorder="1" applyAlignment="1" quotePrefix="1">
      <alignment horizontal="center" vertical="center" shrinkToFit="1"/>
    </xf>
    <xf numFmtId="200" fontId="7" fillId="0" borderId="0" xfId="0" applyNumberFormat="1" applyFont="1" applyBorder="1" applyAlignment="1">
      <alignment vertical="center"/>
    </xf>
    <xf numFmtId="205" fontId="7" fillId="0" borderId="0" xfId="0" applyNumberFormat="1" applyFont="1" applyBorder="1" applyAlignment="1">
      <alignment vertical="center"/>
    </xf>
    <xf numFmtId="191" fontId="7" fillId="0" borderId="13" xfId="0" applyNumberFormat="1" applyFont="1" applyBorder="1" applyAlignment="1">
      <alignment vertical="center" shrinkToFit="1"/>
    </xf>
    <xf numFmtId="191" fontId="7" fillId="0" borderId="18" xfId="0" applyNumberFormat="1" applyFont="1" applyBorder="1" applyAlignment="1">
      <alignment vertical="center" shrinkToFit="1"/>
    </xf>
    <xf numFmtId="194" fontId="7" fillId="0" borderId="16" xfId="0" applyNumberFormat="1" applyFont="1" applyBorder="1" applyAlignment="1">
      <alignment vertical="center" shrinkToFit="1"/>
    </xf>
    <xf numFmtId="191" fontId="7" fillId="0" borderId="26" xfId="0" applyNumberFormat="1" applyFont="1" applyBorder="1" applyAlignment="1">
      <alignment vertical="center" shrinkToFit="1"/>
    </xf>
    <xf numFmtId="180" fontId="5" fillId="0" borderId="0" xfId="0" applyNumberFormat="1" applyFont="1" applyAlignment="1">
      <alignment/>
    </xf>
    <xf numFmtId="205" fontId="5" fillId="0" borderId="0" xfId="0" applyNumberFormat="1" applyFont="1" applyAlignment="1">
      <alignment/>
    </xf>
    <xf numFmtId="194" fontId="7" fillId="0" borderId="26" xfId="0" applyNumberFormat="1" applyFont="1" applyBorder="1" applyAlignment="1">
      <alignment vertical="center" shrinkToFit="1"/>
    </xf>
    <xf numFmtId="38" fontId="63" fillId="0" borderId="0" xfId="49" applyFont="1" applyFill="1" applyAlignment="1" quotePrefix="1">
      <alignment horizontal="left"/>
    </xf>
    <xf numFmtId="38" fontId="63" fillId="0" borderId="0" xfId="49" applyFont="1" applyFill="1" applyAlignment="1">
      <alignment/>
    </xf>
    <xf numFmtId="40" fontId="63" fillId="0" borderId="0" xfId="49" applyNumberFormat="1" applyFont="1" applyFill="1" applyAlignment="1">
      <alignment/>
    </xf>
    <xf numFmtId="38" fontId="63" fillId="0" borderId="0" xfId="49" applyNumberFormat="1" applyFont="1" applyFill="1" applyAlignment="1">
      <alignment/>
    </xf>
    <xf numFmtId="178" fontId="63" fillId="0" borderId="0" xfId="49" applyNumberFormat="1" applyFont="1" applyFill="1" applyAlignment="1">
      <alignment/>
    </xf>
    <xf numFmtId="38" fontId="64" fillId="0" borderId="0" xfId="49" applyFont="1" applyFill="1" applyAlignment="1">
      <alignment horizontal="distributed"/>
    </xf>
    <xf numFmtId="38" fontId="64" fillId="0" borderId="0" xfId="49" applyFont="1" applyFill="1" applyAlignment="1">
      <alignment/>
    </xf>
    <xf numFmtId="40" fontId="64" fillId="0" borderId="0" xfId="49" applyNumberFormat="1" applyFont="1" applyFill="1" applyAlignment="1">
      <alignment/>
    </xf>
    <xf numFmtId="38" fontId="64" fillId="0" borderId="0" xfId="49" applyNumberFormat="1" applyFont="1" applyFill="1" applyAlignment="1">
      <alignment/>
    </xf>
    <xf numFmtId="38" fontId="64" fillId="0" borderId="29" xfId="49" applyFont="1" applyFill="1" applyBorder="1" applyAlignment="1">
      <alignment horizontal="distributed" vertical="center"/>
    </xf>
    <xf numFmtId="38" fontId="64" fillId="0" borderId="0" xfId="49" applyFont="1" applyFill="1" applyAlignment="1">
      <alignment vertical="center"/>
    </xf>
    <xf numFmtId="38" fontId="64" fillId="0" borderId="27" xfId="49" applyFont="1" applyFill="1" applyBorder="1" applyAlignment="1" quotePrefix="1">
      <alignment horizontal="center" vertical="center"/>
    </xf>
    <xf numFmtId="40" fontId="64" fillId="0" borderId="10" xfId="49" applyNumberFormat="1" applyFont="1" applyFill="1" applyBorder="1" applyAlignment="1" quotePrefix="1">
      <alignment horizontal="center" vertical="center"/>
    </xf>
    <xf numFmtId="40" fontId="64" fillId="0" borderId="27" xfId="49" applyNumberFormat="1" applyFont="1" applyFill="1" applyBorder="1" applyAlignment="1" quotePrefix="1">
      <alignment horizontal="center" vertical="center"/>
    </xf>
    <xf numFmtId="38" fontId="64" fillId="0" borderId="27" xfId="49" applyNumberFormat="1" applyFont="1" applyFill="1" applyBorder="1" applyAlignment="1" quotePrefix="1">
      <alignment horizontal="center" vertical="center"/>
    </xf>
    <xf numFmtId="38" fontId="64" fillId="0" borderId="27" xfId="49" applyFont="1" applyFill="1" applyBorder="1" applyAlignment="1">
      <alignment vertical="center"/>
    </xf>
    <xf numFmtId="38" fontId="64" fillId="0" borderId="15" xfId="49" applyFont="1" applyFill="1" applyBorder="1" applyAlignment="1">
      <alignment horizontal="distributed" vertical="center"/>
    </xf>
    <xf numFmtId="38" fontId="64" fillId="0" borderId="27" xfId="49" applyFont="1" applyFill="1" applyBorder="1" applyAlignment="1">
      <alignment horizontal="center" vertical="center"/>
    </xf>
    <xf numFmtId="38" fontId="64" fillId="0" borderId="27" xfId="49" applyFont="1" applyFill="1" applyBorder="1" applyAlignment="1" quotePrefix="1">
      <alignment vertical="center"/>
    </xf>
    <xf numFmtId="38" fontId="64" fillId="0" borderId="10" xfId="49" applyFont="1" applyFill="1" applyBorder="1" applyAlignment="1" quotePrefix="1">
      <alignment horizontal="left" vertical="center"/>
    </xf>
    <xf numFmtId="38" fontId="64" fillId="0" borderId="10" xfId="49" applyFont="1" applyFill="1" applyBorder="1" applyAlignment="1">
      <alignment horizontal="center" vertical="center"/>
    </xf>
    <xf numFmtId="38" fontId="64" fillId="0" borderId="30" xfId="49" applyFont="1" applyFill="1" applyBorder="1" applyAlignment="1">
      <alignment horizontal="distributed" vertical="center"/>
    </xf>
    <xf numFmtId="38" fontId="64" fillId="0" borderId="31" xfId="49" applyFont="1" applyFill="1" applyBorder="1" applyAlignment="1" quotePrefix="1">
      <alignment horizontal="center" vertical="center"/>
    </xf>
    <xf numFmtId="38" fontId="64" fillId="0" borderId="31" xfId="49" applyFont="1" applyFill="1" applyBorder="1" applyAlignment="1">
      <alignment vertical="center"/>
    </xf>
    <xf numFmtId="40" fontId="64" fillId="0" borderId="12" xfId="49" applyNumberFormat="1" applyFont="1" applyFill="1" applyBorder="1" applyAlignment="1" quotePrefix="1">
      <alignment horizontal="center" vertical="center"/>
    </xf>
    <xf numFmtId="40" fontId="64" fillId="0" borderId="31" xfId="49" applyNumberFormat="1" applyFont="1" applyFill="1" applyBorder="1" applyAlignment="1" quotePrefix="1">
      <alignment horizontal="center" vertical="center"/>
    </xf>
    <xf numFmtId="38" fontId="65" fillId="0" borderId="31" xfId="49" applyFont="1" applyFill="1" applyBorder="1" applyAlignment="1" quotePrefix="1">
      <alignment vertical="center" shrinkToFit="1"/>
    </xf>
    <xf numFmtId="38" fontId="64" fillId="0" borderId="31" xfId="49" applyFont="1" applyFill="1" applyBorder="1" applyAlignment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38" fontId="64" fillId="0" borderId="32" xfId="49" applyFont="1" applyFill="1" applyBorder="1" applyAlignment="1">
      <alignment vertical="center"/>
    </xf>
    <xf numFmtId="49" fontId="64" fillId="33" borderId="33" xfId="49" applyNumberFormat="1" applyFont="1" applyFill="1" applyBorder="1" applyAlignment="1">
      <alignment horizontal="center" vertical="center" shrinkToFit="1"/>
    </xf>
    <xf numFmtId="49" fontId="64" fillId="0" borderId="34" xfId="49" applyNumberFormat="1" applyFont="1" applyFill="1" applyBorder="1" applyAlignment="1">
      <alignment horizontal="center" vertical="center" shrinkToFit="1"/>
    </xf>
    <xf numFmtId="49" fontId="64" fillId="33" borderId="34" xfId="49" applyNumberFormat="1" applyFont="1" applyFill="1" applyBorder="1" applyAlignment="1">
      <alignment horizontal="center" vertical="center" shrinkToFit="1"/>
    </xf>
    <xf numFmtId="49" fontId="65" fillId="33" borderId="34" xfId="49" applyNumberFormat="1" applyFont="1" applyFill="1" applyBorder="1" applyAlignment="1">
      <alignment horizontal="center" vertical="center" shrinkToFit="1"/>
    </xf>
    <xf numFmtId="49" fontId="64" fillId="33" borderId="35" xfId="49" applyNumberFormat="1" applyFont="1" applyFill="1" applyBorder="1" applyAlignment="1">
      <alignment horizontal="center" vertical="center" shrinkToFit="1"/>
    </xf>
    <xf numFmtId="49" fontId="64" fillId="0" borderId="0" xfId="49" applyNumberFormat="1" applyFont="1" applyFill="1" applyAlignment="1">
      <alignment horizontal="center" vertical="center"/>
    </xf>
    <xf numFmtId="191" fontId="66" fillId="0" borderId="24" xfId="0" applyNumberFormat="1" applyFont="1" applyFill="1" applyBorder="1" applyAlignment="1">
      <alignment vertical="center" shrinkToFit="1"/>
    </xf>
    <xf numFmtId="193" fontId="66" fillId="0" borderId="24" xfId="0" applyNumberFormat="1" applyFont="1" applyFill="1" applyBorder="1" applyAlignment="1">
      <alignment vertical="center" shrinkToFit="1"/>
    </xf>
    <xf numFmtId="38" fontId="67" fillId="0" borderId="10" xfId="49" applyFont="1" applyFill="1" applyBorder="1" applyAlignment="1">
      <alignment horizontal="distributed" vertical="center" wrapText="1" shrinkToFit="1"/>
    </xf>
    <xf numFmtId="194" fontId="66" fillId="0" borderId="10" xfId="0" applyNumberFormat="1" applyFont="1" applyFill="1" applyBorder="1" applyAlignment="1">
      <alignment vertical="center" shrinkToFit="1"/>
    </xf>
    <xf numFmtId="194" fontId="66" fillId="0" borderId="24" xfId="0" applyNumberFormat="1" applyFont="1" applyFill="1" applyBorder="1" applyAlignment="1">
      <alignment vertical="center" shrinkToFit="1"/>
    </xf>
    <xf numFmtId="191" fontId="66" fillId="0" borderId="28" xfId="0" applyNumberFormat="1" applyFont="1" applyFill="1" applyBorder="1" applyAlignment="1">
      <alignment vertical="center" shrinkToFit="1"/>
    </xf>
    <xf numFmtId="191" fontId="66" fillId="0" borderId="10" xfId="0" applyNumberFormat="1" applyFont="1" applyFill="1" applyBorder="1" applyAlignment="1">
      <alignment vertical="center" shrinkToFit="1"/>
    </xf>
    <xf numFmtId="193" fontId="66" fillId="0" borderId="28" xfId="0" applyNumberFormat="1" applyFont="1" applyFill="1" applyBorder="1" applyAlignment="1">
      <alignment vertical="center" shrinkToFit="1"/>
    </xf>
    <xf numFmtId="38" fontId="66" fillId="0" borderId="10" xfId="49" applyFont="1" applyFill="1" applyBorder="1" applyAlignment="1">
      <alignment horizontal="distributed" vertical="center" shrinkToFit="1"/>
    </xf>
    <xf numFmtId="193" fontId="66" fillId="0" borderId="20" xfId="0" applyNumberFormat="1" applyFont="1" applyFill="1" applyBorder="1" applyAlignment="1">
      <alignment vertical="center" shrinkToFit="1"/>
    </xf>
    <xf numFmtId="176" fontId="64" fillId="0" borderId="0" xfId="49" applyNumberFormat="1" applyFont="1" applyFill="1" applyAlignment="1">
      <alignment vertical="center"/>
    </xf>
    <xf numFmtId="193" fontId="66" fillId="0" borderId="10" xfId="0" applyNumberFormat="1" applyFont="1" applyFill="1" applyBorder="1" applyAlignment="1">
      <alignment vertical="center" shrinkToFit="1"/>
    </xf>
    <xf numFmtId="38" fontId="67" fillId="0" borderId="10" xfId="49" applyFont="1" applyFill="1" applyBorder="1" applyAlignment="1">
      <alignment horizontal="distributed" vertical="center" shrinkToFit="1"/>
    </xf>
    <xf numFmtId="193" fontId="66" fillId="0" borderId="36" xfId="0" applyNumberFormat="1" applyFont="1" applyFill="1" applyBorder="1" applyAlignment="1">
      <alignment vertical="center" shrinkToFit="1"/>
    </xf>
    <xf numFmtId="38" fontId="66" fillId="0" borderId="10" xfId="49" applyFont="1" applyFill="1" applyBorder="1" applyAlignment="1" quotePrefix="1">
      <alignment horizontal="distributed" vertical="center" shrinkToFit="1"/>
    </xf>
    <xf numFmtId="38" fontId="67" fillId="0" borderId="10" xfId="49" applyFont="1" applyFill="1" applyBorder="1" applyAlignment="1" quotePrefix="1">
      <alignment horizontal="distributed" vertical="center" shrinkToFit="1"/>
    </xf>
    <xf numFmtId="38" fontId="64" fillId="0" borderId="37" xfId="49" applyFont="1" applyFill="1" applyBorder="1" applyAlignment="1" quotePrefix="1">
      <alignment horizontal="distributed" vertical="center" wrapText="1"/>
    </xf>
    <xf numFmtId="191" fontId="66" fillId="0" borderId="14" xfId="0" applyNumberFormat="1" applyFont="1" applyFill="1" applyBorder="1" applyAlignment="1">
      <alignment vertical="center" shrinkToFit="1"/>
    </xf>
    <xf numFmtId="193" fontId="66" fillId="0" borderId="14" xfId="0" applyNumberFormat="1" applyFont="1" applyFill="1" applyBorder="1" applyAlignment="1">
      <alignment vertical="center" shrinkToFit="1"/>
    </xf>
    <xf numFmtId="38" fontId="66" fillId="0" borderId="14" xfId="49" applyFont="1" applyFill="1" applyBorder="1" applyAlignment="1" quotePrefix="1">
      <alignment horizontal="distributed" vertical="center" shrinkToFit="1"/>
    </xf>
    <xf numFmtId="194" fontId="66" fillId="0" borderId="14" xfId="0" applyNumberFormat="1" applyFont="1" applyFill="1" applyBorder="1" applyAlignment="1">
      <alignment vertical="center" shrinkToFit="1"/>
    </xf>
    <xf numFmtId="38" fontId="66" fillId="0" borderId="14" xfId="49" applyFont="1" applyFill="1" applyBorder="1" applyAlignment="1">
      <alignment horizontal="distributed" vertical="center" shrinkToFit="1"/>
    </xf>
    <xf numFmtId="193" fontId="66" fillId="0" borderId="38" xfId="0" applyNumberFormat="1" applyFont="1" applyFill="1" applyBorder="1" applyAlignment="1">
      <alignment vertical="center" shrinkToFit="1"/>
    </xf>
    <xf numFmtId="38" fontId="64" fillId="0" borderId="15" xfId="49" applyFont="1" applyFill="1" applyBorder="1" applyAlignment="1" quotePrefix="1">
      <alignment horizontal="distributed" vertical="center" wrapText="1"/>
    </xf>
    <xf numFmtId="38" fontId="64" fillId="0" borderId="30" xfId="49" applyFont="1" applyFill="1" applyBorder="1" applyAlignment="1" quotePrefix="1">
      <alignment horizontal="distributed" vertical="center" wrapText="1"/>
    </xf>
    <xf numFmtId="191" fontId="66" fillId="0" borderId="12" xfId="0" applyNumberFormat="1" applyFont="1" applyFill="1" applyBorder="1" applyAlignment="1">
      <alignment vertical="center" shrinkToFit="1"/>
    </xf>
    <xf numFmtId="193" fontId="66" fillId="0" borderId="12" xfId="0" applyNumberFormat="1" applyFont="1" applyFill="1" applyBorder="1" applyAlignment="1">
      <alignment vertical="center" shrinkToFit="1"/>
    </xf>
    <xf numFmtId="38" fontId="66" fillId="0" borderId="12" xfId="49" applyFont="1" applyFill="1" applyBorder="1" applyAlignment="1">
      <alignment horizontal="distributed" vertical="center" shrinkToFit="1"/>
    </xf>
    <xf numFmtId="194" fontId="66" fillId="0" borderId="12" xfId="0" applyNumberFormat="1" applyFont="1" applyFill="1" applyBorder="1" applyAlignment="1">
      <alignment vertical="center" shrinkToFit="1"/>
    </xf>
    <xf numFmtId="193" fontId="66" fillId="0" borderId="32" xfId="0" applyNumberFormat="1" applyFont="1" applyFill="1" applyBorder="1" applyAlignment="1">
      <alignment vertical="center" shrinkToFit="1"/>
    </xf>
    <xf numFmtId="191" fontId="66" fillId="0" borderId="11" xfId="0" applyNumberFormat="1" applyFont="1" applyFill="1" applyBorder="1" applyAlignment="1">
      <alignment vertical="center" shrinkToFit="1"/>
    </xf>
    <xf numFmtId="194" fontId="66" fillId="0" borderId="11" xfId="0" applyNumberFormat="1" applyFont="1" applyFill="1" applyBorder="1" applyAlignment="1">
      <alignment vertical="center" shrinkToFit="1"/>
    </xf>
    <xf numFmtId="193" fontId="66" fillId="0" borderId="11" xfId="0" applyNumberFormat="1" applyFont="1" applyFill="1" applyBorder="1" applyAlignment="1">
      <alignment vertical="center" shrinkToFit="1"/>
    </xf>
    <xf numFmtId="193" fontId="66" fillId="0" borderId="39" xfId="0" applyNumberFormat="1" applyFont="1" applyFill="1" applyBorder="1" applyAlignment="1">
      <alignment vertical="center" shrinkToFit="1"/>
    </xf>
    <xf numFmtId="38" fontId="64" fillId="0" borderId="0" xfId="49" applyFont="1" applyFill="1" applyAlignment="1">
      <alignment horizontal="distributed" vertical="center"/>
    </xf>
    <xf numFmtId="38" fontId="66" fillId="0" borderId="0" xfId="49" applyFont="1" applyFill="1" applyAlignment="1">
      <alignment vertical="center"/>
    </xf>
    <xf numFmtId="38" fontId="66" fillId="0" borderId="0" xfId="49" applyFont="1" applyFill="1" applyAlignment="1">
      <alignment horizontal="distributed" vertical="center"/>
    </xf>
    <xf numFmtId="187" fontId="66" fillId="0" borderId="0" xfId="49" applyNumberFormat="1" applyFont="1" applyFill="1" applyAlignment="1">
      <alignment vertical="center"/>
    </xf>
    <xf numFmtId="189" fontId="66" fillId="0" borderId="0" xfId="49" applyNumberFormat="1" applyFont="1" applyFill="1" applyAlignment="1">
      <alignment vertical="center"/>
    </xf>
    <xf numFmtId="188" fontId="66" fillId="0" borderId="0" xfId="49" applyNumberFormat="1" applyFont="1" applyFill="1" applyAlignment="1">
      <alignment vertical="center"/>
    </xf>
    <xf numFmtId="187" fontId="66" fillId="0" borderId="0" xfId="49" applyNumberFormat="1" applyFont="1" applyFill="1" applyBorder="1" applyAlignment="1">
      <alignment vertical="center"/>
    </xf>
    <xf numFmtId="38" fontId="64" fillId="0" borderId="0" xfId="49" applyFont="1" applyFill="1" applyAlignment="1">
      <alignment horizontal="left" vertical="center"/>
    </xf>
    <xf numFmtId="38" fontId="66" fillId="0" borderId="0" xfId="49" applyFont="1" applyFill="1" applyAlignment="1">
      <alignment horizontal="distributed"/>
    </xf>
    <xf numFmtId="38" fontId="64" fillId="0" borderId="0" xfId="49" applyFont="1" applyFill="1" applyAlignment="1">
      <alignment/>
    </xf>
    <xf numFmtId="38" fontId="64" fillId="0" borderId="17" xfId="49" applyFont="1" applyFill="1" applyBorder="1" applyAlignment="1">
      <alignment horizontal="distributed" vertical="center"/>
    </xf>
    <xf numFmtId="191" fontId="66" fillId="0" borderId="13" xfId="0" applyNumberFormat="1" applyFont="1" applyFill="1" applyBorder="1" applyAlignment="1">
      <alignment vertical="center" shrinkToFit="1"/>
    </xf>
    <xf numFmtId="193" fontId="66" fillId="0" borderId="13" xfId="0" applyNumberFormat="1" applyFont="1" applyFill="1" applyBorder="1" applyAlignment="1">
      <alignment vertical="center" shrinkToFit="1"/>
    </xf>
    <xf numFmtId="38" fontId="66" fillId="0" borderId="40" xfId="49" applyFont="1" applyFill="1" applyBorder="1" applyAlignment="1">
      <alignment horizontal="distributed" vertical="center" shrinkToFit="1"/>
    </xf>
    <xf numFmtId="194" fontId="66" fillId="0" borderId="13" xfId="0" applyNumberFormat="1" applyFont="1" applyFill="1" applyBorder="1" applyAlignment="1">
      <alignment vertical="center" shrinkToFit="1"/>
    </xf>
    <xf numFmtId="38" fontId="66" fillId="0" borderId="13" xfId="49" applyFont="1" applyFill="1" applyBorder="1" applyAlignment="1">
      <alignment horizontal="distributed" vertical="center" shrinkToFit="1"/>
    </xf>
    <xf numFmtId="193" fontId="66" fillId="0" borderId="41" xfId="0" applyNumberFormat="1" applyFont="1" applyFill="1" applyBorder="1" applyAlignment="1">
      <alignment vertical="center" shrinkToFit="1"/>
    </xf>
    <xf numFmtId="191" fontId="66" fillId="0" borderId="39" xfId="0" applyNumberFormat="1" applyFont="1" applyFill="1" applyBorder="1" applyAlignment="1">
      <alignment vertical="center" shrinkToFit="1"/>
    </xf>
    <xf numFmtId="38" fontId="64" fillId="0" borderId="0" xfId="49" applyFont="1" applyFill="1" applyAlignment="1">
      <alignment horizontal="center"/>
    </xf>
    <xf numFmtId="40" fontId="64" fillId="0" borderId="0" xfId="49" applyNumberFormat="1" applyFont="1" applyFill="1" applyAlignment="1">
      <alignment horizontal="center"/>
    </xf>
    <xf numFmtId="38" fontId="64" fillId="0" borderId="0" xfId="49" applyNumberFormat="1" applyFont="1" applyFill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66" fillId="0" borderId="0" xfId="0" applyFont="1" applyAlignment="1">
      <alignment/>
    </xf>
    <xf numFmtId="49" fontId="66" fillId="33" borderId="34" xfId="49" applyNumberFormat="1" applyFont="1" applyFill="1" applyBorder="1" applyAlignment="1">
      <alignment horizontal="center" vertical="center" shrinkToFit="1"/>
    </xf>
    <xf numFmtId="49" fontId="67" fillId="0" borderId="0" xfId="0" applyNumberFormat="1" applyFont="1" applyAlignment="1">
      <alignment/>
    </xf>
    <xf numFmtId="38" fontId="66" fillId="0" borderId="15" xfId="49" applyFont="1" applyBorder="1" applyAlignment="1">
      <alignment horizontal="distributed" vertical="center"/>
    </xf>
    <xf numFmtId="191" fontId="66" fillId="0" borderId="42" xfId="0" applyNumberFormat="1" applyFont="1" applyFill="1" applyBorder="1" applyAlignment="1">
      <alignment vertical="center" shrinkToFit="1"/>
    </xf>
    <xf numFmtId="0" fontId="67" fillId="0" borderId="0" xfId="0" applyFont="1" applyAlignment="1">
      <alignment vertical="center"/>
    </xf>
    <xf numFmtId="191" fontId="66" fillId="0" borderId="20" xfId="0" applyNumberFormat="1" applyFont="1" applyFill="1" applyBorder="1" applyAlignment="1">
      <alignment vertical="center" shrinkToFit="1"/>
    </xf>
    <xf numFmtId="38" fontId="66" fillId="0" borderId="43" xfId="49" applyFont="1" applyBorder="1" applyAlignment="1">
      <alignment horizontal="distributed" vertical="center"/>
    </xf>
    <xf numFmtId="191" fontId="66" fillId="0" borderId="25" xfId="0" applyNumberFormat="1" applyFont="1" applyFill="1" applyBorder="1" applyAlignment="1">
      <alignment vertical="center" shrinkToFit="1"/>
    </xf>
    <xf numFmtId="191" fontId="66" fillId="0" borderId="44" xfId="0" applyNumberFormat="1" applyFont="1" applyFill="1" applyBorder="1" applyAlignment="1">
      <alignment vertical="center" shrinkToFit="1"/>
    </xf>
    <xf numFmtId="191" fontId="66" fillId="0" borderId="21" xfId="0" applyNumberFormat="1" applyFont="1" applyFill="1" applyBorder="1" applyAlignment="1">
      <alignment vertical="center" shrinkToFit="1"/>
    </xf>
    <xf numFmtId="191" fontId="66" fillId="0" borderId="16" xfId="0" applyNumberFormat="1" applyFont="1" applyBorder="1" applyAlignment="1">
      <alignment vertical="center" shrinkToFit="1"/>
    </xf>
    <xf numFmtId="191" fontId="66" fillId="0" borderId="16" xfId="0" applyNumberFormat="1" applyFont="1" applyFill="1" applyBorder="1" applyAlignment="1">
      <alignment vertical="center" shrinkToFit="1"/>
    </xf>
    <xf numFmtId="191" fontId="66" fillId="0" borderId="26" xfId="0" applyNumberFormat="1" applyFont="1" applyFill="1" applyBorder="1" applyAlignment="1">
      <alignment vertical="center" shrinkToFit="1"/>
    </xf>
    <xf numFmtId="38" fontId="66" fillId="0" borderId="45" xfId="49" applyFont="1" applyBorder="1" applyAlignment="1">
      <alignment horizontal="distributed" vertical="center"/>
    </xf>
    <xf numFmtId="199" fontId="66" fillId="0" borderId="45" xfId="0" applyNumberFormat="1" applyFont="1" applyBorder="1" applyAlignment="1">
      <alignment vertical="center" shrinkToFit="1"/>
    </xf>
    <xf numFmtId="199" fontId="66" fillId="0" borderId="45" xfId="49" applyNumberFormat="1" applyFont="1" applyBorder="1" applyAlignment="1">
      <alignment vertical="center" shrinkToFit="1"/>
    </xf>
    <xf numFmtId="199" fontId="66" fillId="0" borderId="45" xfId="49" applyNumberFormat="1" applyFont="1" applyBorder="1" applyAlignment="1" quotePrefix="1">
      <alignment vertical="center" shrinkToFit="1"/>
    </xf>
    <xf numFmtId="199" fontId="66" fillId="0" borderId="45" xfId="49" applyNumberFormat="1" applyFont="1" applyFill="1" applyBorder="1" applyAlignment="1">
      <alignment vertical="center" shrinkToFit="1"/>
    </xf>
    <xf numFmtId="38" fontId="66" fillId="0" borderId="46" xfId="49" applyFont="1" applyBorder="1" applyAlignment="1">
      <alignment horizontal="distributed" vertical="center"/>
    </xf>
    <xf numFmtId="199" fontId="66" fillId="0" borderId="46" xfId="0" applyNumberFormat="1" applyFont="1" applyBorder="1" applyAlignment="1">
      <alignment vertical="center" shrinkToFit="1"/>
    </xf>
    <xf numFmtId="199" fontId="66" fillId="0" borderId="46" xfId="49" applyNumberFormat="1" applyFont="1" applyBorder="1" applyAlignment="1">
      <alignment vertical="center" shrinkToFit="1"/>
    </xf>
    <xf numFmtId="199" fontId="66" fillId="0" borderId="46" xfId="49" applyNumberFormat="1" applyFont="1" applyBorder="1" applyAlignment="1" quotePrefix="1">
      <alignment vertical="center" shrinkToFit="1"/>
    </xf>
    <xf numFmtId="199" fontId="66" fillId="0" borderId="46" xfId="49" applyNumberFormat="1" applyFont="1" applyFill="1" applyBorder="1" applyAlignment="1">
      <alignment vertical="center" shrinkToFit="1"/>
    </xf>
    <xf numFmtId="38" fontId="66" fillId="0" borderId="17" xfId="49" applyFont="1" applyFill="1" applyBorder="1" applyAlignment="1">
      <alignment horizontal="distributed" vertical="center"/>
    </xf>
    <xf numFmtId="191" fontId="66" fillId="0" borderId="18" xfId="0" applyNumberFormat="1" applyFont="1" applyFill="1" applyBorder="1" applyAlignment="1">
      <alignment vertical="center" shrinkToFit="1"/>
    </xf>
    <xf numFmtId="0" fontId="6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8" fontId="7" fillId="0" borderId="15" xfId="49" applyFont="1" applyFill="1" applyBorder="1" applyAlignment="1">
      <alignment horizontal="distributed" vertical="center"/>
    </xf>
    <xf numFmtId="49" fontId="7" fillId="0" borderId="47" xfId="49" applyNumberFormat="1" applyFont="1" applyFill="1" applyBorder="1" applyAlignment="1">
      <alignment horizontal="center" vertical="center" shrinkToFit="1"/>
    </xf>
    <xf numFmtId="49" fontId="7" fillId="0" borderId="35" xfId="49" applyNumberFormat="1" applyFont="1" applyFill="1" applyBorder="1" applyAlignment="1">
      <alignment horizontal="center" vertical="center" shrinkToFit="1"/>
    </xf>
    <xf numFmtId="191" fontId="7" fillId="0" borderId="28" xfId="0" applyNumberFormat="1" applyFont="1" applyFill="1" applyBorder="1" applyAlignment="1">
      <alignment vertical="center" shrinkToFit="1"/>
    </xf>
    <xf numFmtId="191" fontId="7" fillId="0" borderId="42" xfId="0" applyNumberFormat="1" applyFont="1" applyFill="1" applyBorder="1" applyAlignment="1">
      <alignment vertical="center" shrinkToFit="1"/>
    </xf>
    <xf numFmtId="191" fontId="7" fillId="0" borderId="20" xfId="0" applyNumberFormat="1" applyFont="1" applyFill="1" applyBorder="1" applyAlignment="1">
      <alignment vertical="center" shrinkToFit="1"/>
    </xf>
    <xf numFmtId="38" fontId="7" fillId="0" borderId="43" xfId="49" applyFont="1" applyFill="1" applyBorder="1" applyAlignment="1">
      <alignment horizontal="distributed" vertical="center"/>
    </xf>
    <xf numFmtId="191" fontId="7" fillId="0" borderId="25" xfId="0" applyNumberFormat="1" applyFont="1" applyFill="1" applyBorder="1" applyAlignment="1">
      <alignment vertical="center" shrinkToFit="1"/>
    </xf>
    <xf numFmtId="191" fontId="7" fillId="0" borderId="44" xfId="0" applyNumberFormat="1" applyFont="1" applyFill="1" applyBorder="1" applyAlignment="1">
      <alignment vertical="center" shrinkToFit="1"/>
    </xf>
    <xf numFmtId="191" fontId="7" fillId="0" borderId="21" xfId="0" applyNumberFormat="1" applyFont="1" applyFill="1" applyBorder="1" applyAlignment="1">
      <alignment vertical="center" shrinkToFit="1"/>
    </xf>
    <xf numFmtId="191" fontId="7" fillId="0" borderId="23" xfId="0" applyNumberFormat="1" applyFont="1" applyFill="1" applyBorder="1" applyAlignment="1">
      <alignment vertical="center" shrinkToFit="1"/>
    </xf>
    <xf numFmtId="38" fontId="7" fillId="0" borderId="0" xfId="49" applyFont="1" applyFill="1" applyBorder="1" applyAlignment="1">
      <alignment horizontal="distributed" vertical="center"/>
    </xf>
    <xf numFmtId="191" fontId="7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6" fillId="0" borderId="0" xfId="0" applyFont="1" applyAlignment="1">
      <alignment horizontal="left"/>
    </xf>
    <xf numFmtId="38" fontId="66" fillId="0" borderId="0" xfId="0" applyNumberFormat="1" applyFont="1" applyAlignment="1">
      <alignment/>
    </xf>
    <xf numFmtId="0" fontId="66" fillId="0" borderId="0" xfId="0" applyFont="1" applyAlignment="1" quotePrefix="1">
      <alignment horizontal="right"/>
    </xf>
    <xf numFmtId="38" fontId="66" fillId="0" borderId="29" xfId="49" applyFont="1" applyBorder="1" applyAlignment="1">
      <alignment vertical="center"/>
    </xf>
    <xf numFmtId="0" fontId="66" fillId="0" borderId="0" xfId="0" applyFont="1" applyAlignment="1">
      <alignment vertical="center"/>
    </xf>
    <xf numFmtId="38" fontId="66" fillId="0" borderId="28" xfId="49" applyFont="1" applyBorder="1" applyAlignment="1" quotePrefix="1">
      <alignment horizontal="left" vertical="center"/>
    </xf>
    <xf numFmtId="38" fontId="66" fillId="0" borderId="24" xfId="49" applyFont="1" applyBorder="1" applyAlignment="1" quotePrefix="1">
      <alignment horizontal="distributed" vertical="center"/>
    </xf>
    <xf numFmtId="38" fontId="66" fillId="0" borderId="24" xfId="49" applyFont="1" applyBorder="1" applyAlignment="1">
      <alignment horizontal="center" vertical="center" shrinkToFit="1"/>
    </xf>
    <xf numFmtId="38" fontId="66" fillId="0" borderId="10" xfId="49" applyFont="1" applyBorder="1" applyAlignment="1" quotePrefix="1">
      <alignment horizontal="distributed" vertical="center"/>
    </xf>
    <xf numFmtId="49" fontId="66" fillId="33" borderId="34" xfId="49" applyNumberFormat="1" applyFont="1" applyFill="1" applyBorder="1" applyAlignment="1">
      <alignment horizontal="center" vertical="center"/>
    </xf>
    <xf numFmtId="191" fontId="66" fillId="0" borderId="28" xfId="0" applyNumberFormat="1" applyFont="1" applyBorder="1" applyAlignment="1">
      <alignment vertical="center" shrinkToFit="1"/>
    </xf>
    <xf numFmtId="191" fontId="66" fillId="0" borderId="42" xfId="0" applyNumberFormat="1" applyFont="1" applyBorder="1" applyAlignment="1">
      <alignment vertical="center" shrinkToFit="1"/>
    </xf>
    <xf numFmtId="191" fontId="66" fillId="0" borderId="10" xfId="0" applyNumberFormat="1" applyFont="1" applyBorder="1" applyAlignment="1">
      <alignment vertical="center" shrinkToFit="1"/>
    </xf>
    <xf numFmtId="191" fontId="66" fillId="0" borderId="20" xfId="0" applyNumberFormat="1" applyFont="1" applyBorder="1" applyAlignment="1">
      <alignment vertical="center" shrinkToFit="1"/>
    </xf>
    <xf numFmtId="191" fontId="66" fillId="0" borderId="25" xfId="0" applyNumberFormat="1" applyFont="1" applyBorder="1" applyAlignment="1">
      <alignment vertical="center" shrinkToFit="1"/>
    </xf>
    <xf numFmtId="191" fontId="66" fillId="0" borderId="44" xfId="0" applyNumberFormat="1" applyFont="1" applyBorder="1" applyAlignment="1">
      <alignment vertical="center" shrinkToFit="1"/>
    </xf>
    <xf numFmtId="191" fontId="66" fillId="0" borderId="14" xfId="0" applyNumberFormat="1" applyFont="1" applyBorder="1" applyAlignment="1">
      <alignment vertical="center" shrinkToFit="1"/>
    </xf>
    <xf numFmtId="191" fontId="66" fillId="0" borderId="21" xfId="0" applyNumberFormat="1" applyFont="1" applyBorder="1" applyAlignment="1">
      <alignment vertical="center" shrinkToFit="1"/>
    </xf>
    <xf numFmtId="191" fontId="66" fillId="0" borderId="12" xfId="0" applyNumberFormat="1" applyFont="1" applyBorder="1" applyAlignment="1">
      <alignment vertical="center" shrinkToFit="1"/>
    </xf>
    <xf numFmtId="191" fontId="66" fillId="0" borderId="23" xfId="0" applyNumberFormat="1" applyFont="1" applyBorder="1" applyAlignment="1">
      <alignment vertical="center" shrinkToFit="1"/>
    </xf>
    <xf numFmtId="191" fontId="66" fillId="0" borderId="11" xfId="0" applyNumberFormat="1" applyFont="1" applyBorder="1" applyAlignment="1">
      <alignment vertical="center" shrinkToFit="1"/>
    </xf>
    <xf numFmtId="191" fontId="66" fillId="0" borderId="22" xfId="0" applyNumberFormat="1" applyFont="1" applyBorder="1" applyAlignment="1">
      <alignment vertical="center" shrinkToFit="1"/>
    </xf>
    <xf numFmtId="0" fontId="66" fillId="0" borderId="48" xfId="0" applyFont="1" applyBorder="1" applyAlignment="1">
      <alignment vertical="center"/>
    </xf>
    <xf numFmtId="199" fontId="66" fillId="0" borderId="45" xfId="0" applyNumberFormat="1" applyFont="1" applyBorder="1" applyAlignment="1">
      <alignment vertical="center"/>
    </xf>
    <xf numFmtId="199" fontId="66" fillId="0" borderId="45" xfId="49" applyNumberFormat="1" applyFont="1" applyBorder="1" applyAlignment="1">
      <alignment vertical="center"/>
    </xf>
    <xf numFmtId="199" fontId="66" fillId="0" borderId="45" xfId="49" applyNumberFormat="1" applyFont="1" applyBorder="1" applyAlignment="1" quotePrefix="1">
      <alignment vertical="center"/>
    </xf>
    <xf numFmtId="199" fontId="66" fillId="0" borderId="0" xfId="0" applyNumberFormat="1" applyFont="1" applyBorder="1" applyAlignment="1">
      <alignment vertical="center"/>
    </xf>
    <xf numFmtId="199" fontId="66" fillId="0" borderId="46" xfId="0" applyNumberFormat="1" applyFont="1" applyBorder="1" applyAlignment="1">
      <alignment vertical="center"/>
    </xf>
    <xf numFmtId="199" fontId="66" fillId="0" borderId="46" xfId="49" applyNumberFormat="1" applyFont="1" applyBorder="1" applyAlignment="1">
      <alignment vertical="center"/>
    </xf>
    <xf numFmtId="199" fontId="66" fillId="0" borderId="46" xfId="49" applyNumberFormat="1" applyFont="1" applyBorder="1" applyAlignment="1" quotePrefix="1">
      <alignment vertical="center"/>
    </xf>
    <xf numFmtId="191" fontId="66" fillId="0" borderId="13" xfId="0" applyNumberFormat="1" applyFont="1" applyBorder="1" applyAlignment="1">
      <alignment vertical="center"/>
    </xf>
    <xf numFmtId="191" fontId="66" fillId="0" borderId="18" xfId="0" applyNumberFormat="1" applyFont="1" applyFill="1" applyBorder="1" applyAlignment="1">
      <alignment vertical="center"/>
    </xf>
    <xf numFmtId="191" fontId="66" fillId="0" borderId="16" xfId="0" applyNumberFormat="1" applyFont="1" applyFill="1" applyBorder="1" applyAlignment="1">
      <alignment vertical="center"/>
    </xf>
    <xf numFmtId="191" fontId="66" fillId="0" borderId="26" xfId="0" applyNumberFormat="1" applyFont="1" applyFill="1" applyBorder="1" applyAlignment="1">
      <alignment vertical="center"/>
    </xf>
    <xf numFmtId="38" fontId="65" fillId="0" borderId="0" xfId="0" applyNumberFormat="1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38" fontId="64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38" fontId="66" fillId="0" borderId="49" xfId="49" applyFont="1" applyBorder="1" applyAlignment="1" quotePrefix="1">
      <alignment horizontal="left" vertical="center"/>
    </xf>
    <xf numFmtId="38" fontId="66" fillId="0" borderId="50" xfId="49" applyFont="1" applyBorder="1" applyAlignment="1" quotePrefix="1">
      <alignment horizontal="left" vertical="center"/>
    </xf>
    <xf numFmtId="38" fontId="66" fillId="0" borderId="50" xfId="49" applyFont="1" applyBorder="1" applyAlignment="1">
      <alignment vertical="center"/>
    </xf>
    <xf numFmtId="38" fontId="66" fillId="0" borderId="40" xfId="49" applyFont="1" applyBorder="1" applyAlignment="1">
      <alignment vertical="center"/>
    </xf>
    <xf numFmtId="38" fontId="66" fillId="0" borderId="51" xfId="49" applyFont="1" applyBorder="1" applyAlignment="1" quotePrefix="1">
      <alignment horizontal="left" vertical="center"/>
    </xf>
    <xf numFmtId="38" fontId="66" fillId="0" borderId="19" xfId="49" applyFont="1" applyBorder="1" applyAlignment="1" quotePrefix="1">
      <alignment horizontal="left" vertical="center"/>
    </xf>
    <xf numFmtId="38" fontId="66" fillId="0" borderId="40" xfId="49" applyFont="1" applyBorder="1" applyAlignment="1" quotePrefix="1">
      <alignment horizontal="left" vertical="center"/>
    </xf>
    <xf numFmtId="38" fontId="66" fillId="0" borderId="45" xfId="49" applyFont="1" applyBorder="1" applyAlignment="1" quotePrefix="1">
      <alignment horizontal="left" vertical="center"/>
    </xf>
    <xf numFmtId="38" fontId="66" fillId="0" borderId="52" xfId="49" applyFont="1" applyBorder="1" applyAlignment="1" quotePrefix="1">
      <alignment horizontal="left" vertical="center"/>
    </xf>
    <xf numFmtId="38" fontId="66" fillId="0" borderId="53" xfId="49" applyFont="1" applyBorder="1" applyAlignment="1" quotePrefix="1">
      <alignment horizontal="left" vertical="center"/>
    </xf>
    <xf numFmtId="38" fontId="66" fillId="0" borderId="54" xfId="49" applyFont="1" applyBorder="1" applyAlignment="1">
      <alignment horizontal="distributed" vertical="center"/>
    </xf>
    <xf numFmtId="0" fontId="66" fillId="0" borderId="0" xfId="0" applyFont="1" applyBorder="1" applyAlignment="1">
      <alignment vertical="center"/>
    </xf>
    <xf numFmtId="38" fontId="66" fillId="0" borderId="10" xfId="49" applyFont="1" applyBorder="1" applyAlignment="1" quotePrefix="1">
      <alignment horizontal="distributed" vertical="center" shrinkToFit="1"/>
    </xf>
    <xf numFmtId="38" fontId="66" fillId="0" borderId="10" xfId="49" applyFont="1" applyBorder="1" applyAlignment="1" quotePrefix="1">
      <alignment horizontal="center" vertical="center" shrinkToFit="1"/>
    </xf>
    <xf numFmtId="38" fontId="66" fillId="0" borderId="24" xfId="49" applyFont="1" applyBorder="1" applyAlignment="1" quotePrefix="1">
      <alignment horizontal="center" vertical="center" shrinkToFit="1"/>
    </xf>
    <xf numFmtId="38" fontId="66" fillId="0" borderId="10" xfId="49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center" vertical="center" shrinkToFit="1"/>
    </xf>
    <xf numFmtId="38" fontId="66" fillId="0" borderId="20" xfId="49" applyFont="1" applyBorder="1" applyAlignment="1">
      <alignment horizontal="center" vertical="center" shrinkToFit="1"/>
    </xf>
    <xf numFmtId="38" fontId="66" fillId="0" borderId="12" xfId="49" applyFont="1" applyBorder="1" applyAlignment="1">
      <alignment horizontal="center" vertical="center" shrinkToFit="1"/>
    </xf>
    <xf numFmtId="38" fontId="66" fillId="0" borderId="55" xfId="49" applyFont="1" applyBorder="1" applyAlignment="1">
      <alignment horizontal="center" vertical="center" shrinkToFit="1"/>
    </xf>
    <xf numFmtId="38" fontId="66" fillId="0" borderId="55" xfId="49" applyFont="1" applyBorder="1" applyAlignment="1" quotePrefix="1">
      <alignment horizontal="center" vertical="center" shrinkToFit="1"/>
    </xf>
    <xf numFmtId="38" fontId="66" fillId="0" borderId="12" xfId="49" applyFont="1" applyBorder="1" applyAlignment="1" quotePrefix="1">
      <alignment horizontal="center" vertical="center" shrinkToFit="1"/>
    </xf>
    <xf numFmtId="38" fontId="66" fillId="0" borderId="23" xfId="49" applyFont="1" applyBorder="1" applyAlignment="1">
      <alignment horizontal="center" vertical="center" shrinkToFit="1"/>
    </xf>
    <xf numFmtId="49" fontId="66" fillId="33" borderId="56" xfId="49" applyNumberFormat="1" applyFont="1" applyFill="1" applyBorder="1" applyAlignment="1">
      <alignment horizontal="center" vertical="center" shrinkToFit="1"/>
    </xf>
    <xf numFmtId="49" fontId="66" fillId="33" borderId="57" xfId="49" applyNumberFormat="1" applyFont="1" applyFill="1" applyBorder="1" applyAlignment="1">
      <alignment horizontal="center" vertical="center" shrinkToFit="1"/>
    </xf>
    <xf numFmtId="49" fontId="66" fillId="34" borderId="57" xfId="49" applyNumberFormat="1" applyFont="1" applyFill="1" applyBorder="1" applyAlignment="1">
      <alignment horizontal="center" vertical="center" shrinkToFit="1"/>
    </xf>
    <xf numFmtId="49" fontId="66" fillId="34" borderId="34" xfId="49" applyNumberFormat="1" applyFont="1" applyFill="1" applyBorder="1" applyAlignment="1">
      <alignment horizontal="center" vertical="center" shrinkToFit="1"/>
    </xf>
    <xf numFmtId="49" fontId="66" fillId="34" borderId="35" xfId="49" applyNumberFormat="1" applyFont="1" applyFill="1" applyBorder="1" applyAlignment="1">
      <alignment horizontal="center" vertical="center" shrinkToFit="1"/>
    </xf>
    <xf numFmtId="0" fontId="66" fillId="0" borderId="0" xfId="0" applyFont="1" applyBorder="1" applyAlignment="1">
      <alignment vertical="center" shrinkToFit="1"/>
    </xf>
    <xf numFmtId="193" fontId="66" fillId="0" borderId="42" xfId="0" applyNumberFormat="1" applyFont="1" applyFill="1" applyBorder="1" applyAlignment="1">
      <alignment vertical="center" shrinkToFit="1"/>
    </xf>
    <xf numFmtId="0" fontId="66" fillId="0" borderId="0" xfId="0" applyFont="1" applyFill="1" applyAlignment="1">
      <alignment vertical="center"/>
    </xf>
    <xf numFmtId="193" fontId="66" fillId="0" borderId="10" xfId="0" applyNumberFormat="1" applyFont="1" applyBorder="1" applyAlignment="1">
      <alignment vertical="center" shrinkToFit="1"/>
    </xf>
    <xf numFmtId="193" fontId="66" fillId="0" borderId="14" xfId="0" applyNumberFormat="1" applyFont="1" applyBorder="1" applyAlignment="1">
      <alignment vertical="center" shrinkToFit="1"/>
    </xf>
    <xf numFmtId="193" fontId="66" fillId="0" borderId="21" xfId="0" applyNumberFormat="1" applyFont="1" applyFill="1" applyBorder="1" applyAlignment="1">
      <alignment vertical="center" shrinkToFit="1"/>
    </xf>
    <xf numFmtId="193" fontId="66" fillId="0" borderId="23" xfId="0" applyNumberFormat="1" applyFont="1" applyFill="1" applyBorder="1" applyAlignment="1">
      <alignment vertical="center" shrinkToFit="1"/>
    </xf>
    <xf numFmtId="193" fontId="66" fillId="0" borderId="11" xfId="0" applyNumberFormat="1" applyFont="1" applyFill="1" applyBorder="1" applyAlignment="1">
      <alignment horizontal="right" vertical="center" shrinkToFit="1"/>
    </xf>
    <xf numFmtId="193" fontId="66" fillId="0" borderId="22" xfId="0" applyNumberFormat="1" applyFont="1" applyBorder="1" applyAlignment="1">
      <alignment vertical="center" shrinkToFit="1"/>
    </xf>
    <xf numFmtId="38" fontId="66" fillId="0" borderId="0" xfId="49" applyFont="1" applyBorder="1" applyAlignment="1">
      <alignment horizontal="distributed" vertical="center"/>
    </xf>
    <xf numFmtId="191" fontId="66" fillId="0" borderId="0" xfId="0" applyNumberFormat="1" applyFont="1" applyBorder="1" applyAlignment="1">
      <alignment vertical="center" shrinkToFit="1"/>
    </xf>
    <xf numFmtId="193" fontId="66" fillId="0" borderId="0" xfId="0" applyNumberFormat="1" applyFont="1" applyBorder="1" applyAlignment="1">
      <alignment vertical="center" shrinkToFit="1"/>
    </xf>
    <xf numFmtId="193" fontId="66" fillId="0" borderId="18" xfId="0" applyNumberFormat="1" applyFont="1" applyFill="1" applyBorder="1" applyAlignment="1">
      <alignment vertical="center" shrinkToFit="1"/>
    </xf>
    <xf numFmtId="193" fontId="66" fillId="0" borderId="16" xfId="0" applyNumberFormat="1" applyFont="1" applyFill="1" applyBorder="1" applyAlignment="1">
      <alignment vertical="center" shrinkToFit="1"/>
    </xf>
    <xf numFmtId="193" fontId="66" fillId="0" borderId="26" xfId="0" applyNumberFormat="1" applyFont="1" applyFill="1" applyBorder="1" applyAlignment="1">
      <alignment vertical="center" shrinkToFit="1"/>
    </xf>
    <xf numFmtId="0" fontId="70" fillId="0" borderId="0" xfId="0" applyFont="1" applyAlignment="1">
      <alignment/>
    </xf>
    <xf numFmtId="176" fontId="70" fillId="0" borderId="0" xfId="0" applyNumberFormat="1" applyFont="1" applyAlignment="1">
      <alignment/>
    </xf>
    <xf numFmtId="0" fontId="71" fillId="0" borderId="0" xfId="0" applyFont="1" applyAlignment="1">
      <alignment horizontal="center"/>
    </xf>
    <xf numFmtId="176" fontId="71" fillId="0" borderId="0" xfId="0" applyNumberFormat="1" applyFont="1" applyAlignment="1">
      <alignment horizontal="center"/>
    </xf>
    <xf numFmtId="38" fontId="66" fillId="0" borderId="0" xfId="49" applyFont="1" applyAlignment="1">
      <alignment/>
    </xf>
    <xf numFmtId="38" fontId="69" fillId="0" borderId="0" xfId="49" applyFont="1" applyAlignment="1">
      <alignment vertical="center"/>
    </xf>
    <xf numFmtId="38" fontId="66" fillId="0" borderId="0" xfId="49" applyFont="1" applyAlignment="1">
      <alignment vertical="center"/>
    </xf>
    <xf numFmtId="49" fontId="66" fillId="33" borderId="35" xfId="49" applyNumberFormat="1" applyFont="1" applyFill="1" applyBorder="1" applyAlignment="1">
      <alignment horizontal="center" vertical="center" shrinkToFit="1"/>
    </xf>
    <xf numFmtId="38" fontId="66" fillId="0" borderId="0" xfId="49" applyFont="1" applyAlignment="1">
      <alignment horizontal="center" vertical="center"/>
    </xf>
    <xf numFmtId="191" fontId="66" fillId="0" borderId="10" xfId="49" applyNumberFormat="1" applyFont="1" applyBorder="1" applyAlignment="1">
      <alignment vertical="center" shrinkToFit="1"/>
    </xf>
    <xf numFmtId="191" fontId="66" fillId="0" borderId="28" xfId="49" applyNumberFormat="1" applyFont="1" applyBorder="1" applyAlignment="1">
      <alignment vertical="center" shrinkToFit="1"/>
    </xf>
    <xf numFmtId="191" fontId="66" fillId="0" borderId="42" xfId="49" applyNumberFormat="1" applyFont="1" applyBorder="1" applyAlignment="1">
      <alignment vertical="center" shrinkToFit="1"/>
    </xf>
    <xf numFmtId="191" fontId="66" fillId="0" borderId="20" xfId="49" applyNumberFormat="1" applyFont="1" applyBorder="1" applyAlignment="1">
      <alignment vertical="center" shrinkToFit="1"/>
    </xf>
    <xf numFmtId="191" fontId="66" fillId="0" borderId="14" xfId="49" applyNumberFormat="1" applyFont="1" applyBorder="1" applyAlignment="1">
      <alignment vertical="center" shrinkToFit="1"/>
    </xf>
    <xf numFmtId="191" fontId="66" fillId="0" borderId="21" xfId="49" applyNumberFormat="1" applyFont="1" applyBorder="1" applyAlignment="1">
      <alignment vertical="center" shrinkToFit="1"/>
    </xf>
    <xf numFmtId="191" fontId="66" fillId="0" borderId="12" xfId="49" applyNumberFormat="1" applyFont="1" applyBorder="1" applyAlignment="1">
      <alignment vertical="center" shrinkToFit="1"/>
    </xf>
    <xf numFmtId="191" fontId="66" fillId="0" borderId="23" xfId="49" applyNumberFormat="1" applyFont="1" applyBorder="1" applyAlignment="1">
      <alignment vertical="center" shrinkToFit="1"/>
    </xf>
    <xf numFmtId="191" fontId="66" fillId="0" borderId="11" xfId="49" applyNumberFormat="1" applyFont="1" applyBorder="1" applyAlignment="1">
      <alignment vertical="center" shrinkToFit="1"/>
    </xf>
    <xf numFmtId="191" fontId="66" fillId="0" borderId="22" xfId="49" applyNumberFormat="1" applyFont="1" applyBorder="1" applyAlignment="1">
      <alignment vertical="center" shrinkToFit="1"/>
    </xf>
    <xf numFmtId="191" fontId="66" fillId="0" borderId="40" xfId="49" applyNumberFormat="1" applyFont="1" applyFill="1" applyBorder="1" applyAlignment="1">
      <alignment vertical="center" shrinkToFit="1"/>
    </xf>
    <xf numFmtId="191" fontId="66" fillId="0" borderId="13" xfId="49" applyNumberFormat="1" applyFont="1" applyFill="1" applyBorder="1" applyAlignment="1">
      <alignment vertical="center" shrinkToFit="1"/>
    </xf>
    <xf numFmtId="191" fontId="66" fillId="0" borderId="41" xfId="49" applyNumberFormat="1" applyFont="1" applyFill="1" applyBorder="1" applyAlignment="1">
      <alignment vertical="center" shrinkToFit="1"/>
    </xf>
    <xf numFmtId="191" fontId="66" fillId="0" borderId="16" xfId="49" applyNumberFormat="1" applyFont="1" applyFill="1" applyBorder="1" applyAlignment="1">
      <alignment vertical="center" shrinkToFit="1"/>
    </xf>
    <xf numFmtId="191" fontId="66" fillId="0" borderId="26" xfId="49" applyNumberFormat="1" applyFont="1" applyFill="1" applyBorder="1" applyAlignment="1">
      <alignment vertical="center" shrinkToFit="1"/>
    </xf>
    <xf numFmtId="38" fontId="72" fillId="0" borderId="0" xfId="49" applyFont="1" applyAlignment="1">
      <alignment horizontal="center"/>
    </xf>
    <xf numFmtId="38" fontId="63" fillId="0" borderId="0" xfId="49" applyFont="1" applyFill="1" applyAlignment="1" quotePrefix="1">
      <alignment vertical="center"/>
    </xf>
    <xf numFmtId="38" fontId="63" fillId="0" borderId="0" xfId="49" applyFont="1" applyFill="1" applyAlignment="1" quotePrefix="1">
      <alignment horizontal="left" vertical="center"/>
    </xf>
    <xf numFmtId="38" fontId="64" fillId="0" borderId="15" xfId="49" applyFont="1" applyFill="1" applyBorder="1" applyAlignment="1" quotePrefix="1">
      <alignment horizontal="right" vertical="center"/>
    </xf>
    <xf numFmtId="38" fontId="64" fillId="0" borderId="15" xfId="49" applyFont="1" applyFill="1" applyBorder="1" applyAlignment="1" quotePrefix="1">
      <alignment vertical="center"/>
    </xf>
    <xf numFmtId="38" fontId="64" fillId="0" borderId="27" xfId="49" applyFont="1" applyFill="1" applyBorder="1" applyAlignment="1" quotePrefix="1">
      <alignment horizontal="left" vertical="center"/>
    </xf>
    <xf numFmtId="38" fontId="64" fillId="0" borderId="10" xfId="49" applyFont="1" applyFill="1" applyBorder="1" applyAlignment="1" quotePrefix="1">
      <alignment horizontal="right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40" fontId="64" fillId="0" borderId="10" xfId="49" applyNumberFormat="1" applyFont="1" applyFill="1" applyBorder="1" applyAlignment="1" quotePrefix="1">
      <alignment horizontal="left" vertical="center"/>
    </xf>
    <xf numFmtId="40" fontId="64" fillId="0" borderId="27" xfId="49" applyNumberFormat="1" applyFont="1" applyFill="1" applyBorder="1" applyAlignment="1" quotePrefix="1">
      <alignment horizontal="left" vertical="center"/>
    </xf>
    <xf numFmtId="38" fontId="64" fillId="0" borderId="27" xfId="49" applyFont="1" applyFill="1" applyBorder="1" applyAlignment="1" quotePrefix="1">
      <alignment horizontal="right" vertical="center"/>
    </xf>
    <xf numFmtId="40" fontId="64" fillId="0" borderId="10" xfId="49" applyNumberFormat="1" applyFont="1" applyFill="1" applyBorder="1" applyAlignment="1" quotePrefix="1">
      <alignment horizontal="right" vertical="center"/>
    </xf>
    <xf numFmtId="40" fontId="64" fillId="0" borderId="27" xfId="49" applyNumberFormat="1" applyFont="1" applyFill="1" applyBorder="1" applyAlignment="1" quotePrefix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38" fontId="64" fillId="0" borderId="27" xfId="49" applyNumberFormat="1" applyFont="1" applyFill="1" applyBorder="1" applyAlignment="1" quotePrefix="1">
      <alignment horizontal="left" vertical="center"/>
    </xf>
    <xf numFmtId="38" fontId="64" fillId="0" borderId="27" xfId="49" applyFont="1" applyFill="1" applyBorder="1" applyAlignment="1">
      <alignment horizontal="center" vertical="center" shrinkToFit="1"/>
    </xf>
    <xf numFmtId="38" fontId="64" fillId="0" borderId="27" xfId="49" applyFont="1" applyFill="1" applyBorder="1" applyAlignment="1" quotePrefix="1">
      <alignment horizontal="center" vertical="center" shrinkToFit="1"/>
    </xf>
    <xf numFmtId="38" fontId="64" fillId="0" borderId="27" xfId="49" applyFont="1" applyFill="1" applyBorder="1" applyAlignment="1" quotePrefix="1">
      <alignment horizontal="right" vertical="center" shrinkToFit="1"/>
    </xf>
    <xf numFmtId="38" fontId="64" fillId="0" borderId="12" xfId="49" applyFont="1" applyFill="1" applyBorder="1" applyAlignment="1">
      <alignment horizontal="center" vertical="center"/>
    </xf>
    <xf numFmtId="38" fontId="64" fillId="0" borderId="31" xfId="49" applyFont="1" applyFill="1" applyBorder="1" applyAlignment="1" quotePrefix="1">
      <alignment horizontal="right" vertical="center"/>
    </xf>
    <xf numFmtId="38" fontId="64" fillId="0" borderId="36" xfId="49" applyFont="1" applyFill="1" applyBorder="1" applyAlignment="1">
      <alignment horizontal="center" vertical="center"/>
    </xf>
    <xf numFmtId="38" fontId="66" fillId="0" borderId="37" xfId="49" applyFont="1" applyBorder="1" applyAlignment="1" quotePrefix="1">
      <alignment horizontal="distributed" vertical="center" wrapText="1"/>
    </xf>
    <xf numFmtId="38" fontId="73" fillId="0" borderId="15" xfId="49" applyFont="1" applyBorder="1" applyAlignment="1" quotePrefix="1">
      <alignment horizontal="distributed" vertical="center" wrapText="1"/>
    </xf>
    <xf numFmtId="199" fontId="7" fillId="0" borderId="29" xfId="49" applyNumberFormat="1" applyFont="1" applyBorder="1" applyAlignment="1">
      <alignment vertical="center"/>
    </xf>
    <xf numFmtId="199" fontId="7" fillId="0" borderId="45" xfId="49" applyNumberFormat="1" applyFont="1" applyBorder="1" applyAlignment="1" quotePrefix="1">
      <alignment horizontal="distributed" vertical="center"/>
    </xf>
    <xf numFmtId="199" fontId="7" fillId="0" borderId="50" xfId="49" applyNumberFormat="1" applyFont="1" applyBorder="1" applyAlignment="1" quotePrefix="1">
      <alignment horizontal="left" vertical="center"/>
    </xf>
    <xf numFmtId="199" fontId="7" fillId="0" borderId="50" xfId="49" applyNumberFormat="1" applyFont="1" applyBorder="1" applyAlignment="1">
      <alignment vertical="center"/>
    </xf>
    <xf numFmtId="199" fontId="7" fillId="0" borderId="45" xfId="49" applyNumberFormat="1" applyFont="1" applyBorder="1" applyAlignment="1" quotePrefix="1">
      <alignment vertical="center"/>
    </xf>
    <xf numFmtId="199" fontId="7" fillId="0" borderId="45" xfId="49" applyNumberFormat="1" applyFont="1" applyBorder="1" applyAlignment="1" quotePrefix="1">
      <alignment horizontal="left" vertical="center"/>
    </xf>
    <xf numFmtId="199" fontId="7" fillId="0" borderId="15" xfId="49" applyNumberFormat="1" applyFont="1" applyBorder="1" applyAlignment="1">
      <alignment horizontal="distributed" vertical="center"/>
    </xf>
    <xf numFmtId="199" fontId="7" fillId="0" borderId="27" xfId="49" applyNumberFormat="1" applyFont="1" applyBorder="1" applyAlignment="1" quotePrefix="1">
      <alignment horizontal="center" vertical="center"/>
    </xf>
    <xf numFmtId="199" fontId="7" fillId="0" borderId="0" xfId="49" applyNumberFormat="1" applyFont="1" applyBorder="1" applyAlignment="1" quotePrefix="1">
      <alignment horizontal="distributed" vertical="center"/>
    </xf>
    <xf numFmtId="199" fontId="7" fillId="0" borderId="58" xfId="49" applyNumberFormat="1" applyFont="1" applyBorder="1" applyAlignment="1">
      <alignment horizontal="distributed" vertical="center"/>
    </xf>
    <xf numFmtId="199" fontId="7" fillId="0" borderId="31" xfId="49" applyNumberFormat="1" applyFont="1" applyBorder="1" applyAlignment="1">
      <alignment horizontal="distributed" vertical="center"/>
    </xf>
    <xf numFmtId="199" fontId="7" fillId="0" borderId="59" xfId="49" applyNumberFormat="1" applyFont="1" applyBorder="1" applyAlignment="1" quotePrefix="1">
      <alignment horizontal="distributed" vertical="center"/>
    </xf>
    <xf numFmtId="199" fontId="7" fillId="0" borderId="54" xfId="49" applyNumberFormat="1" applyFont="1" applyBorder="1" applyAlignment="1">
      <alignment horizontal="distributed" vertical="center"/>
    </xf>
    <xf numFmtId="199" fontId="7" fillId="0" borderId="15" xfId="49" applyNumberFormat="1" applyFont="1" applyBorder="1" applyAlignment="1" quotePrefix="1">
      <alignment horizontal="distributed" vertical="center"/>
    </xf>
    <xf numFmtId="199" fontId="7" fillId="0" borderId="27" xfId="49" applyNumberFormat="1" applyFont="1" applyBorder="1" applyAlignment="1">
      <alignment horizontal="distributed" vertical="center"/>
    </xf>
    <xf numFmtId="199" fontId="7" fillId="0" borderId="28" xfId="49" applyNumberFormat="1" applyFont="1" applyBorder="1" applyAlignment="1" quotePrefix="1">
      <alignment horizontal="distributed" vertical="center"/>
    </xf>
    <xf numFmtId="199" fontId="7" fillId="0" borderId="0" xfId="49" applyNumberFormat="1" applyFont="1" applyBorder="1" applyAlignment="1">
      <alignment horizontal="distributed" vertical="center"/>
    </xf>
    <xf numFmtId="199" fontId="7" fillId="0" borderId="27" xfId="49" applyNumberFormat="1" applyFont="1" applyBorder="1" applyAlignment="1" quotePrefix="1">
      <alignment horizontal="distributed" vertical="center"/>
    </xf>
    <xf numFmtId="199" fontId="7" fillId="0" borderId="10" xfId="49" applyNumberFormat="1" applyFont="1" applyBorder="1" applyAlignment="1" quotePrefix="1">
      <alignment horizontal="distributed" vertical="center"/>
    </xf>
    <xf numFmtId="199" fontId="7" fillId="0" borderId="53" xfId="49" applyNumberFormat="1" applyFont="1" applyBorder="1" applyAlignment="1" quotePrefix="1">
      <alignment horizontal="distributed" vertical="center"/>
    </xf>
    <xf numFmtId="199" fontId="7" fillId="0" borderId="28" xfId="49" applyNumberFormat="1" applyFont="1" applyBorder="1" applyAlignment="1" quotePrefix="1">
      <alignment horizontal="distributed" vertical="center" shrinkToFit="1"/>
    </xf>
    <xf numFmtId="199" fontId="7" fillId="0" borderId="30" xfId="49" applyNumberFormat="1" applyFont="1" applyBorder="1" applyAlignment="1">
      <alignment horizontal="distributed" vertical="center"/>
    </xf>
    <xf numFmtId="199" fontId="7" fillId="0" borderId="31" xfId="49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distributed" vertical="center"/>
    </xf>
    <xf numFmtId="199" fontId="7" fillId="0" borderId="31" xfId="49" applyNumberFormat="1" applyFont="1" applyBorder="1" applyAlignment="1" quotePrefix="1">
      <alignment horizontal="distributed" vertical="center" wrapText="1" shrinkToFit="1"/>
    </xf>
    <xf numFmtId="199" fontId="7" fillId="0" borderId="55" xfId="49" applyNumberFormat="1" applyFont="1" applyBorder="1" applyAlignment="1" quotePrefix="1">
      <alignment horizontal="distributed" vertical="center" wrapText="1" shrinkToFit="1"/>
    </xf>
    <xf numFmtId="199" fontId="7" fillId="0" borderId="12" xfId="49" applyNumberFormat="1" applyFont="1" applyBorder="1" applyAlignment="1" quotePrefix="1">
      <alignment horizontal="distributed" vertical="center"/>
    </xf>
    <xf numFmtId="199" fontId="7" fillId="0" borderId="31" xfId="49" applyNumberFormat="1" applyFont="1" applyBorder="1" applyAlignment="1">
      <alignment horizontal="center" vertical="center" shrinkToFit="1"/>
    </xf>
    <xf numFmtId="199" fontId="7" fillId="0" borderId="12" xfId="49" applyNumberFormat="1" applyFont="1" applyBorder="1" applyAlignment="1" quotePrefix="1">
      <alignment horizontal="distributed" vertical="center" wrapText="1" shrinkToFit="1"/>
    </xf>
    <xf numFmtId="49" fontId="7" fillId="33" borderId="33" xfId="49" applyNumberFormat="1" applyFont="1" applyFill="1" applyBorder="1" applyAlignment="1">
      <alignment horizontal="center" vertical="center" shrinkToFit="1"/>
    </xf>
    <xf numFmtId="49" fontId="7" fillId="33" borderId="34" xfId="49" applyNumberFormat="1" applyFont="1" applyFill="1" applyBorder="1" applyAlignment="1">
      <alignment horizontal="center" vertical="center" shrinkToFit="1"/>
    </xf>
    <xf numFmtId="49" fontId="7" fillId="33" borderId="12" xfId="49" applyNumberFormat="1" applyFont="1" applyFill="1" applyBorder="1" applyAlignment="1">
      <alignment horizontal="center" vertical="center" shrinkToFit="1"/>
    </xf>
    <xf numFmtId="0" fontId="0" fillId="0" borderId="59" xfId="0" applyFont="1" applyBorder="1" applyAlignment="1">
      <alignment vertical="center"/>
    </xf>
    <xf numFmtId="199" fontId="7" fillId="0" borderId="28" xfId="49" applyNumberFormat="1" applyFont="1" applyBorder="1" applyAlignment="1" quotePrefix="1">
      <alignment horizontal="distributed" vertical="center" wrapText="1"/>
    </xf>
    <xf numFmtId="199" fontId="7" fillId="0" borderId="10" xfId="49" applyNumberFormat="1" applyFont="1" applyBorder="1" applyAlignment="1">
      <alignment horizontal="distributed" vertical="center"/>
    </xf>
    <xf numFmtId="199" fontId="7" fillId="0" borderId="12" xfId="49" applyNumberFormat="1" applyFont="1" applyBorder="1" applyAlignment="1">
      <alignment horizontal="distributed" vertical="center"/>
    </xf>
    <xf numFmtId="199" fontId="7" fillId="0" borderId="12" xfId="49" applyNumberFormat="1" applyFont="1" applyBorder="1" applyAlignment="1">
      <alignment horizontal="distributed" vertical="center" wrapText="1" shrinkToFit="1"/>
    </xf>
    <xf numFmtId="199" fontId="7" fillId="0" borderId="12" xfId="49" applyNumberFormat="1" applyFont="1" applyBorder="1" applyAlignment="1">
      <alignment horizontal="distributed" vertical="center" wrapText="1"/>
    </xf>
    <xf numFmtId="199" fontId="7" fillId="0" borderId="31" xfId="49" applyNumberFormat="1" applyFont="1" applyBorder="1" applyAlignment="1">
      <alignment horizontal="distributed" vertical="center" wrapText="1" shrinkToFit="1"/>
    </xf>
    <xf numFmtId="199" fontId="7" fillId="0" borderId="31" xfId="49" applyNumberFormat="1" applyFont="1" applyBorder="1" applyAlignment="1">
      <alignment vertical="center" shrinkToFit="1"/>
    </xf>
    <xf numFmtId="199" fontId="10" fillId="0" borderId="31" xfId="49" applyNumberFormat="1" applyFont="1" applyBorder="1" applyAlignment="1" quotePrefix="1">
      <alignment horizontal="distributed" vertical="center" wrapText="1"/>
    </xf>
    <xf numFmtId="191" fontId="66" fillId="0" borderId="53" xfId="0" applyNumberFormat="1" applyFont="1" applyFill="1" applyBorder="1" applyAlignment="1">
      <alignment vertical="center" shrinkToFit="1"/>
    </xf>
    <xf numFmtId="199" fontId="64" fillId="0" borderId="0" xfId="0" applyNumberFormat="1" applyFont="1" applyAlignment="1">
      <alignment/>
    </xf>
    <xf numFmtId="199" fontId="7" fillId="0" borderId="0" xfId="0" applyNumberFormat="1" applyFont="1" applyAlignment="1">
      <alignment horizontal="right" vertical="center"/>
    </xf>
    <xf numFmtId="199" fontId="7" fillId="0" borderId="51" xfId="49" applyNumberFormat="1" applyFont="1" applyBorder="1" applyAlignment="1" quotePrefix="1">
      <alignment vertical="center"/>
    </xf>
    <xf numFmtId="199" fontId="7" fillId="0" borderId="49" xfId="49" applyNumberFormat="1" applyFont="1" applyBorder="1" applyAlignment="1" quotePrefix="1">
      <alignment vertical="center"/>
    </xf>
    <xf numFmtId="199" fontId="7" fillId="0" borderId="51" xfId="49" applyNumberFormat="1" applyFont="1" applyBorder="1" applyAlignment="1">
      <alignment vertical="center"/>
    </xf>
    <xf numFmtId="199" fontId="7" fillId="0" borderId="51" xfId="49" applyNumberFormat="1" applyFont="1" applyBorder="1" applyAlignment="1" quotePrefix="1">
      <alignment horizontal="distributed" vertical="center"/>
    </xf>
    <xf numFmtId="199" fontId="7" fillId="0" borderId="19" xfId="49" applyNumberFormat="1" applyFont="1" applyBorder="1" applyAlignment="1" quotePrefix="1">
      <alignment horizontal="distributed" vertical="center"/>
    </xf>
    <xf numFmtId="199" fontId="7" fillId="0" borderId="19" xfId="0" applyNumberFormat="1" applyFont="1" applyBorder="1" applyAlignment="1">
      <alignment vertical="center"/>
    </xf>
    <xf numFmtId="199" fontId="7" fillId="0" borderId="60" xfId="0" applyNumberFormat="1" applyFont="1" applyBorder="1" applyAlignment="1">
      <alignment vertical="center"/>
    </xf>
    <xf numFmtId="199" fontId="7" fillId="0" borderId="24" xfId="49" applyNumberFormat="1" applyFont="1" applyBorder="1" applyAlignment="1" quotePrefix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99" fontId="7" fillId="0" borderId="27" xfId="49" applyNumberFormat="1" applyFont="1" applyBorder="1" applyAlignment="1" quotePrefix="1">
      <alignment horizontal="distributed" vertical="center" wrapText="1"/>
    </xf>
    <xf numFmtId="199" fontId="7" fillId="0" borderId="10" xfId="49" applyNumberFormat="1" applyFont="1" applyBorder="1" applyAlignment="1" quotePrefix="1">
      <alignment horizontal="distributed" vertical="center" wrapText="1"/>
    </xf>
    <xf numFmtId="199" fontId="7" fillId="0" borderId="10" xfId="0" applyNumberFormat="1" applyFont="1" applyBorder="1" applyAlignment="1" quotePrefix="1">
      <alignment horizontal="distributed" vertical="center"/>
    </xf>
    <xf numFmtId="199" fontId="7" fillId="0" borderId="36" xfId="0" applyNumberFormat="1" applyFont="1" applyBorder="1" applyAlignment="1">
      <alignment horizontal="distributed" vertical="center"/>
    </xf>
    <xf numFmtId="199" fontId="7" fillId="0" borderId="61" xfId="49" applyNumberFormat="1" applyFont="1" applyBorder="1" applyAlignment="1" quotePrefix="1">
      <alignment horizontal="distributed" vertical="center"/>
    </xf>
    <xf numFmtId="199" fontId="7" fillId="0" borderId="10" xfId="0" applyNumberFormat="1" applyFont="1" applyBorder="1" applyAlignment="1">
      <alignment horizontal="center" vertical="center"/>
    </xf>
    <xf numFmtId="199" fontId="7" fillId="0" borderId="36" xfId="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vertical="center"/>
    </xf>
    <xf numFmtId="199" fontId="7" fillId="0" borderId="36" xfId="0" applyNumberFormat="1" applyFont="1" applyBorder="1" applyAlignment="1">
      <alignment vertical="center"/>
    </xf>
    <xf numFmtId="199" fontId="7" fillId="0" borderId="31" xfId="49" applyNumberFormat="1" applyFont="1" applyBorder="1" applyAlignment="1" quotePrefix="1">
      <alignment horizontal="distributed" vertical="center"/>
    </xf>
    <xf numFmtId="199" fontId="7" fillId="0" borderId="12" xfId="49" applyNumberFormat="1" applyFont="1" applyBorder="1" applyAlignment="1">
      <alignment horizontal="center" vertical="center"/>
    </xf>
    <xf numFmtId="199" fontId="7" fillId="0" borderId="12" xfId="49" applyNumberFormat="1" applyFont="1" applyBorder="1" applyAlignment="1" quotePrefix="1">
      <alignment horizontal="center" vertical="center"/>
    </xf>
    <xf numFmtId="199" fontId="7" fillId="0" borderId="12" xfId="49" applyNumberFormat="1" applyFont="1" applyBorder="1" applyAlignment="1" quotePrefix="1">
      <alignment vertical="center"/>
    </xf>
    <xf numFmtId="199" fontId="7" fillId="0" borderId="12" xfId="49" applyNumberFormat="1" applyFont="1" applyBorder="1" applyAlignment="1" quotePrefix="1">
      <alignment vertical="center" wrapText="1"/>
    </xf>
    <xf numFmtId="199" fontId="7" fillId="0" borderId="23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 quotePrefix="1">
      <alignment horizontal="distributed" vertical="center" wrapText="1"/>
    </xf>
    <xf numFmtId="49" fontId="7" fillId="33" borderId="47" xfId="49" applyNumberFormat="1" applyFont="1" applyFill="1" applyBorder="1" applyAlignment="1">
      <alignment horizontal="center" vertical="center" shrinkToFit="1"/>
    </xf>
    <xf numFmtId="191" fontId="66" fillId="0" borderId="61" xfId="0" applyNumberFormat="1" applyFont="1" applyFill="1" applyBorder="1" applyAlignment="1">
      <alignment vertical="center" shrinkToFit="1"/>
    </xf>
    <xf numFmtId="191" fontId="66" fillId="0" borderId="27" xfId="0" applyNumberFormat="1" applyFont="1" applyFill="1" applyBorder="1" applyAlignment="1">
      <alignment vertical="center" shrinkToFit="1"/>
    </xf>
    <xf numFmtId="191" fontId="66" fillId="0" borderId="62" xfId="0" applyNumberFormat="1" applyFont="1" applyFill="1" applyBorder="1" applyAlignment="1">
      <alignment vertical="center" shrinkToFit="1"/>
    </xf>
    <xf numFmtId="191" fontId="66" fillId="0" borderId="63" xfId="0" applyNumberFormat="1" applyFont="1" applyFill="1" applyBorder="1" applyAlignment="1">
      <alignment vertical="center" shrinkToFit="1"/>
    </xf>
    <xf numFmtId="191" fontId="66" fillId="0" borderId="64" xfId="0" applyNumberFormat="1" applyFont="1" applyBorder="1" applyAlignment="1">
      <alignment vertical="center" shrinkToFit="1"/>
    </xf>
    <xf numFmtId="199" fontId="7" fillId="0" borderId="51" xfId="49" applyNumberFormat="1" applyFont="1" applyBorder="1" applyAlignment="1" quotePrefix="1">
      <alignment horizontal="left" vertical="center"/>
    </xf>
    <xf numFmtId="199" fontId="7" fillId="0" borderId="47" xfId="49" applyNumberFormat="1" applyFont="1" applyBorder="1" applyAlignment="1">
      <alignment horizontal="distributed" vertical="center"/>
    </xf>
    <xf numFmtId="199" fontId="7" fillId="0" borderId="49" xfId="49" applyNumberFormat="1" applyFont="1" applyBorder="1" applyAlignment="1" quotePrefix="1">
      <alignment horizontal="distributed" vertical="center"/>
    </xf>
    <xf numFmtId="199" fontId="7" fillId="0" borderId="10" xfId="49" applyNumberFormat="1" applyFont="1" applyBorder="1" applyAlignment="1" quotePrefix="1">
      <alignment horizontal="center" vertical="center"/>
    </xf>
    <xf numFmtId="38" fontId="7" fillId="0" borderId="37" xfId="49" applyFont="1" applyFill="1" applyBorder="1" applyAlignment="1">
      <alignment horizontal="distributed" vertical="center" wrapText="1"/>
    </xf>
    <xf numFmtId="38" fontId="7" fillId="0" borderId="15" xfId="49" applyFont="1" applyFill="1" applyBorder="1" applyAlignment="1">
      <alignment horizontal="distributed" vertical="center" wrapText="1"/>
    </xf>
    <xf numFmtId="38" fontId="7" fillId="0" borderId="30" xfId="49" applyFont="1" applyFill="1" applyBorder="1" applyAlignment="1">
      <alignment horizontal="distributed" vertical="center" wrapText="1"/>
    </xf>
    <xf numFmtId="0" fontId="9" fillId="0" borderId="0" xfId="0" applyFont="1" applyFill="1" applyBorder="1" applyAlignment="1" quotePrefix="1">
      <alignment vertical="center"/>
    </xf>
    <xf numFmtId="38" fontId="66" fillId="0" borderId="49" xfId="49" applyFont="1" applyBorder="1" applyAlignment="1" quotePrefix="1">
      <alignment vertical="center"/>
    </xf>
    <xf numFmtId="38" fontId="66" fillId="0" borderId="27" xfId="49" applyFont="1" applyBorder="1" applyAlignment="1" quotePrefix="1">
      <alignment horizontal="distributed" vertical="center" shrinkToFit="1"/>
    </xf>
    <xf numFmtId="38" fontId="66" fillId="0" borderId="27" xfId="49" applyFont="1" applyBorder="1" applyAlignment="1" quotePrefix="1">
      <alignment horizontal="center" vertical="center" shrinkToFit="1"/>
    </xf>
    <xf numFmtId="38" fontId="66" fillId="0" borderId="27" xfId="49" applyFont="1" applyBorder="1" applyAlignment="1">
      <alignment horizontal="distributed" vertical="center" shrinkToFit="1"/>
    </xf>
    <xf numFmtId="38" fontId="66" fillId="0" borderId="31" xfId="49" applyFont="1" applyBorder="1" applyAlignment="1">
      <alignment horizontal="center" vertical="center" shrinkToFit="1"/>
    </xf>
    <xf numFmtId="38" fontId="66" fillId="0" borderId="12" xfId="49" applyFont="1" applyBorder="1" applyAlignment="1">
      <alignment horizontal="distributed" vertical="center" shrinkToFit="1"/>
    </xf>
    <xf numFmtId="38" fontId="66" fillId="0" borderId="31" xfId="49" applyFont="1" applyBorder="1" applyAlignment="1">
      <alignment horizontal="distributed" vertical="center" shrinkToFit="1"/>
    </xf>
    <xf numFmtId="38" fontId="66" fillId="0" borderId="31" xfId="49" applyFont="1" applyBorder="1" applyAlignment="1" quotePrefix="1">
      <alignment horizontal="distributed" vertical="center" shrinkToFit="1"/>
    </xf>
    <xf numFmtId="49" fontId="66" fillId="33" borderId="33" xfId="49" applyNumberFormat="1" applyFont="1" applyFill="1" applyBorder="1" applyAlignment="1">
      <alignment horizontal="distributed" vertical="center"/>
    </xf>
    <xf numFmtId="49" fontId="66" fillId="33" borderId="47" xfId="49" applyNumberFormat="1" applyFont="1" applyFill="1" applyBorder="1" applyAlignment="1">
      <alignment horizontal="center" vertical="center"/>
    </xf>
    <xf numFmtId="49" fontId="66" fillId="33" borderId="47" xfId="49" applyNumberFormat="1" applyFont="1" applyFill="1" applyBorder="1" applyAlignment="1">
      <alignment horizontal="center" vertical="center" shrinkToFit="1"/>
    </xf>
    <xf numFmtId="0" fontId="66" fillId="0" borderId="0" xfId="0" applyFont="1" applyAlignment="1">
      <alignment horizontal="right" vertical="center"/>
    </xf>
    <xf numFmtId="38" fontId="66" fillId="0" borderId="20" xfId="49" applyFont="1" applyBorder="1" applyAlignment="1" quotePrefix="1">
      <alignment horizontal="distributed" vertical="center" shrinkToFit="1"/>
    </xf>
    <xf numFmtId="38" fontId="66" fillId="0" borderId="10" xfId="49" applyFont="1" applyBorder="1" applyAlignment="1">
      <alignment horizontal="distributed" vertical="center" shrinkToFit="1"/>
    </xf>
    <xf numFmtId="38" fontId="66" fillId="0" borderId="20" xfId="49" applyFont="1" applyBorder="1" applyAlignment="1">
      <alignment horizontal="distributed" vertical="center" shrinkToFit="1"/>
    </xf>
    <xf numFmtId="38" fontId="66" fillId="0" borderId="31" xfId="49" applyFont="1" applyBorder="1" applyAlignment="1" quotePrefix="1">
      <alignment horizontal="center" vertical="center" shrinkToFit="1"/>
    </xf>
    <xf numFmtId="191" fontId="7" fillId="0" borderId="61" xfId="0" applyNumberFormat="1" applyFont="1" applyFill="1" applyBorder="1" applyAlignment="1">
      <alignment vertical="center" shrinkToFit="1"/>
    </xf>
    <xf numFmtId="191" fontId="7" fillId="0" borderId="27" xfId="0" applyNumberFormat="1" applyFont="1" applyFill="1" applyBorder="1" applyAlignment="1">
      <alignment vertical="center" shrinkToFit="1"/>
    </xf>
    <xf numFmtId="191" fontId="7" fillId="0" borderId="62" xfId="0" applyNumberFormat="1" applyFont="1" applyFill="1" applyBorder="1" applyAlignment="1">
      <alignment vertical="center" shrinkToFit="1"/>
    </xf>
    <xf numFmtId="191" fontId="7" fillId="0" borderId="63" xfId="0" applyNumberFormat="1" applyFont="1" applyFill="1" applyBorder="1" applyAlignment="1">
      <alignment vertical="center" shrinkToFit="1"/>
    </xf>
    <xf numFmtId="191" fontId="7" fillId="0" borderId="31" xfId="0" applyNumberFormat="1" applyFont="1" applyFill="1" applyBorder="1" applyAlignment="1">
      <alignment vertical="center" shrinkToFit="1"/>
    </xf>
    <xf numFmtId="191" fontId="7" fillId="0" borderId="65" xfId="0" applyNumberFormat="1" applyFont="1" applyFill="1" applyBorder="1" applyAlignment="1">
      <alignment vertical="center" shrinkToFit="1"/>
    </xf>
    <xf numFmtId="0" fontId="68" fillId="0" borderId="0" xfId="0" applyFont="1" applyAlignment="1" quotePrefix="1">
      <alignment vertical="center"/>
    </xf>
    <xf numFmtId="0" fontId="68" fillId="0" borderId="46" xfId="0" applyFont="1" applyBorder="1" applyAlignment="1" quotePrefix="1">
      <alignment vertical="center"/>
    </xf>
    <xf numFmtId="38" fontId="68" fillId="0" borderId="0" xfId="49" applyFont="1" applyFill="1" applyAlignment="1" quotePrefix="1">
      <alignment horizontal="left" vertical="center"/>
    </xf>
    <xf numFmtId="38" fontId="66" fillId="0" borderId="0" xfId="49" applyFont="1" applyBorder="1" applyAlignment="1" quotePrefix="1">
      <alignment horizontal="distributed" vertical="center" shrinkToFit="1"/>
    </xf>
    <xf numFmtId="38" fontId="66" fillId="0" borderId="15" xfId="49" applyFont="1" applyBorder="1" applyAlignment="1" quotePrefix="1">
      <alignment horizontal="distributed" vertical="center"/>
    </xf>
    <xf numFmtId="38" fontId="10" fillId="0" borderId="29" xfId="49" applyFont="1" applyBorder="1" applyAlignment="1">
      <alignment vertical="center"/>
    </xf>
    <xf numFmtId="38" fontId="10" fillId="0" borderId="48" xfId="49" applyFont="1" applyBorder="1" applyAlignment="1">
      <alignment horizontal="distributed" vertical="center"/>
    </xf>
    <xf numFmtId="38" fontId="7" fillId="0" borderId="24" xfId="49" applyFont="1" applyBorder="1" applyAlignment="1" quotePrefix="1">
      <alignment horizontal="left" vertical="center"/>
    </xf>
    <xf numFmtId="38" fontId="7" fillId="0" borderId="58" xfId="49" applyFont="1" applyBorder="1" applyAlignment="1" quotePrefix="1">
      <alignment horizontal="left" vertical="center"/>
    </xf>
    <xf numFmtId="38" fontId="7" fillId="0" borderId="58" xfId="49" applyFont="1" applyBorder="1" applyAlignment="1">
      <alignment horizontal="distributed" vertical="center"/>
    </xf>
    <xf numFmtId="38" fontId="7" fillId="0" borderId="10" xfId="49" applyFont="1" applyBorder="1" applyAlignment="1" quotePrefix="1">
      <alignment horizontal="left" vertical="center"/>
    </xf>
    <xf numFmtId="38" fontId="7" fillId="0" borderId="28" xfId="49" applyFont="1" applyBorder="1" applyAlignment="1" quotePrefix="1">
      <alignment horizontal="left" vertical="center"/>
    </xf>
    <xf numFmtId="38" fontId="7" fillId="0" borderId="10" xfId="49" applyFont="1" applyBorder="1" applyAlignment="1">
      <alignment horizontal="distributed" vertical="center"/>
    </xf>
    <xf numFmtId="38" fontId="7" fillId="0" borderId="24" xfId="49" applyFont="1" applyBorder="1" applyAlignment="1">
      <alignment horizontal="distributed" vertical="center"/>
    </xf>
    <xf numFmtId="38" fontId="7" fillId="0" borderId="24" xfId="49" applyFont="1" applyBorder="1" applyAlignment="1" quotePrefix="1">
      <alignment horizontal="distributed" vertical="center"/>
    </xf>
    <xf numFmtId="38" fontId="7" fillId="0" borderId="10" xfId="49" applyFont="1" applyBorder="1" applyAlignment="1" quotePrefix="1">
      <alignment horizontal="distributed" vertical="center" wrapText="1"/>
    </xf>
    <xf numFmtId="38" fontId="7" fillId="0" borderId="10" xfId="49" applyFont="1" applyBorder="1" applyAlignment="1" quotePrefix="1">
      <alignment horizontal="distributed" vertical="center"/>
    </xf>
    <xf numFmtId="38" fontId="7" fillId="0" borderId="48" xfId="49" applyFont="1" applyBorder="1" applyAlignment="1">
      <alignment horizontal="distributed" vertical="center"/>
    </xf>
    <xf numFmtId="38" fontId="7" fillId="0" borderId="24" xfId="49" applyNumberFormat="1" applyFont="1" applyBorder="1" applyAlignment="1">
      <alignment horizontal="distributed" vertical="center"/>
    </xf>
    <xf numFmtId="38" fontId="7" fillId="0" borderId="10" xfId="49" applyFont="1" applyBorder="1" applyAlignment="1" quotePrefix="1">
      <alignment horizontal="center" vertical="center"/>
    </xf>
    <xf numFmtId="38" fontId="10" fillId="0" borderId="66" xfId="49" applyFont="1" applyBorder="1" applyAlignment="1">
      <alignment horizontal="distributed" vertical="center"/>
    </xf>
    <xf numFmtId="38" fontId="7" fillId="0" borderId="55" xfId="49" applyFont="1" applyBorder="1" applyAlignment="1" quotePrefix="1">
      <alignment horizontal="left" vertical="center"/>
    </xf>
    <xf numFmtId="38" fontId="7" fillId="0" borderId="55" xfId="49" applyFont="1" applyBorder="1" applyAlignment="1" quotePrefix="1">
      <alignment horizontal="distributed" vertical="center"/>
    </xf>
    <xf numFmtId="38" fontId="7" fillId="0" borderId="55" xfId="49" applyFont="1" applyBorder="1" applyAlignment="1">
      <alignment horizontal="distributed" vertical="center"/>
    </xf>
    <xf numFmtId="38" fontId="7" fillId="0" borderId="12" xfId="49" applyFont="1" applyBorder="1" applyAlignment="1" quotePrefix="1">
      <alignment horizontal="left" vertical="center"/>
    </xf>
    <xf numFmtId="38" fontId="7" fillId="0" borderId="12" xfId="49" applyFont="1" applyBorder="1" applyAlignment="1" quotePrefix="1">
      <alignment horizontal="center" vertical="center"/>
    </xf>
    <xf numFmtId="38" fontId="7" fillId="0" borderId="55" xfId="49" applyFont="1" applyBorder="1" applyAlignment="1" quotePrefix="1">
      <alignment horizontal="center" vertical="center"/>
    </xf>
    <xf numFmtId="38" fontId="7" fillId="0" borderId="23" xfId="49" applyFont="1" applyBorder="1" applyAlignment="1" quotePrefix="1">
      <alignment horizontal="center" vertical="center"/>
    </xf>
    <xf numFmtId="49" fontId="7" fillId="33" borderId="56" xfId="49" applyNumberFormat="1" applyFont="1" applyFill="1" applyBorder="1" applyAlignment="1">
      <alignment horizontal="center" vertical="center"/>
    </xf>
    <xf numFmtId="49" fontId="7" fillId="33" borderId="57" xfId="49" applyNumberFormat="1" applyFont="1" applyFill="1" applyBorder="1" applyAlignment="1">
      <alignment horizontal="center" vertical="center"/>
    </xf>
    <xf numFmtId="49" fontId="7" fillId="33" borderId="34" xfId="49" applyNumberFormat="1" applyFont="1" applyFill="1" applyBorder="1" applyAlignment="1">
      <alignment horizontal="center" vertical="center"/>
    </xf>
    <xf numFmtId="38" fontId="7" fillId="0" borderId="28" xfId="49" applyFont="1" applyBorder="1" applyAlignment="1">
      <alignment horizontal="distributed" vertical="center"/>
    </xf>
    <xf numFmtId="38" fontId="7" fillId="0" borderId="53" xfId="49" applyFont="1" applyBorder="1" applyAlignment="1">
      <alignment horizontal="distributed" vertical="center"/>
    </xf>
    <xf numFmtId="38" fontId="7" fillId="0" borderId="27" xfId="49" applyFont="1" applyBorder="1" applyAlignment="1" quotePrefix="1">
      <alignment horizontal="distributed" vertical="center"/>
    </xf>
    <xf numFmtId="38" fontId="7" fillId="0" borderId="12" xfId="49" applyFont="1" applyBorder="1" applyAlignment="1">
      <alignment horizontal="distributed" vertical="center"/>
    </xf>
    <xf numFmtId="38" fontId="7" fillId="0" borderId="12" xfId="49" applyFont="1" applyBorder="1" applyAlignment="1" quotePrefix="1">
      <alignment horizontal="distributed" vertical="center"/>
    </xf>
    <xf numFmtId="38" fontId="7" fillId="0" borderId="27" xfId="49" applyFont="1" applyBorder="1" applyAlignment="1" quotePrefix="1">
      <alignment horizontal="left" vertical="center"/>
    </xf>
    <xf numFmtId="38" fontId="7" fillId="0" borderId="27" xfId="49" applyFont="1" applyBorder="1" applyAlignment="1" quotePrefix="1">
      <alignment horizontal="distributed" vertical="center" shrinkToFit="1"/>
    </xf>
    <xf numFmtId="38" fontId="7" fillId="0" borderId="31" xfId="49" applyFont="1" applyBorder="1" applyAlignment="1" quotePrefix="1">
      <alignment horizontal="distributed" vertical="center"/>
    </xf>
    <xf numFmtId="38" fontId="7" fillId="0" borderId="24" xfId="49" applyNumberFormat="1" applyFont="1" applyBorder="1" applyAlignment="1" quotePrefix="1">
      <alignment horizontal="left" vertical="center"/>
    </xf>
    <xf numFmtId="0" fontId="7" fillId="0" borderId="28" xfId="0" applyFont="1" applyBorder="1" applyAlignment="1">
      <alignment vertical="center"/>
    </xf>
    <xf numFmtId="38" fontId="7" fillId="0" borderId="24" xfId="49" applyNumberFormat="1" applyFont="1" applyBorder="1" applyAlignment="1" quotePrefix="1">
      <alignment horizontal="distributed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20" xfId="0" applyFont="1" applyBorder="1" applyAlignment="1" quotePrefix="1">
      <alignment horizontal="distributed" vertical="center"/>
    </xf>
    <xf numFmtId="0" fontId="7" fillId="0" borderId="10" xfId="0" applyFont="1" applyBorder="1" applyAlignment="1">
      <alignment vertical="center"/>
    </xf>
    <xf numFmtId="38" fontId="7" fillId="0" borderId="20" xfId="49" applyFont="1" applyBorder="1" applyAlignment="1" quotePrefix="1">
      <alignment horizontal="center" vertical="center"/>
    </xf>
    <xf numFmtId="38" fontId="7" fillId="0" borderId="10" xfId="49" applyNumberFormat="1" applyFont="1" applyBorder="1" applyAlignment="1">
      <alignment horizontal="distributed" vertical="center"/>
    </xf>
    <xf numFmtId="38" fontId="7" fillId="0" borderId="12" xfId="49" applyNumberFormat="1" applyFont="1" applyBorder="1" applyAlignment="1" quotePrefix="1">
      <alignment horizontal="left" vertical="center"/>
    </xf>
    <xf numFmtId="0" fontId="7" fillId="0" borderId="12" xfId="0" applyFont="1" applyBorder="1" applyAlignment="1" quotePrefix="1">
      <alignment horizontal="center" vertical="center"/>
    </xf>
    <xf numFmtId="49" fontId="7" fillId="33" borderId="34" xfId="0" applyNumberFormat="1" applyFont="1" applyFill="1" applyBorder="1" applyAlignment="1">
      <alignment horizontal="center" vertical="center"/>
    </xf>
    <xf numFmtId="49" fontId="7" fillId="33" borderId="35" xfId="49" applyNumberFormat="1" applyFont="1" applyFill="1" applyBorder="1" applyAlignment="1">
      <alignment horizontal="center" vertical="center" shrinkToFit="1"/>
    </xf>
    <xf numFmtId="38" fontId="7" fillId="0" borderId="61" xfId="49" applyFont="1" applyBorder="1" applyAlignment="1" quotePrefix="1">
      <alignment horizontal="left" vertical="center"/>
    </xf>
    <xf numFmtId="38" fontId="7" fillId="0" borderId="31" xfId="49" applyFont="1" applyBorder="1" applyAlignment="1" quotePrefix="1">
      <alignment horizontal="left" vertical="center"/>
    </xf>
    <xf numFmtId="49" fontId="7" fillId="33" borderId="54" xfId="49" applyNumberFormat="1" applyFont="1" applyFill="1" applyBorder="1" applyAlignment="1">
      <alignment horizontal="center" vertical="center"/>
    </xf>
    <xf numFmtId="38" fontId="66" fillId="0" borderId="49" xfId="49" applyFont="1" applyBorder="1" applyAlignment="1" quotePrefix="1">
      <alignment horizontal="left" vertical="center" shrinkToFit="1"/>
    </xf>
    <xf numFmtId="38" fontId="66" fillId="0" borderId="50" xfId="49" applyFont="1" applyBorder="1" applyAlignment="1" quotePrefix="1">
      <alignment horizontal="left" vertical="center" shrinkToFit="1"/>
    </xf>
    <xf numFmtId="38" fontId="66" fillId="0" borderId="50" xfId="49" applyFont="1" applyBorder="1" applyAlignment="1">
      <alignment vertical="center" shrinkToFit="1"/>
    </xf>
    <xf numFmtId="38" fontId="66" fillId="0" borderId="50" xfId="49" applyFont="1" applyBorder="1" applyAlignment="1" quotePrefix="1">
      <alignment vertical="center" shrinkToFit="1"/>
    </xf>
    <xf numFmtId="38" fontId="66" fillId="0" borderId="40" xfId="49" applyFont="1" applyBorder="1" applyAlignment="1">
      <alignment vertical="center" shrinkToFit="1"/>
    </xf>
    <xf numFmtId="38" fontId="66" fillId="0" borderId="24" xfId="49" applyFont="1" applyBorder="1" applyAlignment="1" quotePrefix="1">
      <alignment horizontal="distributed" vertical="center" shrinkToFit="1"/>
    </xf>
    <xf numFmtId="38" fontId="66" fillId="0" borderId="53" xfId="49" applyFont="1" applyBorder="1" applyAlignment="1" quotePrefix="1">
      <alignment horizontal="left" vertical="center" shrinkToFit="1"/>
    </xf>
    <xf numFmtId="38" fontId="66" fillId="0" borderId="54" xfId="49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left" vertical="center" shrinkToFit="1"/>
    </xf>
    <xf numFmtId="38" fontId="66" fillId="0" borderId="15" xfId="49" applyFont="1" applyBorder="1" applyAlignment="1">
      <alignment horizontal="center" vertical="center"/>
    </xf>
    <xf numFmtId="38" fontId="66" fillId="0" borderId="61" xfId="49" applyFont="1" applyBorder="1" applyAlignment="1">
      <alignment horizontal="center" vertical="center" shrinkToFit="1"/>
    </xf>
    <xf numFmtId="38" fontId="72" fillId="0" borderId="28" xfId="49" applyFont="1" applyBorder="1" applyAlignment="1" quotePrefix="1">
      <alignment horizontal="center" vertical="center" shrinkToFit="1"/>
    </xf>
    <xf numFmtId="0" fontId="66" fillId="0" borderId="10" xfId="49" applyNumberFormat="1" applyFont="1" applyBorder="1" applyAlignment="1" quotePrefix="1">
      <alignment horizontal="distributed" vertical="center" shrinkToFit="1"/>
    </xf>
    <xf numFmtId="38" fontId="66" fillId="0" borderId="24" xfId="49" applyFont="1" applyBorder="1" applyAlignment="1">
      <alignment horizontal="distributed" vertical="center" shrinkToFit="1"/>
    </xf>
    <xf numFmtId="38" fontId="72" fillId="0" borderId="10" xfId="49" applyFont="1" applyBorder="1" applyAlignment="1" quotePrefix="1">
      <alignment horizontal="distributed" vertical="center" shrinkToFit="1"/>
    </xf>
    <xf numFmtId="38" fontId="72" fillId="0" borderId="24" xfId="49" applyFont="1" applyBorder="1" applyAlignment="1" quotePrefix="1">
      <alignment horizontal="distributed" vertical="center" shrinkToFit="1"/>
    </xf>
    <xf numFmtId="0" fontId="66" fillId="0" borderId="10" xfId="49" applyNumberFormat="1" applyFont="1" applyBorder="1" applyAlignment="1">
      <alignment horizontal="center" vertical="center" shrinkToFit="1"/>
    </xf>
    <xf numFmtId="38" fontId="66" fillId="0" borderId="30" xfId="49" applyFont="1" applyBorder="1" applyAlignment="1">
      <alignment horizontal="center" vertical="center"/>
    </xf>
    <xf numFmtId="38" fontId="72" fillId="0" borderId="24" xfId="49" applyFont="1" applyBorder="1" applyAlignment="1" quotePrefix="1">
      <alignment horizontal="center" vertical="center" shrinkToFit="1"/>
    </xf>
    <xf numFmtId="38" fontId="66" fillId="0" borderId="12" xfId="49" applyFont="1" applyBorder="1" applyAlignment="1" quotePrefix="1">
      <alignment horizontal="distributed" vertical="center" shrinkToFit="1"/>
    </xf>
    <xf numFmtId="38" fontId="66" fillId="0" borderId="55" xfId="49" applyFont="1" applyBorder="1" applyAlignment="1" quotePrefix="1">
      <alignment horizontal="distributed" vertical="center" shrinkToFit="1"/>
    </xf>
    <xf numFmtId="0" fontId="66" fillId="0" borderId="12" xfId="49" applyNumberFormat="1" applyFont="1" applyBorder="1" applyAlignment="1">
      <alignment horizontal="center" vertical="center" shrinkToFit="1"/>
    </xf>
    <xf numFmtId="38" fontId="66" fillId="0" borderId="28" xfId="49" applyFont="1" applyBorder="1" applyAlignment="1" quotePrefix="1">
      <alignment horizontal="distributed" vertical="center" shrinkToFit="1"/>
    </xf>
    <xf numFmtId="193" fontId="66" fillId="0" borderId="24" xfId="0" applyNumberFormat="1" applyFont="1" applyBorder="1" applyAlignment="1">
      <alignment vertical="center" shrinkToFit="1"/>
    </xf>
    <xf numFmtId="193" fontId="66" fillId="0" borderId="67" xfId="0" applyNumberFormat="1" applyFont="1" applyBorder="1" applyAlignment="1">
      <alignment vertical="center" shrinkToFit="1"/>
    </xf>
    <xf numFmtId="191" fontId="66" fillId="0" borderId="55" xfId="0" applyNumberFormat="1" applyFont="1" applyBorder="1" applyAlignment="1">
      <alignment vertical="center" shrinkToFit="1"/>
    </xf>
    <xf numFmtId="193" fontId="66" fillId="0" borderId="68" xfId="0" applyNumberFormat="1" applyFont="1" applyFill="1" applyBorder="1" applyAlignment="1">
      <alignment vertical="center" shrinkToFit="1"/>
    </xf>
    <xf numFmtId="38" fontId="66" fillId="0" borderId="59" xfId="49" applyFont="1" applyBorder="1" applyAlignment="1">
      <alignment horizontal="center" vertical="center" shrinkToFit="1"/>
    </xf>
    <xf numFmtId="38" fontId="66" fillId="0" borderId="10" xfId="49" applyFont="1" applyBorder="1" applyAlignment="1">
      <alignment vertical="center" wrapText="1"/>
    </xf>
    <xf numFmtId="0" fontId="71" fillId="0" borderId="12" xfId="0" applyFont="1" applyBorder="1" applyAlignment="1">
      <alignment vertical="center" wrapText="1"/>
    </xf>
    <xf numFmtId="49" fontId="66" fillId="33" borderId="34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66" fillId="0" borderId="0" xfId="49" applyFont="1" applyBorder="1" applyAlignment="1">
      <alignment horizontal="center" vertical="center" shrinkToFit="1"/>
    </xf>
    <xf numFmtId="38" fontId="66" fillId="0" borderId="58" xfId="49" applyFont="1" applyBorder="1" applyAlignment="1">
      <alignment horizontal="center" vertical="center" shrinkToFit="1"/>
    </xf>
    <xf numFmtId="49" fontId="66" fillId="33" borderId="54" xfId="49" applyNumberFormat="1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shrinkToFit="1"/>
    </xf>
    <xf numFmtId="38" fontId="66" fillId="0" borderId="61" xfId="49" applyFont="1" applyBorder="1" applyAlignment="1" quotePrefix="1">
      <alignment horizontal="left" vertical="center"/>
    </xf>
    <xf numFmtId="38" fontId="66" fillId="0" borderId="59" xfId="49" applyFont="1" applyBorder="1" applyAlignment="1" quotePrefix="1">
      <alignment horizontal="left" vertical="center"/>
    </xf>
    <xf numFmtId="38" fontId="66" fillId="0" borderId="0" xfId="49" applyFont="1" applyBorder="1" applyAlignment="1" quotePrefix="1">
      <alignment horizontal="center" vertical="center" shrinkToFit="1"/>
    </xf>
    <xf numFmtId="38" fontId="66" fillId="0" borderId="0" xfId="49" applyFont="1" applyBorder="1" applyAlignment="1">
      <alignment horizontal="distributed" vertical="center" shrinkToFit="1"/>
    </xf>
    <xf numFmtId="38" fontId="66" fillId="0" borderId="58" xfId="49" applyFont="1" applyBorder="1" applyAlignment="1" quotePrefix="1">
      <alignment horizontal="center" vertical="center" shrinkToFit="1"/>
    </xf>
    <xf numFmtId="38" fontId="66" fillId="0" borderId="47" xfId="49" applyFont="1" applyBorder="1" applyAlignment="1">
      <alignment horizontal="distributed" vertical="center"/>
    </xf>
    <xf numFmtId="38" fontId="7" fillId="0" borderId="0" xfId="49" applyFont="1" applyAlignment="1">
      <alignment horizontal="right" vertical="center"/>
    </xf>
    <xf numFmtId="38" fontId="7" fillId="0" borderId="19" xfId="49" applyFont="1" applyFill="1" applyBorder="1" applyAlignment="1" quotePrefix="1">
      <alignment horizontal="left" vertical="center"/>
    </xf>
    <xf numFmtId="38" fontId="7" fillId="0" borderId="19" xfId="49" applyFont="1" applyFill="1" applyBorder="1" applyAlignment="1" quotePrefix="1">
      <alignment vertical="center"/>
    </xf>
    <xf numFmtId="38" fontId="7" fillId="0" borderId="27" xfId="49" applyFont="1" applyFill="1" applyBorder="1" applyAlignment="1" quotePrefix="1">
      <alignment horizontal="distributed" vertical="center" wrapText="1"/>
    </xf>
    <xf numFmtId="38" fontId="7" fillId="0" borderId="10" xfId="49" applyFont="1" applyFill="1" applyBorder="1" applyAlignment="1" quotePrefix="1">
      <alignment horizontal="distributed" vertical="center" wrapText="1"/>
    </xf>
    <xf numFmtId="38" fontId="7" fillId="0" borderId="27" xfId="49" applyFont="1" applyFill="1" applyBorder="1" applyAlignment="1" quotePrefix="1">
      <alignment horizontal="distributed" vertical="center"/>
    </xf>
    <xf numFmtId="38" fontId="7" fillId="0" borderId="10" xfId="49" applyFont="1" applyFill="1" applyBorder="1" applyAlignment="1" quotePrefix="1">
      <alignment horizontal="distributed" vertical="center"/>
    </xf>
    <xf numFmtId="38" fontId="17" fillId="0" borderId="27" xfId="49" applyFont="1" applyFill="1" applyBorder="1" applyAlignment="1" quotePrefix="1">
      <alignment horizontal="distributed" vertical="center"/>
    </xf>
    <xf numFmtId="38" fontId="7" fillId="0" borderId="27" xfId="49" applyFont="1" applyFill="1" applyBorder="1" applyAlignment="1" quotePrefix="1">
      <alignment horizontal="left" vertical="center"/>
    </xf>
    <xf numFmtId="38" fontId="7" fillId="0" borderId="28" xfId="49" applyFont="1" applyFill="1" applyBorder="1" applyAlignment="1" quotePrefix="1">
      <alignment horizontal="left" vertical="center"/>
    </xf>
    <xf numFmtId="38" fontId="7" fillId="0" borderId="36" xfId="49" applyFont="1" applyFill="1" applyBorder="1" applyAlignment="1" quotePrefix="1">
      <alignment horizontal="left" vertical="center"/>
    </xf>
    <xf numFmtId="38" fontId="7" fillId="0" borderId="36" xfId="49" applyFont="1" applyFill="1" applyBorder="1" applyAlignment="1" quotePrefix="1">
      <alignment horizontal="distributed" vertical="center"/>
    </xf>
    <xf numFmtId="38" fontId="7" fillId="0" borderId="12" xfId="49" applyFont="1" applyFill="1" applyBorder="1" applyAlignment="1" quotePrefix="1">
      <alignment horizontal="distributed" vertical="center" wrapText="1"/>
    </xf>
    <xf numFmtId="38" fontId="7" fillId="0" borderId="31" xfId="49" applyFont="1" applyFill="1" applyBorder="1" applyAlignment="1">
      <alignment horizontal="distributed" vertical="center" wrapText="1"/>
    </xf>
    <xf numFmtId="38" fontId="17" fillId="0" borderId="31" xfId="49" applyFont="1" applyFill="1" applyBorder="1" applyAlignment="1" quotePrefix="1">
      <alignment horizontal="distributed" vertical="center"/>
    </xf>
    <xf numFmtId="38" fontId="7" fillId="0" borderId="31" xfId="49" applyFont="1" applyFill="1" applyBorder="1" applyAlignment="1" quotePrefix="1">
      <alignment horizontal="distributed" vertical="center" wrapText="1" shrinkToFit="1"/>
    </xf>
    <xf numFmtId="38" fontId="7" fillId="0" borderId="31" xfId="49" applyFont="1" applyFill="1" applyBorder="1" applyAlignment="1" quotePrefix="1">
      <alignment horizontal="distributed" vertical="center"/>
    </xf>
    <xf numFmtId="38" fontId="7" fillId="0" borderId="32" xfId="49" applyFont="1" applyFill="1" applyBorder="1" applyAlignment="1" quotePrefix="1">
      <alignment horizontal="distributed" vertical="center" wrapText="1"/>
    </xf>
    <xf numFmtId="38" fontId="7" fillId="0" borderId="19" xfId="49" applyFont="1" applyBorder="1" applyAlignment="1" quotePrefix="1">
      <alignment vertical="center"/>
    </xf>
    <xf numFmtId="38" fontId="7" fillId="0" borderId="58" xfId="49" applyFont="1" applyBorder="1" applyAlignment="1" quotePrefix="1">
      <alignment horizontal="right" vertical="center" shrinkToFit="1"/>
    </xf>
    <xf numFmtId="38" fontId="7" fillId="0" borderId="55" xfId="49" applyFont="1" applyBorder="1" applyAlignment="1" quotePrefix="1">
      <alignment horizontal="right" vertical="center" shrinkToFit="1"/>
    </xf>
    <xf numFmtId="38" fontId="7" fillId="0" borderId="69" xfId="49" applyFont="1" applyBorder="1" applyAlignment="1" quotePrefix="1">
      <alignment horizontal="left" vertical="center" shrinkToFit="1"/>
    </xf>
    <xf numFmtId="38" fontId="7" fillId="0" borderId="12" xfId="49" applyFont="1" applyBorder="1" applyAlignment="1" quotePrefix="1">
      <alignment horizontal="right" vertical="center" shrinkToFit="1"/>
    </xf>
    <xf numFmtId="38" fontId="7" fillId="0" borderId="55" xfId="49" applyFont="1" applyFill="1" applyBorder="1" applyAlignment="1" quotePrefix="1">
      <alignment horizontal="right" vertical="center" shrinkToFit="1"/>
    </xf>
    <xf numFmtId="205" fontId="7" fillId="0" borderId="12" xfId="49" applyNumberFormat="1" applyFont="1" applyFill="1" applyBorder="1" applyAlignment="1" quotePrefix="1">
      <alignment horizontal="right" vertical="center" shrinkToFit="1"/>
    </xf>
    <xf numFmtId="38" fontId="7" fillId="0" borderId="20" xfId="49" applyFont="1" applyFill="1" applyBorder="1" applyAlignment="1" quotePrefix="1">
      <alignment horizontal="distributed" vertical="center" shrinkToFit="1"/>
    </xf>
    <xf numFmtId="38" fontId="7" fillId="0" borderId="10" xfId="49" applyFont="1" applyBorder="1" applyAlignment="1" quotePrefix="1">
      <alignment horizontal="left" vertical="center" wrapText="1" shrinkToFit="1"/>
    </xf>
    <xf numFmtId="38" fontId="7" fillId="0" borderId="28" xfId="49" applyFont="1" applyBorder="1" applyAlignment="1" quotePrefix="1">
      <alignment horizontal="distributed" vertical="center"/>
    </xf>
    <xf numFmtId="38" fontId="17" fillId="0" borderId="10" xfId="49" applyFont="1" applyBorder="1" applyAlignment="1" quotePrefix="1">
      <alignment horizontal="distributed" vertical="center" shrinkToFit="1"/>
    </xf>
    <xf numFmtId="38" fontId="17" fillId="0" borderId="10" xfId="49" applyFont="1" applyBorder="1" applyAlignment="1" quotePrefix="1">
      <alignment horizontal="distributed" vertical="center" wrapText="1"/>
    </xf>
    <xf numFmtId="38" fontId="7" fillId="0" borderId="20" xfId="49" applyFont="1" applyBorder="1" applyAlignment="1" quotePrefix="1">
      <alignment horizontal="distributed" vertical="center"/>
    </xf>
    <xf numFmtId="38" fontId="17" fillId="0" borderId="12" xfId="49" applyFont="1" applyBorder="1" applyAlignment="1" quotePrefix="1">
      <alignment horizontal="distributed" vertical="center"/>
    </xf>
    <xf numFmtId="38" fontId="17" fillId="0" borderId="12" xfId="49" applyFont="1" applyBorder="1" applyAlignment="1" quotePrefix="1">
      <alignment horizontal="distributed" vertical="center" wrapText="1"/>
    </xf>
    <xf numFmtId="38" fontId="7" fillId="0" borderId="12" xfId="49" applyFont="1" applyBorder="1" applyAlignment="1" quotePrefix="1">
      <alignment horizontal="distributed" vertical="center" wrapText="1"/>
    </xf>
    <xf numFmtId="38" fontId="7" fillId="0" borderId="23" xfId="49" applyFont="1" applyBorder="1" applyAlignment="1">
      <alignment horizontal="distributed" vertical="center"/>
    </xf>
    <xf numFmtId="38" fontId="7" fillId="0" borderId="20" xfId="49" applyFont="1" applyBorder="1" applyAlignment="1">
      <alignment horizontal="distributed" vertical="center"/>
    </xf>
    <xf numFmtId="0" fontId="9" fillId="0" borderId="0" xfId="0" applyFont="1" applyAlignment="1" quotePrefix="1">
      <alignment horizontal="left" vertical="center"/>
    </xf>
    <xf numFmtId="38" fontId="66" fillId="0" borderId="0" xfId="49" applyFont="1" applyAlignment="1">
      <alignment horizontal="right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38" fontId="64" fillId="0" borderId="28" xfId="49" applyFont="1" applyFill="1" applyBorder="1" applyAlignment="1" quotePrefix="1">
      <alignment horizontal="left" vertical="center"/>
    </xf>
    <xf numFmtId="38" fontId="64" fillId="0" borderId="42" xfId="49" applyFont="1" applyFill="1" applyBorder="1" applyAlignment="1" quotePrefix="1">
      <alignment horizontal="left" vertical="center"/>
    </xf>
    <xf numFmtId="38" fontId="73" fillId="0" borderId="10" xfId="49" applyFont="1" applyFill="1" applyBorder="1" applyAlignment="1" quotePrefix="1">
      <alignment horizontal="distributed" vertical="center" wrapText="1" shrinkToFit="1"/>
    </xf>
    <xf numFmtId="38" fontId="66" fillId="0" borderId="23" xfId="49" applyFont="1" applyBorder="1" applyAlignment="1" quotePrefix="1">
      <alignment horizontal="center" vertical="center" shrinkToFit="1"/>
    </xf>
    <xf numFmtId="38" fontId="7" fillId="0" borderId="27" xfId="49" applyFont="1" applyBorder="1" applyAlignment="1" quotePrefix="1">
      <alignment horizontal="center" vertical="center" shrinkToFit="1"/>
    </xf>
    <xf numFmtId="0" fontId="7" fillId="0" borderId="52" xfId="0" applyFont="1" applyBorder="1" applyAlignment="1" quotePrefix="1">
      <alignment horizontal="distributed" vertical="center"/>
    </xf>
    <xf numFmtId="38" fontId="64" fillId="0" borderId="70" xfId="49" applyFont="1" applyFill="1" applyBorder="1" applyAlignment="1">
      <alignment horizontal="center" vertical="center"/>
    </xf>
    <xf numFmtId="38" fontId="66" fillId="0" borderId="71" xfId="49" applyFont="1" applyBorder="1" applyAlignment="1">
      <alignment horizontal="center" vertical="center"/>
    </xf>
    <xf numFmtId="38" fontId="66" fillId="0" borderId="70" xfId="49" applyFont="1" applyFill="1" applyBorder="1" applyAlignment="1">
      <alignment horizontal="center" vertical="center"/>
    </xf>
    <xf numFmtId="38" fontId="7" fillId="0" borderId="70" xfId="49" applyFont="1" applyFill="1" applyBorder="1" applyAlignment="1">
      <alignment horizontal="center" vertical="center"/>
    </xf>
    <xf numFmtId="38" fontId="7" fillId="0" borderId="70" xfId="49" applyFont="1" applyBorder="1" applyAlignment="1">
      <alignment horizontal="center" vertical="center"/>
    </xf>
    <xf numFmtId="38" fontId="7" fillId="0" borderId="71" xfId="49" applyFont="1" applyBorder="1" applyAlignment="1">
      <alignment horizontal="center" vertical="center"/>
    </xf>
    <xf numFmtId="38" fontId="66" fillId="0" borderId="70" xfId="49" applyFont="1" applyBorder="1" applyAlignment="1">
      <alignment horizontal="center" vertical="center"/>
    </xf>
    <xf numFmtId="38" fontId="66" fillId="0" borderId="71" xfId="49" applyFont="1" applyFill="1" applyBorder="1" applyAlignment="1">
      <alignment horizontal="center" vertical="center"/>
    </xf>
    <xf numFmtId="212" fontId="66" fillId="0" borderId="10" xfId="0" applyNumberFormat="1" applyFont="1" applyBorder="1" applyAlignment="1" quotePrefix="1">
      <alignment horizontal="center" vertical="center" shrinkToFit="1"/>
    </xf>
    <xf numFmtId="212" fontId="66" fillId="0" borderId="14" xfId="0" applyNumberFormat="1" applyFont="1" applyBorder="1" applyAlignment="1" quotePrefix="1">
      <alignment horizontal="center" vertical="center" shrinkToFit="1"/>
    </xf>
    <xf numFmtId="212" fontId="66" fillId="0" borderId="13" xfId="0" applyNumberFormat="1" applyFont="1" applyBorder="1" applyAlignment="1" quotePrefix="1">
      <alignment horizontal="center" vertical="center" shrinkToFit="1"/>
    </xf>
    <xf numFmtId="38" fontId="66" fillId="0" borderId="10" xfId="49" applyFont="1" applyBorder="1" applyAlignment="1" quotePrefix="1">
      <alignment horizontal="left" vertical="center" shrinkToFit="1"/>
    </xf>
    <xf numFmtId="38" fontId="7" fillId="0" borderId="23" xfId="49" applyFont="1" applyBorder="1" applyAlignment="1" quotePrefix="1">
      <alignment horizontal="right" vertical="center" shrinkToFit="1"/>
    </xf>
    <xf numFmtId="38" fontId="64" fillId="0" borderId="68" xfId="49" applyFont="1" applyFill="1" applyBorder="1" applyAlignment="1" quotePrefix="1">
      <alignment horizontal="center" vertical="center"/>
    </xf>
    <xf numFmtId="38" fontId="64" fillId="0" borderId="50" xfId="49" applyFont="1" applyFill="1" applyBorder="1" applyAlignment="1" quotePrefix="1">
      <alignment horizontal="center" vertical="center"/>
    </xf>
    <xf numFmtId="38" fontId="64" fillId="0" borderId="41" xfId="49" applyFont="1" applyFill="1" applyBorder="1" applyAlignment="1" quotePrefix="1">
      <alignment horizontal="center" vertical="center"/>
    </xf>
    <xf numFmtId="38" fontId="64" fillId="0" borderId="57" xfId="49" applyFont="1" applyFill="1" applyBorder="1" applyAlignment="1">
      <alignment horizontal="center" vertical="center"/>
    </xf>
    <xf numFmtId="38" fontId="64" fillId="0" borderId="54" xfId="49" applyFont="1" applyFill="1" applyBorder="1" applyAlignment="1">
      <alignment horizontal="center" vertical="center"/>
    </xf>
    <xf numFmtId="38" fontId="64" fillId="0" borderId="47" xfId="49" applyFont="1" applyFill="1" applyBorder="1" applyAlignment="1">
      <alignment horizontal="center" vertical="center"/>
    </xf>
    <xf numFmtId="38" fontId="64" fillId="0" borderId="57" xfId="49" applyFont="1" applyFill="1" applyBorder="1" applyAlignment="1" quotePrefix="1">
      <alignment horizontal="center" vertical="center"/>
    </xf>
    <xf numFmtId="38" fontId="64" fillId="0" borderId="72" xfId="49" applyFont="1" applyFill="1" applyBorder="1" applyAlignment="1">
      <alignment horizontal="center" vertical="center"/>
    </xf>
    <xf numFmtId="38" fontId="64" fillId="0" borderId="40" xfId="49" applyFont="1" applyFill="1" applyBorder="1" applyAlignment="1" quotePrefix="1">
      <alignment horizontal="center" vertical="center"/>
    </xf>
    <xf numFmtId="38" fontId="64" fillId="0" borderId="28" xfId="49" applyFont="1" applyFill="1" applyBorder="1" applyAlignment="1" quotePrefix="1">
      <alignment horizontal="center" vertical="center"/>
    </xf>
    <xf numFmtId="38" fontId="64" fillId="0" borderId="10" xfId="49" applyFont="1" applyFill="1" applyBorder="1" applyAlignment="1" quotePrefix="1">
      <alignment horizontal="center" vertical="center"/>
    </xf>
    <xf numFmtId="38" fontId="64" fillId="0" borderId="12" xfId="49" applyFont="1" applyFill="1" applyBorder="1" applyAlignment="1" quotePrefix="1">
      <alignment horizontal="center" vertical="center"/>
    </xf>
    <xf numFmtId="40" fontId="64" fillId="0" borderId="68" xfId="49" applyNumberFormat="1" applyFont="1" applyFill="1" applyBorder="1" applyAlignment="1" quotePrefix="1">
      <alignment horizontal="center" vertical="center"/>
    </xf>
    <xf numFmtId="40" fontId="64" fillId="0" borderId="50" xfId="49" applyNumberFormat="1" applyFont="1" applyFill="1" applyBorder="1" applyAlignment="1" quotePrefix="1">
      <alignment horizontal="center" vertical="center"/>
    </xf>
    <xf numFmtId="40" fontId="64" fillId="0" borderId="40" xfId="49" applyNumberFormat="1" applyFont="1" applyFill="1" applyBorder="1" applyAlignment="1" quotePrefix="1">
      <alignment horizontal="center" vertical="center"/>
    </xf>
    <xf numFmtId="38" fontId="64" fillId="0" borderId="53" xfId="49" applyFont="1" applyFill="1" applyBorder="1" applyAlignment="1" quotePrefix="1">
      <alignment horizontal="center" vertical="center"/>
    </xf>
    <xf numFmtId="38" fontId="64" fillId="0" borderId="59" xfId="49" applyFont="1" applyFill="1" applyBorder="1" applyAlignment="1">
      <alignment horizontal="center" vertical="center"/>
    </xf>
    <xf numFmtId="38" fontId="64" fillId="0" borderId="61" xfId="49" applyFont="1" applyFill="1" applyBorder="1" applyAlignment="1">
      <alignment horizontal="center" vertical="center"/>
    </xf>
    <xf numFmtId="38" fontId="64" fillId="0" borderId="59" xfId="49" applyFont="1" applyFill="1" applyBorder="1" applyAlignment="1" quotePrefix="1">
      <alignment horizontal="center" vertical="center"/>
    </xf>
    <xf numFmtId="38" fontId="64" fillId="0" borderId="61" xfId="49" applyFont="1" applyFill="1" applyBorder="1" applyAlignment="1" quotePrefix="1">
      <alignment horizontal="center" vertical="center"/>
    </xf>
    <xf numFmtId="199" fontId="7" fillId="0" borderId="58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>
      <alignment horizontal="center" vertical="center"/>
    </xf>
    <xf numFmtId="199" fontId="7" fillId="0" borderId="55" xfId="49" applyNumberFormat="1" applyFont="1" applyBorder="1" applyAlignment="1" quotePrefix="1">
      <alignment horizontal="center" vertical="center"/>
    </xf>
    <xf numFmtId="199" fontId="7" fillId="0" borderId="31" xfId="49" applyNumberFormat="1" applyFont="1" applyBorder="1" applyAlignment="1" quotePrefix="1">
      <alignment horizontal="center" vertical="center"/>
    </xf>
    <xf numFmtId="38" fontId="66" fillId="0" borderId="29" xfId="49" applyFont="1" applyBorder="1" applyAlignment="1" quotePrefix="1">
      <alignment horizontal="distributed" vertical="center"/>
    </xf>
    <xf numFmtId="38" fontId="66" fillId="0" borderId="15" xfId="49" applyFont="1" applyBorder="1" applyAlignment="1" quotePrefix="1">
      <alignment horizontal="distributed" vertical="center"/>
    </xf>
    <xf numFmtId="38" fontId="66" fillId="0" borderId="30" xfId="49" applyFont="1" applyBorder="1" applyAlignment="1" quotePrefix="1">
      <alignment horizontal="distributed" vertical="center"/>
    </xf>
    <xf numFmtId="38" fontId="66" fillId="0" borderId="68" xfId="49" applyFont="1" applyBorder="1" applyAlignment="1" quotePrefix="1">
      <alignment horizontal="center" vertical="center"/>
    </xf>
    <xf numFmtId="38" fontId="66" fillId="0" borderId="50" xfId="49" applyFont="1" applyBorder="1" applyAlignment="1" quotePrefix="1">
      <alignment horizontal="center" vertical="center"/>
    </xf>
    <xf numFmtId="38" fontId="66" fillId="0" borderId="40" xfId="49" applyFont="1" applyBorder="1" applyAlignment="1" quotePrefix="1">
      <alignment horizontal="center" vertical="center"/>
    </xf>
    <xf numFmtId="38" fontId="7" fillId="0" borderId="68" xfId="49" applyFont="1" applyBorder="1" applyAlignment="1" quotePrefix="1">
      <alignment horizontal="center" vertical="center"/>
    </xf>
    <xf numFmtId="0" fontId="0" fillId="0" borderId="50" xfId="0" applyFont="1" applyBorder="1" applyAlignment="1">
      <alignment horizontal="center" vertical="center"/>
    </xf>
    <xf numFmtId="38" fontId="7" fillId="0" borderId="53" xfId="49" applyFont="1" applyBorder="1" applyAlignment="1" quotePrefix="1">
      <alignment horizontal="center" vertical="center"/>
    </xf>
    <xf numFmtId="38" fontId="7" fillId="0" borderId="61" xfId="49" applyFont="1" applyBorder="1" applyAlignment="1" quotePrefix="1">
      <alignment horizontal="center" vertical="center"/>
    </xf>
    <xf numFmtId="38" fontId="7" fillId="0" borderId="50" xfId="49" applyFont="1" applyBorder="1" applyAlignment="1" quotePrefix="1">
      <alignment horizontal="center" vertical="center"/>
    </xf>
    <xf numFmtId="38" fontId="7" fillId="0" borderId="40" xfId="49" applyFont="1" applyBorder="1" applyAlignment="1" quotePrefix="1">
      <alignment horizontal="center" vertical="center"/>
    </xf>
    <xf numFmtId="0" fontId="7" fillId="0" borderId="68" xfId="0" applyFont="1" applyBorder="1" applyAlignment="1" quotePrefix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9" xfId="0" applyFont="1" applyBorder="1" applyAlignment="1" quotePrefix="1">
      <alignment horizontal="center" vertical="center"/>
    </xf>
    <xf numFmtId="0" fontId="7" fillId="0" borderId="51" xfId="0" applyFont="1" applyBorder="1" applyAlignment="1">
      <alignment horizontal="center" vertical="center"/>
    </xf>
    <xf numFmtId="38" fontId="7" fillId="0" borderId="24" xfId="49" applyFont="1" applyBorder="1" applyAlignment="1" quotePrefix="1">
      <alignment horizontal="center" vertical="center"/>
    </xf>
    <xf numFmtId="38" fontId="7" fillId="0" borderId="27" xfId="49" applyFont="1" applyBorder="1" applyAlignment="1" quotePrefix="1">
      <alignment horizontal="center" vertical="center"/>
    </xf>
    <xf numFmtId="38" fontId="66" fillId="0" borderId="53" xfId="49" applyFont="1" applyBorder="1" applyAlignment="1" quotePrefix="1">
      <alignment horizontal="center" vertical="center"/>
    </xf>
    <xf numFmtId="38" fontId="66" fillId="0" borderId="59" xfId="49" applyFont="1" applyBorder="1" applyAlignment="1">
      <alignment horizontal="center" vertical="center"/>
    </xf>
    <xf numFmtId="38" fontId="66" fillId="0" borderId="61" xfId="49" applyFont="1" applyBorder="1" applyAlignment="1">
      <alignment horizontal="center" vertical="center"/>
    </xf>
    <xf numFmtId="38" fontId="66" fillId="0" borderId="53" xfId="49" applyFont="1" applyBorder="1" applyAlignment="1" quotePrefix="1">
      <alignment horizontal="center" vertical="center" shrinkToFit="1"/>
    </xf>
    <xf numFmtId="38" fontId="66" fillId="0" borderId="59" xfId="49" applyFont="1" applyBorder="1" applyAlignment="1" quotePrefix="1">
      <alignment horizontal="center" vertical="center" shrinkToFit="1"/>
    </xf>
    <xf numFmtId="38" fontId="66" fillId="0" borderId="61" xfId="49" applyFont="1" applyBorder="1" applyAlignment="1" quotePrefix="1">
      <alignment horizontal="center" vertical="center" shrinkToFit="1"/>
    </xf>
    <xf numFmtId="38" fontId="7" fillId="0" borderId="29" xfId="49" applyFont="1" applyFill="1" applyBorder="1" applyAlignment="1">
      <alignment horizontal="distributed" vertical="center"/>
    </xf>
    <xf numFmtId="38" fontId="7" fillId="0" borderId="15" xfId="49" applyFont="1" applyFill="1" applyBorder="1" applyAlignment="1">
      <alignment horizontal="distributed" vertical="center"/>
    </xf>
    <xf numFmtId="38" fontId="7" fillId="0" borderId="30" xfId="49" applyFont="1" applyFill="1" applyBorder="1" applyAlignment="1">
      <alignment horizontal="distributed" vertical="center"/>
    </xf>
    <xf numFmtId="38" fontId="7" fillId="0" borderId="68" xfId="49" applyFont="1" applyFill="1" applyBorder="1" applyAlignment="1">
      <alignment horizontal="center" vertical="center"/>
    </xf>
    <xf numFmtId="38" fontId="7" fillId="0" borderId="50" xfId="49" applyFont="1" applyFill="1" applyBorder="1" applyAlignment="1">
      <alignment horizontal="center" vertical="center"/>
    </xf>
    <xf numFmtId="38" fontId="7" fillId="0" borderId="41" xfId="49" applyFont="1" applyFill="1" applyBorder="1" applyAlignment="1">
      <alignment horizontal="center" vertical="center"/>
    </xf>
    <xf numFmtId="38" fontId="7" fillId="0" borderId="29" xfId="49" applyFont="1" applyBorder="1" applyAlignment="1" quotePrefix="1">
      <alignment horizontal="distributed" vertical="center"/>
    </xf>
    <xf numFmtId="38" fontId="7" fillId="0" borderId="15" xfId="49" applyFont="1" applyBorder="1" applyAlignment="1" quotePrefix="1">
      <alignment horizontal="distributed" vertical="center"/>
    </xf>
    <xf numFmtId="38" fontId="7" fillId="0" borderId="30" xfId="49" applyFont="1" applyBorder="1" applyAlignment="1" quotePrefix="1">
      <alignment horizontal="distributed" vertical="center"/>
    </xf>
    <xf numFmtId="38" fontId="7" fillId="0" borderId="68" xfId="49" applyFont="1" applyBorder="1" applyAlignment="1" quotePrefix="1">
      <alignment horizontal="center" vertical="center" shrinkToFit="1"/>
    </xf>
    <xf numFmtId="0" fontId="0" fillId="0" borderId="50" xfId="61" applyBorder="1" applyAlignment="1">
      <alignment horizontal="center" vertical="center" shrinkToFit="1"/>
      <protection/>
    </xf>
    <xf numFmtId="0" fontId="0" fillId="0" borderId="40" xfId="61" applyBorder="1" applyAlignment="1">
      <alignment horizontal="center" vertical="center" shrinkToFit="1"/>
      <protection/>
    </xf>
    <xf numFmtId="0" fontId="0" fillId="0" borderId="41" xfId="61" applyBorder="1" applyAlignment="1">
      <alignment horizontal="center" vertical="center" shrinkToFit="1"/>
      <protection/>
    </xf>
    <xf numFmtId="38" fontId="7" fillId="0" borderId="53" xfId="49" applyFont="1" applyBorder="1" applyAlignment="1">
      <alignment horizontal="center" vertical="center" shrinkToFit="1"/>
    </xf>
    <xf numFmtId="38" fontId="7" fillId="0" borderId="61" xfId="49" applyFont="1" applyBorder="1" applyAlignment="1">
      <alignment horizontal="center" vertical="center" shrinkToFit="1"/>
    </xf>
    <xf numFmtId="38" fontId="7" fillId="0" borderId="34" xfId="49" applyFont="1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38" fontId="7" fillId="0" borderId="13" xfId="49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分析の状況（上水・簡水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524000"/>
          <a:ext cx="18383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showGridLines="0" tabSelected="1" view="pageBreakPreview" zoomScaleNormal="60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2.75"/>
  <cols>
    <col min="1" max="1" width="24.25390625" style="87" customWidth="1"/>
    <col min="2" max="6" width="14.25390625" style="88" customWidth="1"/>
    <col min="7" max="7" width="31.375" style="88" customWidth="1"/>
    <col min="8" max="8" width="14.25390625" style="88" customWidth="1"/>
    <col min="9" max="11" width="14.25390625" style="89" customWidth="1"/>
    <col min="12" max="12" width="14.25390625" style="88" customWidth="1"/>
    <col min="13" max="13" width="14.25390625" style="89" customWidth="1"/>
    <col min="14" max="14" width="14.25390625" style="90" customWidth="1"/>
    <col min="15" max="17" width="14.25390625" style="88" customWidth="1"/>
    <col min="18" max="18" width="14.25390625" style="89" customWidth="1"/>
    <col min="19" max="27" width="14.25390625" style="88" customWidth="1"/>
    <col min="28" max="28" width="20.75390625" style="88" customWidth="1"/>
    <col min="29" max="35" width="14.25390625" style="88" customWidth="1"/>
    <col min="36" max="16384" width="9.125" style="88" customWidth="1"/>
  </cols>
  <sheetData>
    <row r="1" spans="1:18" s="83" customFormat="1" ht="30" customHeight="1">
      <c r="A1" s="82"/>
      <c r="B1" s="329" t="s">
        <v>41</v>
      </c>
      <c r="I1" s="84"/>
      <c r="J1" s="84"/>
      <c r="K1" s="84"/>
      <c r="M1" s="84"/>
      <c r="N1" s="85"/>
      <c r="P1" s="86"/>
      <c r="R1" s="84"/>
    </row>
    <row r="2" ht="30" customHeight="1">
      <c r="B2" s="330" t="s">
        <v>50</v>
      </c>
    </row>
    <row r="3" ht="30" customHeight="1">
      <c r="B3" s="330"/>
    </row>
    <row r="4" spans="2:20" ht="30" customHeight="1" thickBot="1">
      <c r="B4" s="330" t="s">
        <v>42</v>
      </c>
      <c r="R4" s="342"/>
      <c r="S4" s="342" t="s">
        <v>187</v>
      </c>
      <c r="T4" s="343" t="s">
        <v>188</v>
      </c>
    </row>
    <row r="5" spans="1:35" s="92" customFormat="1" ht="30" customHeight="1">
      <c r="A5" s="91"/>
      <c r="B5" s="616" t="s">
        <v>792</v>
      </c>
      <c r="C5" s="617"/>
      <c r="D5" s="617"/>
      <c r="E5" s="617"/>
      <c r="F5" s="617"/>
      <c r="G5" s="617"/>
      <c r="H5" s="617"/>
      <c r="I5" s="617"/>
      <c r="J5" s="617"/>
      <c r="K5" s="624"/>
      <c r="L5" s="628" t="s">
        <v>793</v>
      </c>
      <c r="M5" s="629"/>
      <c r="N5" s="629"/>
      <c r="O5" s="629"/>
      <c r="P5" s="629"/>
      <c r="Q5" s="629"/>
      <c r="R5" s="629"/>
      <c r="S5" s="630"/>
      <c r="T5" s="616" t="s">
        <v>794</v>
      </c>
      <c r="U5" s="617"/>
      <c r="V5" s="617"/>
      <c r="W5" s="617"/>
      <c r="X5" s="617"/>
      <c r="Y5" s="617"/>
      <c r="Z5" s="617"/>
      <c r="AA5" s="624"/>
      <c r="AB5" s="616" t="s">
        <v>795</v>
      </c>
      <c r="AC5" s="617"/>
      <c r="AD5" s="617"/>
      <c r="AE5" s="617"/>
      <c r="AF5" s="617"/>
      <c r="AG5" s="617"/>
      <c r="AH5" s="617"/>
      <c r="AI5" s="618"/>
    </row>
    <row r="6" spans="1:35" s="92" customFormat="1" ht="30" customHeight="1">
      <c r="A6" s="331" t="s">
        <v>43</v>
      </c>
      <c r="B6" s="333" t="s">
        <v>0</v>
      </c>
      <c r="C6" s="333" t="s">
        <v>1</v>
      </c>
      <c r="D6" s="333" t="s">
        <v>2</v>
      </c>
      <c r="E6" s="622" t="s">
        <v>176</v>
      </c>
      <c r="F6" s="621"/>
      <c r="G6" s="93" t="s">
        <v>179</v>
      </c>
      <c r="H6" s="333" t="s">
        <v>4</v>
      </c>
      <c r="I6" s="337" t="s">
        <v>5</v>
      </c>
      <c r="J6" s="338" t="s">
        <v>6</v>
      </c>
      <c r="K6" s="338" t="s">
        <v>7</v>
      </c>
      <c r="L6" s="333" t="s">
        <v>0</v>
      </c>
      <c r="M6" s="338" t="s">
        <v>1</v>
      </c>
      <c r="N6" s="344" t="s">
        <v>2</v>
      </c>
      <c r="O6" s="333" t="s">
        <v>8</v>
      </c>
      <c r="P6" s="333" t="s">
        <v>3</v>
      </c>
      <c r="Q6" s="333" t="s">
        <v>4</v>
      </c>
      <c r="R6" s="338" t="s">
        <v>5</v>
      </c>
      <c r="S6" s="597" t="s">
        <v>6</v>
      </c>
      <c r="T6" s="631" t="s">
        <v>200</v>
      </c>
      <c r="U6" s="634"/>
      <c r="V6" s="634"/>
      <c r="W6" s="634"/>
      <c r="X6" s="634"/>
      <c r="Y6" s="635"/>
      <c r="Z6" s="338" t="s">
        <v>1</v>
      </c>
      <c r="AA6" s="625" t="s">
        <v>202</v>
      </c>
      <c r="AB6" s="333" t="s">
        <v>0</v>
      </c>
      <c r="AC6" s="619" t="s">
        <v>212</v>
      </c>
      <c r="AD6" s="620"/>
      <c r="AE6" s="620"/>
      <c r="AF6" s="621"/>
      <c r="AG6" s="344" t="s">
        <v>2</v>
      </c>
      <c r="AH6" s="622" t="s">
        <v>219</v>
      </c>
      <c r="AI6" s="623"/>
    </row>
    <row r="7" spans="1:35" s="92" customFormat="1" ht="30" customHeight="1">
      <c r="A7" s="98"/>
      <c r="B7" s="93" t="s">
        <v>171</v>
      </c>
      <c r="C7" s="93" t="s">
        <v>174</v>
      </c>
      <c r="D7" s="93" t="s">
        <v>175</v>
      </c>
      <c r="E7" s="625" t="s">
        <v>177</v>
      </c>
      <c r="F7" s="625" t="s">
        <v>178</v>
      </c>
      <c r="G7" s="93"/>
      <c r="H7" s="93" t="s">
        <v>180</v>
      </c>
      <c r="I7" s="94" t="s">
        <v>181</v>
      </c>
      <c r="J7" s="95" t="s">
        <v>183</v>
      </c>
      <c r="K7" s="95" t="s">
        <v>184</v>
      </c>
      <c r="L7" s="93" t="s">
        <v>189</v>
      </c>
      <c r="M7" s="95" t="s">
        <v>190</v>
      </c>
      <c r="N7" s="96" t="s">
        <v>10</v>
      </c>
      <c r="O7" s="93" t="s">
        <v>11</v>
      </c>
      <c r="P7" s="346" t="s">
        <v>193</v>
      </c>
      <c r="Q7" s="345" t="s">
        <v>12</v>
      </c>
      <c r="R7" s="95" t="s">
        <v>197</v>
      </c>
      <c r="S7" s="595" t="s">
        <v>198</v>
      </c>
      <c r="T7" s="626" t="s">
        <v>202</v>
      </c>
      <c r="U7" s="631" t="s">
        <v>201</v>
      </c>
      <c r="V7" s="632"/>
      <c r="W7" s="632"/>
      <c r="X7" s="632"/>
      <c r="Y7" s="633"/>
      <c r="Z7" s="93" t="s">
        <v>209</v>
      </c>
      <c r="AA7" s="626"/>
      <c r="AB7" s="93" t="s">
        <v>211</v>
      </c>
      <c r="AC7" s="100" t="s">
        <v>13</v>
      </c>
      <c r="AD7" s="101" t="s">
        <v>14</v>
      </c>
      <c r="AE7" s="100" t="s">
        <v>15</v>
      </c>
      <c r="AF7" s="100" t="s">
        <v>215</v>
      </c>
      <c r="AG7" s="93" t="s">
        <v>218</v>
      </c>
      <c r="AH7" s="100" t="s">
        <v>13</v>
      </c>
      <c r="AI7" s="598" t="s">
        <v>14</v>
      </c>
    </row>
    <row r="8" spans="1:35" s="92" customFormat="1" ht="30" customHeight="1">
      <c r="A8" s="98"/>
      <c r="B8" s="93" t="s">
        <v>172</v>
      </c>
      <c r="C8" s="93" t="s">
        <v>788</v>
      </c>
      <c r="D8" s="93" t="s">
        <v>788</v>
      </c>
      <c r="E8" s="626"/>
      <c r="F8" s="626"/>
      <c r="G8" s="93"/>
      <c r="H8" s="99"/>
      <c r="I8" s="94" t="s">
        <v>182</v>
      </c>
      <c r="J8" s="95" t="s">
        <v>182</v>
      </c>
      <c r="K8" s="95" t="s">
        <v>16</v>
      </c>
      <c r="L8" s="99"/>
      <c r="M8" s="95" t="s">
        <v>191</v>
      </c>
      <c r="N8" s="93" t="s">
        <v>192</v>
      </c>
      <c r="O8" s="93" t="s">
        <v>192</v>
      </c>
      <c r="P8" s="346" t="s">
        <v>194</v>
      </c>
      <c r="Q8" s="346" t="s">
        <v>196</v>
      </c>
      <c r="R8" s="95" t="s">
        <v>17</v>
      </c>
      <c r="S8" s="102"/>
      <c r="T8" s="626"/>
      <c r="U8" s="335" t="s">
        <v>204</v>
      </c>
      <c r="V8" s="93" t="s">
        <v>205</v>
      </c>
      <c r="W8" s="93" t="s">
        <v>206</v>
      </c>
      <c r="X8" s="93" t="s">
        <v>207</v>
      </c>
      <c r="Y8" s="93" t="s">
        <v>208</v>
      </c>
      <c r="Z8" s="93" t="s">
        <v>210</v>
      </c>
      <c r="AA8" s="626"/>
      <c r="AB8" s="97"/>
      <c r="AC8" s="346" t="s">
        <v>19</v>
      </c>
      <c r="AD8" s="346" t="s">
        <v>45</v>
      </c>
      <c r="AE8" s="346" t="s">
        <v>20</v>
      </c>
      <c r="AF8" s="93" t="s">
        <v>216</v>
      </c>
      <c r="AG8" s="93" t="s">
        <v>217</v>
      </c>
      <c r="AH8" s="93" t="s">
        <v>220</v>
      </c>
      <c r="AI8" s="350" t="s">
        <v>222</v>
      </c>
    </row>
    <row r="9" spans="1:35" s="92" customFormat="1" ht="30" customHeight="1">
      <c r="A9" s="332" t="s">
        <v>44</v>
      </c>
      <c r="B9" s="334" t="s">
        <v>173</v>
      </c>
      <c r="C9" s="334" t="s">
        <v>173</v>
      </c>
      <c r="D9" s="334" t="s">
        <v>173</v>
      </c>
      <c r="E9" s="626"/>
      <c r="F9" s="626"/>
      <c r="G9" s="99"/>
      <c r="H9" s="339" t="s">
        <v>185</v>
      </c>
      <c r="I9" s="340" t="s">
        <v>186</v>
      </c>
      <c r="J9" s="341" t="s">
        <v>21</v>
      </c>
      <c r="K9" s="341" t="s">
        <v>21</v>
      </c>
      <c r="L9" s="339" t="s">
        <v>168</v>
      </c>
      <c r="M9" s="341" t="s">
        <v>169</v>
      </c>
      <c r="N9" s="339" t="s">
        <v>168</v>
      </c>
      <c r="O9" s="339" t="s">
        <v>168</v>
      </c>
      <c r="P9" s="347" t="s">
        <v>195</v>
      </c>
      <c r="Q9" s="347" t="s">
        <v>195</v>
      </c>
      <c r="R9" s="341" t="s">
        <v>169</v>
      </c>
      <c r="S9" s="334" t="s">
        <v>199</v>
      </c>
      <c r="T9" s="626"/>
      <c r="U9" s="93" t="s">
        <v>203</v>
      </c>
      <c r="V9" s="93" t="s">
        <v>203</v>
      </c>
      <c r="W9" s="93" t="s">
        <v>203</v>
      </c>
      <c r="X9" s="93" t="s">
        <v>203</v>
      </c>
      <c r="Y9" s="93" t="s">
        <v>203</v>
      </c>
      <c r="Z9" s="102"/>
      <c r="AA9" s="626"/>
      <c r="AB9" s="99"/>
      <c r="AC9" s="341" t="s">
        <v>213</v>
      </c>
      <c r="AD9" s="334" t="s">
        <v>214</v>
      </c>
      <c r="AE9" s="339" t="s">
        <v>170</v>
      </c>
      <c r="AF9" s="93" t="s">
        <v>89</v>
      </c>
      <c r="AG9" s="99"/>
      <c r="AH9" s="339" t="s">
        <v>221</v>
      </c>
      <c r="AI9" s="350"/>
    </row>
    <row r="10" spans="1:35" s="92" customFormat="1" ht="30" customHeight="1">
      <c r="A10" s="103"/>
      <c r="B10" s="596" t="s">
        <v>789</v>
      </c>
      <c r="C10" s="596" t="s">
        <v>790</v>
      </c>
      <c r="D10" s="596" t="s">
        <v>791</v>
      </c>
      <c r="E10" s="627"/>
      <c r="F10" s="627"/>
      <c r="G10" s="105"/>
      <c r="H10" s="110"/>
      <c r="I10" s="106"/>
      <c r="J10" s="107"/>
      <c r="K10" s="107"/>
      <c r="L10" s="110"/>
      <c r="M10" s="107"/>
      <c r="N10" s="104"/>
      <c r="O10" s="104"/>
      <c r="P10" s="108"/>
      <c r="Q10" s="108"/>
      <c r="R10" s="107"/>
      <c r="S10" s="348"/>
      <c r="T10" s="627"/>
      <c r="U10" s="348"/>
      <c r="V10" s="109"/>
      <c r="W10" s="109"/>
      <c r="X10" s="109"/>
      <c r="Y10" s="109"/>
      <c r="Z10" s="348"/>
      <c r="AA10" s="627"/>
      <c r="AB10" s="105"/>
      <c r="AC10" s="336"/>
      <c r="AD10" s="336"/>
      <c r="AE10" s="104"/>
      <c r="AF10" s="349" t="s">
        <v>214</v>
      </c>
      <c r="AG10" s="105"/>
      <c r="AH10" s="105"/>
      <c r="AI10" s="111"/>
    </row>
    <row r="11" spans="1:35" s="117" customFormat="1" ht="30" customHeight="1" hidden="1">
      <c r="A11" s="112"/>
      <c r="B11" s="113" t="s">
        <v>54</v>
      </c>
      <c r="C11" s="114" t="s">
        <v>55</v>
      </c>
      <c r="D11" s="114" t="s">
        <v>56</v>
      </c>
      <c r="E11" s="114" t="s">
        <v>66</v>
      </c>
      <c r="F11" s="114" t="s">
        <v>66</v>
      </c>
      <c r="G11" s="114" t="s">
        <v>57</v>
      </c>
      <c r="H11" s="114" t="s">
        <v>58</v>
      </c>
      <c r="I11" s="114" t="s">
        <v>59</v>
      </c>
      <c r="J11" s="114" t="s">
        <v>60</v>
      </c>
      <c r="K11" s="114" t="s">
        <v>61</v>
      </c>
      <c r="L11" s="114" t="s">
        <v>62</v>
      </c>
      <c r="M11" s="114" t="s">
        <v>63</v>
      </c>
      <c r="N11" s="114" t="s">
        <v>64</v>
      </c>
      <c r="O11" s="114" t="s">
        <v>66</v>
      </c>
      <c r="P11" s="115" t="s">
        <v>66</v>
      </c>
      <c r="Q11" s="115" t="s">
        <v>66</v>
      </c>
      <c r="R11" s="114" t="s">
        <v>65</v>
      </c>
      <c r="S11" s="114" t="s">
        <v>66</v>
      </c>
      <c r="T11" s="114" t="s">
        <v>67</v>
      </c>
      <c r="U11" s="114" t="s">
        <v>68</v>
      </c>
      <c r="V11" s="114" t="s">
        <v>69</v>
      </c>
      <c r="W11" s="114" t="s">
        <v>70</v>
      </c>
      <c r="X11" s="114" t="s">
        <v>71</v>
      </c>
      <c r="Y11" s="114" t="s">
        <v>72</v>
      </c>
      <c r="Z11" s="114" t="s">
        <v>73</v>
      </c>
      <c r="AA11" s="114" t="s">
        <v>74</v>
      </c>
      <c r="AB11" s="114" t="s">
        <v>75</v>
      </c>
      <c r="AC11" s="114" t="s">
        <v>76</v>
      </c>
      <c r="AD11" s="114" t="s">
        <v>77</v>
      </c>
      <c r="AE11" s="114" t="s">
        <v>78</v>
      </c>
      <c r="AF11" s="114" t="s">
        <v>79</v>
      </c>
      <c r="AG11" s="114" t="s">
        <v>80</v>
      </c>
      <c r="AH11" s="114" t="s">
        <v>81</v>
      </c>
      <c r="AI11" s="116" t="s">
        <v>82</v>
      </c>
    </row>
    <row r="12" spans="1:38" s="92" customFormat="1" ht="30" customHeight="1">
      <c r="A12" s="98" t="s">
        <v>22</v>
      </c>
      <c r="B12" s="118">
        <v>271020</v>
      </c>
      <c r="C12" s="118">
        <v>270500</v>
      </c>
      <c r="D12" s="118">
        <v>262669</v>
      </c>
      <c r="E12" s="119">
        <f aca="true" t="shared" si="0" ref="E12:E26">D12/B12*100</f>
        <v>96.91867758836986</v>
      </c>
      <c r="F12" s="119">
        <f aca="true" t="shared" si="1" ref="F12:F26">D12/C12*100</f>
        <v>97.10499075785583</v>
      </c>
      <c r="G12" s="120" t="s">
        <v>167</v>
      </c>
      <c r="H12" s="118">
        <v>38012</v>
      </c>
      <c r="I12" s="121">
        <v>66.42</v>
      </c>
      <c r="J12" s="122">
        <v>82.97</v>
      </c>
      <c r="K12" s="122">
        <v>1641.17</v>
      </c>
      <c r="L12" s="118">
        <v>118200</v>
      </c>
      <c r="M12" s="122">
        <v>33008.37</v>
      </c>
      <c r="N12" s="118">
        <v>128170</v>
      </c>
      <c r="O12" s="123">
        <f>ROUND(M12*1000/365,0)</f>
        <v>90434</v>
      </c>
      <c r="P12" s="123">
        <f>ROUND(N12/D12*1000,0)</f>
        <v>488</v>
      </c>
      <c r="Q12" s="124">
        <f>ROUND(R12/D12/365*1000000,0)</f>
        <v>304</v>
      </c>
      <c r="R12" s="122">
        <v>29146.39</v>
      </c>
      <c r="S12" s="125">
        <f aca="true" t="shared" si="2" ref="S12:S28">R12/M12*100</f>
        <v>88.2999978490304</v>
      </c>
      <c r="T12" s="123">
        <v>141</v>
      </c>
      <c r="U12" s="123">
        <v>9</v>
      </c>
      <c r="V12" s="123">
        <v>45</v>
      </c>
      <c r="W12" s="123">
        <v>12</v>
      </c>
      <c r="X12" s="123">
        <v>0</v>
      </c>
      <c r="Y12" s="123">
        <v>0</v>
      </c>
      <c r="Z12" s="123">
        <v>30</v>
      </c>
      <c r="AA12" s="123">
        <v>171</v>
      </c>
      <c r="AB12" s="126" t="s">
        <v>23</v>
      </c>
      <c r="AC12" s="123">
        <v>0</v>
      </c>
      <c r="AD12" s="123">
        <v>1123</v>
      </c>
      <c r="AE12" s="123">
        <v>10</v>
      </c>
      <c r="AF12" s="123">
        <v>3053</v>
      </c>
      <c r="AG12" s="611">
        <v>41730</v>
      </c>
      <c r="AH12" s="119">
        <v>0</v>
      </c>
      <c r="AI12" s="127">
        <v>0</v>
      </c>
      <c r="AK12" s="128"/>
      <c r="AL12" s="128"/>
    </row>
    <row r="13" spans="1:38" s="92" customFormat="1" ht="30" customHeight="1">
      <c r="A13" s="98" t="s">
        <v>24</v>
      </c>
      <c r="B13" s="124">
        <v>168804</v>
      </c>
      <c r="C13" s="124">
        <v>211750</v>
      </c>
      <c r="D13" s="124">
        <v>167721</v>
      </c>
      <c r="E13" s="129">
        <f t="shared" si="0"/>
        <v>99.3584275254141</v>
      </c>
      <c r="F13" s="129">
        <f t="shared" si="1"/>
        <v>79.20708382526564</v>
      </c>
      <c r="G13" s="130" t="s">
        <v>90</v>
      </c>
      <c r="H13" s="124">
        <v>124700</v>
      </c>
      <c r="I13" s="121">
        <v>12.39</v>
      </c>
      <c r="J13" s="121">
        <v>4.66</v>
      </c>
      <c r="K13" s="121">
        <v>1086.64</v>
      </c>
      <c r="L13" s="124">
        <v>120000</v>
      </c>
      <c r="M13" s="121">
        <v>20575.28</v>
      </c>
      <c r="N13" s="124">
        <v>91630</v>
      </c>
      <c r="O13" s="124">
        <f aca="true" t="shared" si="3" ref="O13:O27">ROUND(M13*1000/365,0)</f>
        <v>56371</v>
      </c>
      <c r="P13" s="124">
        <f aca="true" t="shared" si="4" ref="P13:P28">ROUND(N13/D13*1000,0)</f>
        <v>546</v>
      </c>
      <c r="Q13" s="124">
        <f aca="true" t="shared" si="5" ref="Q13:Q28">ROUND(R13/D13/365*1000000,0)</f>
        <v>305</v>
      </c>
      <c r="R13" s="121">
        <v>18689.95</v>
      </c>
      <c r="S13" s="129">
        <f t="shared" si="2"/>
        <v>90.83691692166524</v>
      </c>
      <c r="T13" s="124">
        <v>113</v>
      </c>
      <c r="U13" s="124">
        <v>2</v>
      </c>
      <c r="V13" s="124">
        <v>33</v>
      </c>
      <c r="W13" s="124">
        <v>26</v>
      </c>
      <c r="X13" s="124">
        <v>0</v>
      </c>
      <c r="Y13" s="124">
        <v>4</v>
      </c>
      <c r="Z13" s="124">
        <v>11</v>
      </c>
      <c r="AA13" s="124">
        <v>124</v>
      </c>
      <c r="AB13" s="126" t="s">
        <v>23</v>
      </c>
      <c r="AC13" s="124">
        <v>10</v>
      </c>
      <c r="AD13" s="124">
        <v>1220</v>
      </c>
      <c r="AE13" s="124">
        <v>181</v>
      </c>
      <c r="AF13" s="124">
        <v>3034</v>
      </c>
      <c r="AG13" s="611">
        <v>41730</v>
      </c>
      <c r="AH13" s="129">
        <v>0</v>
      </c>
      <c r="AI13" s="131">
        <v>0</v>
      </c>
      <c r="AK13" s="128"/>
      <c r="AL13" s="128"/>
    </row>
    <row r="14" spans="1:38" s="92" customFormat="1" ht="30" customHeight="1">
      <c r="A14" s="98" t="s">
        <v>25</v>
      </c>
      <c r="B14" s="124">
        <v>193268</v>
      </c>
      <c r="C14" s="124">
        <v>172100</v>
      </c>
      <c r="D14" s="124">
        <v>173770</v>
      </c>
      <c r="E14" s="129">
        <f t="shared" si="0"/>
        <v>89.91141834137053</v>
      </c>
      <c r="F14" s="129">
        <f t="shared" si="1"/>
        <v>100.97036606624057</v>
      </c>
      <c r="G14" s="126" t="s">
        <v>83</v>
      </c>
      <c r="H14" s="124">
        <v>55150</v>
      </c>
      <c r="I14" s="121">
        <v>8.46</v>
      </c>
      <c r="J14" s="121">
        <v>62.27</v>
      </c>
      <c r="K14" s="121">
        <v>1151.63</v>
      </c>
      <c r="L14" s="124">
        <v>88200</v>
      </c>
      <c r="M14" s="121">
        <v>19500.7</v>
      </c>
      <c r="N14" s="124">
        <v>76977</v>
      </c>
      <c r="O14" s="124">
        <f t="shared" si="3"/>
        <v>53427</v>
      </c>
      <c r="P14" s="124">
        <f t="shared" si="4"/>
        <v>443</v>
      </c>
      <c r="Q14" s="124">
        <f t="shared" si="5"/>
        <v>288</v>
      </c>
      <c r="R14" s="121">
        <v>18279.7</v>
      </c>
      <c r="S14" s="129">
        <f t="shared" si="2"/>
        <v>93.73868630356858</v>
      </c>
      <c r="T14" s="124">
        <v>46</v>
      </c>
      <c r="U14" s="124">
        <v>3</v>
      </c>
      <c r="V14" s="124">
        <v>10</v>
      </c>
      <c r="W14" s="124">
        <v>13</v>
      </c>
      <c r="X14" s="124">
        <v>0</v>
      </c>
      <c r="Y14" s="124">
        <v>0</v>
      </c>
      <c r="Z14" s="124">
        <v>8</v>
      </c>
      <c r="AA14" s="124">
        <v>54</v>
      </c>
      <c r="AB14" s="126" t="s">
        <v>26</v>
      </c>
      <c r="AC14" s="124">
        <v>0</v>
      </c>
      <c r="AD14" s="124">
        <v>1036</v>
      </c>
      <c r="AE14" s="124">
        <v>22</v>
      </c>
      <c r="AF14" s="124">
        <v>2813</v>
      </c>
      <c r="AG14" s="611">
        <v>41730</v>
      </c>
      <c r="AH14" s="129">
        <v>0</v>
      </c>
      <c r="AI14" s="131">
        <v>0</v>
      </c>
      <c r="AK14" s="128"/>
      <c r="AL14" s="128"/>
    </row>
    <row r="15" spans="1:38" s="92" customFormat="1" ht="30" customHeight="1">
      <c r="A15" s="98" t="s">
        <v>27</v>
      </c>
      <c r="B15" s="124">
        <v>50220</v>
      </c>
      <c r="C15" s="124">
        <v>44841</v>
      </c>
      <c r="D15" s="124">
        <v>37515</v>
      </c>
      <c r="E15" s="129">
        <f t="shared" si="0"/>
        <v>74.70131421744325</v>
      </c>
      <c r="F15" s="129">
        <f t="shared" si="1"/>
        <v>83.66227336589283</v>
      </c>
      <c r="G15" s="120" t="s">
        <v>84</v>
      </c>
      <c r="H15" s="124">
        <v>24900</v>
      </c>
      <c r="I15" s="121">
        <v>1.4</v>
      </c>
      <c r="J15" s="121">
        <v>41.54</v>
      </c>
      <c r="K15" s="121">
        <v>236.87</v>
      </c>
      <c r="L15" s="124">
        <v>22744</v>
      </c>
      <c r="M15" s="121">
        <v>5785.79</v>
      </c>
      <c r="N15" s="124">
        <v>27375</v>
      </c>
      <c r="O15" s="124">
        <f t="shared" si="3"/>
        <v>15851</v>
      </c>
      <c r="P15" s="124">
        <f t="shared" si="4"/>
        <v>730</v>
      </c>
      <c r="Q15" s="124">
        <f t="shared" si="5"/>
        <v>341</v>
      </c>
      <c r="R15" s="121">
        <v>4664.19</v>
      </c>
      <c r="S15" s="129">
        <f t="shared" si="2"/>
        <v>80.61457467346723</v>
      </c>
      <c r="T15" s="124">
        <v>21</v>
      </c>
      <c r="U15" s="124">
        <v>7</v>
      </c>
      <c r="V15" s="124">
        <v>0</v>
      </c>
      <c r="W15" s="124">
        <v>2</v>
      </c>
      <c r="X15" s="124">
        <v>0</v>
      </c>
      <c r="Y15" s="124">
        <v>0</v>
      </c>
      <c r="Z15" s="124">
        <v>0</v>
      </c>
      <c r="AA15" s="124">
        <v>21</v>
      </c>
      <c r="AB15" s="126" t="s">
        <v>28</v>
      </c>
      <c r="AC15" s="124">
        <v>10</v>
      </c>
      <c r="AD15" s="124">
        <v>918</v>
      </c>
      <c r="AE15" s="124">
        <v>118</v>
      </c>
      <c r="AF15" s="124">
        <v>2192</v>
      </c>
      <c r="AG15" s="611">
        <v>41730</v>
      </c>
      <c r="AH15" s="129">
        <v>0</v>
      </c>
      <c r="AI15" s="131">
        <v>0</v>
      </c>
      <c r="AK15" s="128"/>
      <c r="AL15" s="128"/>
    </row>
    <row r="16" spans="1:38" s="92" customFormat="1" ht="30" customHeight="1">
      <c r="A16" s="98" t="s">
        <v>29</v>
      </c>
      <c r="B16" s="124">
        <v>117319</v>
      </c>
      <c r="C16" s="124">
        <v>116670</v>
      </c>
      <c r="D16" s="124">
        <v>108016</v>
      </c>
      <c r="E16" s="129">
        <f t="shared" si="0"/>
        <v>92.07033813789752</v>
      </c>
      <c r="F16" s="129">
        <f t="shared" si="1"/>
        <v>92.5824976429245</v>
      </c>
      <c r="G16" s="126" t="s">
        <v>30</v>
      </c>
      <c r="H16" s="124">
        <v>27500</v>
      </c>
      <c r="I16" s="121">
        <v>1.82</v>
      </c>
      <c r="J16" s="121">
        <v>16.47</v>
      </c>
      <c r="K16" s="121">
        <v>609.65</v>
      </c>
      <c r="L16" s="124">
        <v>67500</v>
      </c>
      <c r="M16" s="121">
        <v>13053.83</v>
      </c>
      <c r="N16" s="124">
        <v>50134</v>
      </c>
      <c r="O16" s="124">
        <f t="shared" si="3"/>
        <v>35764</v>
      </c>
      <c r="P16" s="124">
        <f t="shared" si="4"/>
        <v>464</v>
      </c>
      <c r="Q16" s="124">
        <f t="shared" si="5"/>
        <v>302</v>
      </c>
      <c r="R16" s="121">
        <v>11894.47</v>
      </c>
      <c r="S16" s="129">
        <f t="shared" si="2"/>
        <v>91.11862189104653</v>
      </c>
      <c r="T16" s="124">
        <v>27</v>
      </c>
      <c r="U16" s="124">
        <v>5</v>
      </c>
      <c r="V16" s="124">
        <v>0</v>
      </c>
      <c r="W16" s="124">
        <v>8</v>
      </c>
      <c r="X16" s="124">
        <v>0</v>
      </c>
      <c r="Y16" s="124">
        <v>0</v>
      </c>
      <c r="Z16" s="124">
        <v>6</v>
      </c>
      <c r="AA16" s="124">
        <v>33</v>
      </c>
      <c r="AB16" s="126" t="s">
        <v>23</v>
      </c>
      <c r="AC16" s="124">
        <v>0</v>
      </c>
      <c r="AD16" s="124">
        <v>1036</v>
      </c>
      <c r="AE16" s="124">
        <v>15</v>
      </c>
      <c r="AF16" s="124">
        <v>2494</v>
      </c>
      <c r="AG16" s="611">
        <v>41730</v>
      </c>
      <c r="AH16" s="129">
        <v>0</v>
      </c>
      <c r="AI16" s="131">
        <v>0</v>
      </c>
      <c r="AK16" s="128"/>
      <c r="AL16" s="128"/>
    </row>
    <row r="17" spans="1:38" s="92" customFormat="1" ht="30" customHeight="1">
      <c r="A17" s="98" t="s">
        <v>31</v>
      </c>
      <c r="B17" s="124">
        <v>56366</v>
      </c>
      <c r="C17" s="124">
        <v>79000</v>
      </c>
      <c r="D17" s="124">
        <v>55069</v>
      </c>
      <c r="E17" s="129">
        <f t="shared" si="0"/>
        <v>97.69896746265479</v>
      </c>
      <c r="F17" s="129">
        <f t="shared" si="1"/>
        <v>69.70759493670886</v>
      </c>
      <c r="G17" s="126" t="s">
        <v>85</v>
      </c>
      <c r="H17" s="124">
        <v>62844</v>
      </c>
      <c r="I17" s="121">
        <v>0.18</v>
      </c>
      <c r="J17" s="121">
        <v>0</v>
      </c>
      <c r="K17" s="121">
        <v>290.03</v>
      </c>
      <c r="L17" s="124">
        <v>64000</v>
      </c>
      <c r="M17" s="121">
        <v>14772.08</v>
      </c>
      <c r="N17" s="124">
        <v>49562</v>
      </c>
      <c r="O17" s="124">
        <f t="shared" si="3"/>
        <v>40471</v>
      </c>
      <c r="P17" s="124">
        <f t="shared" si="4"/>
        <v>900</v>
      </c>
      <c r="Q17" s="124">
        <f t="shared" si="5"/>
        <v>663</v>
      </c>
      <c r="R17" s="121">
        <v>13321.35</v>
      </c>
      <c r="S17" s="129">
        <f t="shared" si="2"/>
        <v>90.1792435459326</v>
      </c>
      <c r="T17" s="124">
        <v>23</v>
      </c>
      <c r="U17" s="124">
        <v>1</v>
      </c>
      <c r="V17" s="124">
        <v>5</v>
      </c>
      <c r="W17" s="124">
        <v>6</v>
      </c>
      <c r="X17" s="124">
        <v>0</v>
      </c>
      <c r="Y17" s="124">
        <v>0</v>
      </c>
      <c r="Z17" s="124">
        <v>3</v>
      </c>
      <c r="AA17" s="124">
        <v>26</v>
      </c>
      <c r="AB17" s="126" t="s">
        <v>28</v>
      </c>
      <c r="AC17" s="124">
        <v>10</v>
      </c>
      <c r="AD17" s="124">
        <v>734</v>
      </c>
      <c r="AE17" s="124">
        <v>73</v>
      </c>
      <c r="AF17" s="124">
        <v>1505</v>
      </c>
      <c r="AG17" s="611">
        <v>41730</v>
      </c>
      <c r="AH17" s="129">
        <v>0</v>
      </c>
      <c r="AI17" s="131">
        <v>0</v>
      </c>
      <c r="AK17" s="128"/>
      <c r="AL17" s="128"/>
    </row>
    <row r="18" spans="1:38" s="92" customFormat="1" ht="30" customHeight="1">
      <c r="A18" s="98" t="s">
        <v>32</v>
      </c>
      <c r="B18" s="124">
        <v>143364</v>
      </c>
      <c r="C18" s="124">
        <v>122200</v>
      </c>
      <c r="D18" s="124">
        <v>114646</v>
      </c>
      <c r="E18" s="129">
        <f t="shared" si="0"/>
        <v>79.96847186183422</v>
      </c>
      <c r="F18" s="129">
        <f t="shared" si="1"/>
        <v>93.81833060556465</v>
      </c>
      <c r="G18" s="120" t="s">
        <v>86</v>
      </c>
      <c r="H18" s="124">
        <v>87221</v>
      </c>
      <c r="I18" s="121">
        <v>11.98</v>
      </c>
      <c r="J18" s="121">
        <v>43.24</v>
      </c>
      <c r="K18" s="121">
        <v>802.1</v>
      </c>
      <c r="L18" s="124">
        <v>88820</v>
      </c>
      <c r="M18" s="121">
        <v>15660.54</v>
      </c>
      <c r="N18" s="124">
        <v>49405</v>
      </c>
      <c r="O18" s="124">
        <f t="shared" si="3"/>
        <v>42906</v>
      </c>
      <c r="P18" s="124">
        <f t="shared" si="4"/>
        <v>431</v>
      </c>
      <c r="Q18" s="124">
        <f t="shared" si="5"/>
        <v>342</v>
      </c>
      <c r="R18" s="121">
        <v>14314.14</v>
      </c>
      <c r="S18" s="129">
        <f t="shared" si="2"/>
        <v>91.4025953128053</v>
      </c>
      <c r="T18" s="124">
        <v>58</v>
      </c>
      <c r="U18" s="124">
        <v>0</v>
      </c>
      <c r="V18" s="124">
        <v>19</v>
      </c>
      <c r="W18" s="124">
        <v>6</v>
      </c>
      <c r="X18" s="124">
        <v>0</v>
      </c>
      <c r="Y18" s="124">
        <v>0</v>
      </c>
      <c r="Z18" s="124">
        <v>20</v>
      </c>
      <c r="AA18" s="124">
        <v>78</v>
      </c>
      <c r="AB18" s="126" t="s">
        <v>23</v>
      </c>
      <c r="AC18" s="124">
        <v>0</v>
      </c>
      <c r="AD18" s="124">
        <v>432</v>
      </c>
      <c r="AE18" s="124">
        <v>32</v>
      </c>
      <c r="AF18" s="124">
        <v>1674</v>
      </c>
      <c r="AG18" s="611">
        <v>41730</v>
      </c>
      <c r="AH18" s="129">
        <v>0</v>
      </c>
      <c r="AI18" s="131">
        <v>0</v>
      </c>
      <c r="AK18" s="128"/>
      <c r="AL18" s="128"/>
    </row>
    <row r="19" spans="1:38" s="92" customFormat="1" ht="30" customHeight="1">
      <c r="A19" s="98" t="s">
        <v>34</v>
      </c>
      <c r="B19" s="124">
        <v>52417</v>
      </c>
      <c r="C19" s="124">
        <v>50700</v>
      </c>
      <c r="D19" s="124">
        <v>49545</v>
      </c>
      <c r="E19" s="129">
        <f t="shared" si="0"/>
        <v>94.52086155254975</v>
      </c>
      <c r="F19" s="129">
        <f t="shared" si="1"/>
        <v>97.72189349112426</v>
      </c>
      <c r="G19" s="132" t="s">
        <v>35</v>
      </c>
      <c r="H19" s="124">
        <v>50000</v>
      </c>
      <c r="I19" s="121">
        <v>2.65</v>
      </c>
      <c r="J19" s="121">
        <v>16.94</v>
      </c>
      <c r="K19" s="121">
        <v>280.74</v>
      </c>
      <c r="L19" s="124">
        <v>47600</v>
      </c>
      <c r="M19" s="121">
        <v>9400.02</v>
      </c>
      <c r="N19" s="124">
        <v>30559</v>
      </c>
      <c r="O19" s="124">
        <f t="shared" si="3"/>
        <v>25753</v>
      </c>
      <c r="P19" s="124">
        <f t="shared" si="4"/>
        <v>617</v>
      </c>
      <c r="Q19" s="124">
        <f t="shared" si="5"/>
        <v>468</v>
      </c>
      <c r="R19" s="121">
        <v>8460.27</v>
      </c>
      <c r="S19" s="129">
        <f t="shared" si="2"/>
        <v>90.0026808453599</v>
      </c>
      <c r="T19" s="124">
        <v>33</v>
      </c>
      <c r="U19" s="124">
        <v>4</v>
      </c>
      <c r="V19" s="124">
        <v>5</v>
      </c>
      <c r="W19" s="124">
        <v>6</v>
      </c>
      <c r="X19" s="124">
        <v>0</v>
      </c>
      <c r="Y19" s="124">
        <v>0</v>
      </c>
      <c r="Z19" s="124">
        <v>3</v>
      </c>
      <c r="AA19" s="124">
        <v>36</v>
      </c>
      <c r="AB19" s="126" t="s">
        <v>23</v>
      </c>
      <c r="AC19" s="124">
        <v>0</v>
      </c>
      <c r="AD19" s="124">
        <v>561</v>
      </c>
      <c r="AE19" s="124">
        <v>10</v>
      </c>
      <c r="AF19" s="124">
        <v>2220</v>
      </c>
      <c r="AG19" s="611">
        <v>41730</v>
      </c>
      <c r="AH19" s="129">
        <v>0</v>
      </c>
      <c r="AI19" s="131">
        <v>0</v>
      </c>
      <c r="AK19" s="128"/>
      <c r="AL19" s="128"/>
    </row>
    <row r="20" spans="1:38" s="92" customFormat="1" ht="30" customHeight="1">
      <c r="A20" s="98" t="s">
        <v>36</v>
      </c>
      <c r="B20" s="124">
        <v>35910</v>
      </c>
      <c r="C20" s="124">
        <v>42304</v>
      </c>
      <c r="D20" s="124">
        <v>33406</v>
      </c>
      <c r="E20" s="129">
        <f t="shared" si="0"/>
        <v>93.02701197438039</v>
      </c>
      <c r="F20" s="129">
        <f t="shared" si="1"/>
        <v>78.96652798789712</v>
      </c>
      <c r="G20" s="120" t="s">
        <v>84</v>
      </c>
      <c r="H20" s="124">
        <v>6450</v>
      </c>
      <c r="I20" s="121">
        <v>6.78</v>
      </c>
      <c r="J20" s="121">
        <v>24.78</v>
      </c>
      <c r="K20" s="121">
        <v>454.94</v>
      </c>
      <c r="L20" s="124">
        <v>21794</v>
      </c>
      <c r="M20" s="121">
        <v>4859.38</v>
      </c>
      <c r="N20" s="124">
        <v>15454</v>
      </c>
      <c r="O20" s="124">
        <f t="shared" si="3"/>
        <v>13313</v>
      </c>
      <c r="P20" s="124">
        <f t="shared" si="4"/>
        <v>463</v>
      </c>
      <c r="Q20" s="124">
        <f t="shared" si="5"/>
        <v>320</v>
      </c>
      <c r="R20" s="121">
        <v>3899.34</v>
      </c>
      <c r="S20" s="129">
        <f t="shared" si="2"/>
        <v>80.24357016738762</v>
      </c>
      <c r="T20" s="124">
        <v>15</v>
      </c>
      <c r="U20" s="124">
        <v>2</v>
      </c>
      <c r="V20" s="124">
        <v>0</v>
      </c>
      <c r="W20" s="124">
        <v>13</v>
      </c>
      <c r="X20" s="124">
        <v>0</v>
      </c>
      <c r="Y20" s="124">
        <v>0</v>
      </c>
      <c r="Z20" s="124">
        <v>1</v>
      </c>
      <c r="AA20" s="124">
        <v>16</v>
      </c>
      <c r="AB20" s="126" t="s">
        <v>26</v>
      </c>
      <c r="AC20" s="124">
        <v>10</v>
      </c>
      <c r="AD20" s="124">
        <v>1080</v>
      </c>
      <c r="AE20" s="124">
        <v>136</v>
      </c>
      <c r="AF20" s="124">
        <v>2440</v>
      </c>
      <c r="AG20" s="611">
        <v>41730</v>
      </c>
      <c r="AH20" s="129">
        <v>0</v>
      </c>
      <c r="AI20" s="131">
        <v>0</v>
      </c>
      <c r="AK20" s="128"/>
      <c r="AL20" s="128"/>
    </row>
    <row r="21" spans="1:38" s="92" customFormat="1" ht="30" customHeight="1">
      <c r="A21" s="98" t="s">
        <v>37</v>
      </c>
      <c r="B21" s="124">
        <v>33191</v>
      </c>
      <c r="C21" s="124">
        <v>26000</v>
      </c>
      <c r="D21" s="124">
        <v>19568</v>
      </c>
      <c r="E21" s="129">
        <f t="shared" si="0"/>
        <v>58.95574101413034</v>
      </c>
      <c r="F21" s="129">
        <f t="shared" si="1"/>
        <v>75.26153846153846</v>
      </c>
      <c r="G21" s="599" t="s">
        <v>796</v>
      </c>
      <c r="H21" s="124">
        <v>25090</v>
      </c>
      <c r="I21" s="121">
        <v>10.06</v>
      </c>
      <c r="J21" s="121">
        <v>0</v>
      </c>
      <c r="K21" s="121">
        <v>107.41</v>
      </c>
      <c r="L21" s="124">
        <v>18000</v>
      </c>
      <c r="M21" s="121">
        <v>2919.48</v>
      </c>
      <c r="N21" s="124">
        <v>9759</v>
      </c>
      <c r="O21" s="124">
        <f t="shared" si="3"/>
        <v>7999</v>
      </c>
      <c r="P21" s="124">
        <f t="shared" si="4"/>
        <v>499</v>
      </c>
      <c r="Q21" s="124">
        <f t="shared" si="5"/>
        <v>369</v>
      </c>
      <c r="R21" s="121">
        <v>2637.61</v>
      </c>
      <c r="S21" s="129">
        <f t="shared" si="2"/>
        <v>90.34519845999974</v>
      </c>
      <c r="T21" s="124">
        <v>15</v>
      </c>
      <c r="U21" s="124">
        <v>0</v>
      </c>
      <c r="V21" s="124">
        <v>0</v>
      </c>
      <c r="W21" s="124">
        <v>7</v>
      </c>
      <c r="X21" s="124">
        <v>0</v>
      </c>
      <c r="Y21" s="124">
        <v>0</v>
      </c>
      <c r="Z21" s="124">
        <v>0</v>
      </c>
      <c r="AA21" s="124">
        <v>15</v>
      </c>
      <c r="AB21" s="126" t="s">
        <v>23</v>
      </c>
      <c r="AC21" s="124">
        <v>0</v>
      </c>
      <c r="AD21" s="124">
        <v>1080</v>
      </c>
      <c r="AE21" s="124">
        <v>92</v>
      </c>
      <c r="AF21" s="124">
        <v>4665</v>
      </c>
      <c r="AG21" s="611">
        <v>42278</v>
      </c>
      <c r="AH21" s="129">
        <v>370</v>
      </c>
      <c r="AI21" s="131">
        <v>98</v>
      </c>
      <c r="AK21" s="128"/>
      <c r="AL21" s="128"/>
    </row>
    <row r="22" spans="1:38" s="92" customFormat="1" ht="30" customHeight="1">
      <c r="A22" s="98" t="s">
        <v>38</v>
      </c>
      <c r="B22" s="124">
        <v>25921</v>
      </c>
      <c r="C22" s="124">
        <v>34548</v>
      </c>
      <c r="D22" s="124">
        <v>23321</v>
      </c>
      <c r="E22" s="129">
        <f t="shared" si="0"/>
        <v>89.96952278075692</v>
      </c>
      <c r="F22" s="129">
        <f t="shared" si="1"/>
        <v>67.50318397591757</v>
      </c>
      <c r="G22" s="132" t="s">
        <v>164</v>
      </c>
      <c r="H22" s="124">
        <v>0</v>
      </c>
      <c r="I22" s="121">
        <v>6.93</v>
      </c>
      <c r="J22" s="121">
        <v>30.05</v>
      </c>
      <c r="K22" s="121">
        <v>486.03</v>
      </c>
      <c r="L22" s="124">
        <v>22874</v>
      </c>
      <c r="M22" s="121">
        <v>3603.75</v>
      </c>
      <c r="N22" s="124">
        <v>19617</v>
      </c>
      <c r="O22" s="124">
        <f t="shared" si="3"/>
        <v>9873</v>
      </c>
      <c r="P22" s="124">
        <f t="shared" si="4"/>
        <v>841</v>
      </c>
      <c r="Q22" s="124">
        <f t="shared" si="5"/>
        <v>334</v>
      </c>
      <c r="R22" s="121">
        <v>2839.04</v>
      </c>
      <c r="S22" s="129">
        <f t="shared" si="2"/>
        <v>78.78015955601803</v>
      </c>
      <c r="T22" s="124">
        <v>10</v>
      </c>
      <c r="U22" s="124">
        <v>0</v>
      </c>
      <c r="V22" s="124">
        <v>0</v>
      </c>
      <c r="W22" s="124">
        <v>5</v>
      </c>
      <c r="X22" s="124">
        <v>0</v>
      </c>
      <c r="Y22" s="124">
        <v>0</v>
      </c>
      <c r="Z22" s="124">
        <v>1</v>
      </c>
      <c r="AA22" s="124">
        <v>11</v>
      </c>
      <c r="AB22" s="126" t="s">
        <v>26</v>
      </c>
      <c r="AC22" s="124">
        <v>10</v>
      </c>
      <c r="AD22" s="124">
        <v>1107</v>
      </c>
      <c r="AE22" s="124">
        <v>119</v>
      </c>
      <c r="AF22" s="124">
        <v>2402</v>
      </c>
      <c r="AG22" s="611">
        <v>41730</v>
      </c>
      <c r="AH22" s="129">
        <v>0</v>
      </c>
      <c r="AI22" s="131">
        <v>0</v>
      </c>
      <c r="AK22" s="128"/>
      <c r="AL22" s="128"/>
    </row>
    <row r="23" spans="1:38" s="92" customFormat="1" ht="30" customHeight="1">
      <c r="A23" s="98" t="s">
        <v>51</v>
      </c>
      <c r="B23" s="124">
        <v>147010</v>
      </c>
      <c r="C23" s="124">
        <v>162737</v>
      </c>
      <c r="D23" s="124">
        <v>119974</v>
      </c>
      <c r="E23" s="129">
        <f t="shared" si="0"/>
        <v>81.60941432555609</v>
      </c>
      <c r="F23" s="129">
        <f t="shared" si="1"/>
        <v>73.72263222254311</v>
      </c>
      <c r="G23" s="599" t="s">
        <v>797</v>
      </c>
      <c r="H23" s="124">
        <v>75700</v>
      </c>
      <c r="I23" s="121">
        <v>11.76</v>
      </c>
      <c r="J23" s="121">
        <v>12.01</v>
      </c>
      <c r="K23" s="121">
        <v>649.74</v>
      </c>
      <c r="L23" s="124">
        <v>91466</v>
      </c>
      <c r="M23" s="121">
        <v>16036.68</v>
      </c>
      <c r="N23" s="124">
        <v>56832</v>
      </c>
      <c r="O23" s="124">
        <f t="shared" si="3"/>
        <v>43936</v>
      </c>
      <c r="P23" s="124">
        <f t="shared" si="4"/>
        <v>474</v>
      </c>
      <c r="Q23" s="124">
        <f t="shared" si="5"/>
        <v>329</v>
      </c>
      <c r="R23" s="121">
        <v>14421.02</v>
      </c>
      <c r="S23" s="129">
        <f t="shared" si="2"/>
        <v>89.92522142987201</v>
      </c>
      <c r="T23" s="124">
        <v>54</v>
      </c>
      <c r="U23" s="124">
        <v>0</v>
      </c>
      <c r="V23" s="124">
        <v>24</v>
      </c>
      <c r="W23" s="124">
        <v>11</v>
      </c>
      <c r="X23" s="124">
        <v>0</v>
      </c>
      <c r="Y23" s="124">
        <v>0</v>
      </c>
      <c r="Z23" s="124">
        <v>7</v>
      </c>
      <c r="AA23" s="124">
        <v>61</v>
      </c>
      <c r="AB23" s="126" t="s">
        <v>23</v>
      </c>
      <c r="AC23" s="124">
        <v>0</v>
      </c>
      <c r="AD23" s="124">
        <v>540</v>
      </c>
      <c r="AE23" s="124">
        <v>76</v>
      </c>
      <c r="AF23" s="124">
        <v>2840</v>
      </c>
      <c r="AG23" s="611">
        <v>41730</v>
      </c>
      <c r="AH23" s="129">
        <v>0</v>
      </c>
      <c r="AI23" s="131">
        <v>0</v>
      </c>
      <c r="AK23" s="128"/>
      <c r="AL23" s="128"/>
    </row>
    <row r="24" spans="1:38" s="92" customFormat="1" ht="30" customHeight="1">
      <c r="A24" s="98" t="s">
        <v>53</v>
      </c>
      <c r="B24" s="124">
        <v>64100</v>
      </c>
      <c r="C24" s="124">
        <v>84020</v>
      </c>
      <c r="D24" s="124">
        <v>63644</v>
      </c>
      <c r="E24" s="129">
        <f>D24/B24*100</f>
        <v>99.28861154446179</v>
      </c>
      <c r="F24" s="129">
        <f>D24/C24*100</f>
        <v>75.74863127826707</v>
      </c>
      <c r="G24" s="133" t="s">
        <v>52</v>
      </c>
      <c r="H24" s="124">
        <v>17500</v>
      </c>
      <c r="I24" s="121">
        <v>12.12</v>
      </c>
      <c r="J24" s="121">
        <v>22.22</v>
      </c>
      <c r="K24" s="121">
        <v>387.88</v>
      </c>
      <c r="L24" s="124">
        <v>48290</v>
      </c>
      <c r="M24" s="121">
        <v>8543.69</v>
      </c>
      <c r="N24" s="124">
        <v>38729</v>
      </c>
      <c r="O24" s="124">
        <f t="shared" si="3"/>
        <v>23407</v>
      </c>
      <c r="P24" s="124">
        <f>ROUND(N24/D24*1000,0)</f>
        <v>609</v>
      </c>
      <c r="Q24" s="124">
        <f>ROUND(R24/D24/365*1000000,0)</f>
        <v>318</v>
      </c>
      <c r="R24" s="121">
        <v>7395.84</v>
      </c>
      <c r="S24" s="129">
        <f t="shared" si="2"/>
        <v>86.56493856869807</v>
      </c>
      <c r="T24" s="124">
        <v>54</v>
      </c>
      <c r="U24" s="124">
        <v>15</v>
      </c>
      <c r="V24" s="124">
        <v>6</v>
      </c>
      <c r="W24" s="124">
        <v>12</v>
      </c>
      <c r="X24" s="124">
        <v>0</v>
      </c>
      <c r="Y24" s="124">
        <v>0</v>
      </c>
      <c r="Z24" s="124">
        <v>1</v>
      </c>
      <c r="AA24" s="124">
        <v>55</v>
      </c>
      <c r="AB24" s="126" t="s">
        <v>88</v>
      </c>
      <c r="AC24" s="124">
        <v>7</v>
      </c>
      <c r="AD24" s="124">
        <v>1166</v>
      </c>
      <c r="AE24" s="124">
        <v>130</v>
      </c>
      <c r="AF24" s="124">
        <v>2851</v>
      </c>
      <c r="AG24" s="611">
        <v>41730</v>
      </c>
      <c r="AH24" s="129">
        <v>0</v>
      </c>
      <c r="AI24" s="131">
        <v>0</v>
      </c>
      <c r="AK24" s="128"/>
      <c r="AL24" s="128"/>
    </row>
    <row r="25" spans="1:38" s="92" customFormat="1" ht="30" customHeight="1">
      <c r="A25" s="134" t="s">
        <v>46</v>
      </c>
      <c r="B25" s="135">
        <v>28130</v>
      </c>
      <c r="C25" s="135">
        <v>32915</v>
      </c>
      <c r="D25" s="135">
        <v>19534</v>
      </c>
      <c r="E25" s="136">
        <f t="shared" si="0"/>
        <v>69.4418769996445</v>
      </c>
      <c r="F25" s="136">
        <f t="shared" si="1"/>
        <v>59.34680236974024</v>
      </c>
      <c r="G25" s="137" t="s">
        <v>39</v>
      </c>
      <c r="H25" s="135">
        <v>2500</v>
      </c>
      <c r="I25" s="138">
        <v>1.72</v>
      </c>
      <c r="J25" s="138">
        <v>6.3</v>
      </c>
      <c r="K25" s="138">
        <v>255.86</v>
      </c>
      <c r="L25" s="135">
        <v>15370</v>
      </c>
      <c r="M25" s="138">
        <v>2885.01</v>
      </c>
      <c r="N25" s="135">
        <v>8643</v>
      </c>
      <c r="O25" s="135">
        <f t="shared" si="3"/>
        <v>7904</v>
      </c>
      <c r="P25" s="135">
        <f t="shared" si="4"/>
        <v>442</v>
      </c>
      <c r="Q25" s="135">
        <f t="shared" si="5"/>
        <v>338</v>
      </c>
      <c r="R25" s="138">
        <v>2412.04</v>
      </c>
      <c r="S25" s="136">
        <f t="shared" si="2"/>
        <v>83.60594937279247</v>
      </c>
      <c r="T25" s="135">
        <v>6</v>
      </c>
      <c r="U25" s="135">
        <v>1</v>
      </c>
      <c r="V25" s="135">
        <v>2</v>
      </c>
      <c r="W25" s="135">
        <v>3</v>
      </c>
      <c r="X25" s="135">
        <v>0</v>
      </c>
      <c r="Y25" s="135">
        <v>0</v>
      </c>
      <c r="Z25" s="135">
        <v>0</v>
      </c>
      <c r="AA25" s="135">
        <v>6</v>
      </c>
      <c r="AB25" s="139" t="s">
        <v>87</v>
      </c>
      <c r="AC25" s="135">
        <v>8</v>
      </c>
      <c r="AD25" s="135">
        <v>1555</v>
      </c>
      <c r="AE25" s="135">
        <v>248</v>
      </c>
      <c r="AF25" s="135">
        <v>4622</v>
      </c>
      <c r="AG25" s="612">
        <v>41730</v>
      </c>
      <c r="AH25" s="136">
        <v>0</v>
      </c>
      <c r="AI25" s="140">
        <v>0</v>
      </c>
      <c r="AK25" s="128"/>
      <c r="AL25" s="128"/>
    </row>
    <row r="26" spans="1:38" s="92" customFormat="1" ht="30" customHeight="1">
      <c r="A26" s="141" t="s">
        <v>47</v>
      </c>
      <c r="B26" s="124">
        <v>220709</v>
      </c>
      <c r="C26" s="124">
        <v>117000</v>
      </c>
      <c r="D26" s="124">
        <v>60335</v>
      </c>
      <c r="E26" s="129">
        <f t="shared" si="0"/>
        <v>27.336900624804606</v>
      </c>
      <c r="F26" s="129">
        <f t="shared" si="1"/>
        <v>51.56837606837607</v>
      </c>
      <c r="G26" s="126" t="s">
        <v>40</v>
      </c>
      <c r="H26" s="124">
        <v>30000</v>
      </c>
      <c r="I26" s="121">
        <v>31.58</v>
      </c>
      <c r="J26" s="121">
        <v>101.21</v>
      </c>
      <c r="K26" s="121">
        <v>0</v>
      </c>
      <c r="L26" s="124">
        <v>30000</v>
      </c>
      <c r="M26" s="121">
        <v>7641.71</v>
      </c>
      <c r="N26" s="124">
        <v>27139</v>
      </c>
      <c r="O26" s="124">
        <f t="shared" si="3"/>
        <v>20936</v>
      </c>
      <c r="P26" s="124">
        <f t="shared" si="4"/>
        <v>450</v>
      </c>
      <c r="Q26" s="124">
        <f t="shared" si="5"/>
        <v>449</v>
      </c>
      <c r="R26" s="121">
        <v>9884.14</v>
      </c>
      <c r="S26" s="129">
        <f t="shared" si="2"/>
        <v>129.34461004146976</v>
      </c>
      <c r="T26" s="124">
        <v>7</v>
      </c>
      <c r="U26" s="124">
        <v>2</v>
      </c>
      <c r="V26" s="124">
        <v>2</v>
      </c>
      <c r="W26" s="124">
        <v>3</v>
      </c>
      <c r="X26" s="124">
        <v>0</v>
      </c>
      <c r="Y26" s="124">
        <v>0</v>
      </c>
      <c r="Z26" s="124">
        <v>0</v>
      </c>
      <c r="AA26" s="124">
        <v>7</v>
      </c>
      <c r="AB26" s="124">
        <v>0</v>
      </c>
      <c r="AC26" s="124">
        <v>1</v>
      </c>
      <c r="AD26" s="124">
        <v>130</v>
      </c>
      <c r="AE26" s="124">
        <v>130</v>
      </c>
      <c r="AF26" s="124">
        <v>0</v>
      </c>
      <c r="AG26" s="611">
        <v>41730</v>
      </c>
      <c r="AH26" s="129">
        <v>0</v>
      </c>
      <c r="AI26" s="131">
        <v>0</v>
      </c>
      <c r="AK26" s="128"/>
      <c r="AL26" s="128"/>
    </row>
    <row r="27" spans="1:38" s="92" customFormat="1" ht="30" customHeight="1">
      <c r="A27" s="142" t="s">
        <v>48</v>
      </c>
      <c r="B27" s="143">
        <v>0</v>
      </c>
      <c r="C27" s="143">
        <v>0</v>
      </c>
      <c r="D27" s="143">
        <v>0</v>
      </c>
      <c r="E27" s="144">
        <v>0</v>
      </c>
      <c r="F27" s="144">
        <v>0</v>
      </c>
      <c r="G27" s="145" t="s">
        <v>40</v>
      </c>
      <c r="H27" s="143">
        <v>0</v>
      </c>
      <c r="I27" s="146">
        <v>0</v>
      </c>
      <c r="J27" s="146">
        <v>0</v>
      </c>
      <c r="K27" s="146">
        <v>0</v>
      </c>
      <c r="L27" s="143">
        <v>0</v>
      </c>
      <c r="M27" s="146">
        <v>0</v>
      </c>
      <c r="N27" s="143">
        <v>0</v>
      </c>
      <c r="O27" s="143">
        <f t="shared" si="3"/>
        <v>0</v>
      </c>
      <c r="P27" s="143">
        <v>0</v>
      </c>
      <c r="Q27" s="143">
        <v>0</v>
      </c>
      <c r="R27" s="146">
        <v>0</v>
      </c>
      <c r="S27" s="144">
        <v>0</v>
      </c>
      <c r="T27" s="143">
        <v>0</v>
      </c>
      <c r="U27" s="143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3">
        <v>0</v>
      </c>
      <c r="AD27" s="143">
        <v>0</v>
      </c>
      <c r="AE27" s="143">
        <v>0</v>
      </c>
      <c r="AF27" s="143">
        <v>0</v>
      </c>
      <c r="AG27" s="143">
        <v>0</v>
      </c>
      <c r="AH27" s="144">
        <v>0</v>
      </c>
      <c r="AI27" s="147">
        <v>0</v>
      </c>
      <c r="AK27" s="128"/>
      <c r="AL27" s="128"/>
    </row>
    <row r="28" spans="1:35" s="92" customFormat="1" ht="30" customHeight="1" thickBot="1">
      <c r="A28" s="603" t="s">
        <v>18</v>
      </c>
      <c r="B28" s="148">
        <f>SUM(B12:B25)</f>
        <v>1387040</v>
      </c>
      <c r="C28" s="148">
        <f>SUM(C12:C25)</f>
        <v>1450285</v>
      </c>
      <c r="D28" s="148">
        <f>SUM(D12:D25)</f>
        <v>1248398</v>
      </c>
      <c r="E28" s="148">
        <v>0</v>
      </c>
      <c r="F28" s="149">
        <v>0</v>
      </c>
      <c r="G28" s="149">
        <v>0</v>
      </c>
      <c r="H28" s="148">
        <f aca="true" t="shared" si="6" ref="H28:O28">SUM(H12:H27)</f>
        <v>627567</v>
      </c>
      <c r="I28" s="149">
        <f>SUM(I12:I27)</f>
        <v>186.25</v>
      </c>
      <c r="J28" s="149">
        <f>SUM(J12:J27)</f>
        <v>464.65999999999997</v>
      </c>
      <c r="K28" s="149">
        <f>SUM(K12:K27)</f>
        <v>8440.689999999999</v>
      </c>
      <c r="L28" s="148">
        <f t="shared" si="6"/>
        <v>864858</v>
      </c>
      <c r="M28" s="149">
        <f t="shared" si="6"/>
        <v>178246.31</v>
      </c>
      <c r="N28" s="148">
        <f t="shared" si="6"/>
        <v>679985</v>
      </c>
      <c r="O28" s="148">
        <f t="shared" si="6"/>
        <v>488345</v>
      </c>
      <c r="P28" s="148">
        <f t="shared" si="4"/>
        <v>545</v>
      </c>
      <c r="Q28" s="148">
        <f t="shared" si="5"/>
        <v>356</v>
      </c>
      <c r="R28" s="149">
        <f>SUM(R12:R27)</f>
        <v>162259.49</v>
      </c>
      <c r="S28" s="150">
        <f t="shared" si="2"/>
        <v>91.03105135808983</v>
      </c>
      <c r="T28" s="148">
        <f aca="true" t="shared" si="7" ref="T28:AA28">SUM(T12:T27)</f>
        <v>623</v>
      </c>
      <c r="U28" s="148">
        <f t="shared" si="7"/>
        <v>51</v>
      </c>
      <c r="V28" s="148">
        <f t="shared" si="7"/>
        <v>151</v>
      </c>
      <c r="W28" s="148">
        <f t="shared" si="7"/>
        <v>133</v>
      </c>
      <c r="X28" s="148">
        <f t="shared" si="7"/>
        <v>0</v>
      </c>
      <c r="Y28" s="148">
        <f t="shared" si="7"/>
        <v>4</v>
      </c>
      <c r="Z28" s="148">
        <f t="shared" si="7"/>
        <v>91</v>
      </c>
      <c r="AA28" s="148">
        <f t="shared" si="7"/>
        <v>714</v>
      </c>
      <c r="AB28" s="148">
        <v>0</v>
      </c>
      <c r="AC28" s="148">
        <v>0</v>
      </c>
      <c r="AD28" s="148">
        <v>0</v>
      </c>
      <c r="AE28" s="148">
        <v>0</v>
      </c>
      <c r="AF28" s="148">
        <v>0</v>
      </c>
      <c r="AG28" s="148">
        <v>0</v>
      </c>
      <c r="AH28" s="148">
        <v>0</v>
      </c>
      <c r="AI28" s="151">
        <v>0</v>
      </c>
    </row>
    <row r="29" spans="1:35" s="92" customFormat="1" ht="30" customHeight="1">
      <c r="A29" s="152"/>
      <c r="B29" s="153"/>
      <c r="C29" s="153"/>
      <c r="D29" s="153"/>
      <c r="E29" s="153"/>
      <c r="F29" s="153"/>
      <c r="G29" s="154"/>
      <c r="H29" s="155"/>
      <c r="I29" s="156"/>
      <c r="J29" s="156"/>
      <c r="K29" s="156"/>
      <c r="L29" s="155"/>
      <c r="M29" s="156"/>
      <c r="N29" s="155"/>
      <c r="O29" s="155"/>
      <c r="P29" s="155"/>
      <c r="Q29" s="155"/>
      <c r="R29" s="156"/>
      <c r="S29" s="157"/>
      <c r="T29" s="158"/>
      <c r="U29" s="155"/>
      <c r="V29" s="155"/>
      <c r="W29" s="155"/>
      <c r="X29" s="155"/>
      <c r="Y29" s="155"/>
      <c r="Z29" s="155"/>
      <c r="AA29" s="155"/>
      <c r="AB29" s="153"/>
      <c r="AC29" s="155"/>
      <c r="AD29" s="155"/>
      <c r="AE29" s="155"/>
      <c r="AF29" s="155"/>
      <c r="AG29" s="153"/>
      <c r="AH29" s="157"/>
      <c r="AI29" s="157"/>
    </row>
    <row r="30" spans="1:48" s="161" customFormat="1" ht="30" customHeight="1" thickBot="1">
      <c r="A30" s="159"/>
      <c r="B30" s="463" t="s">
        <v>49</v>
      </c>
      <c r="C30" s="153"/>
      <c r="D30" s="153"/>
      <c r="E30" s="153"/>
      <c r="F30" s="153"/>
      <c r="G30" s="160"/>
      <c r="H30" s="155"/>
      <c r="I30" s="156"/>
      <c r="J30" s="156"/>
      <c r="K30" s="156"/>
      <c r="L30" s="155"/>
      <c r="M30" s="156"/>
      <c r="N30" s="155"/>
      <c r="O30" s="155"/>
      <c r="P30" s="155"/>
      <c r="Q30" s="155"/>
      <c r="R30" s="156"/>
      <c r="S30" s="342" t="s">
        <v>223</v>
      </c>
      <c r="T30" s="343" t="s">
        <v>224</v>
      </c>
      <c r="U30" s="155"/>
      <c r="V30" s="155"/>
      <c r="W30" s="155"/>
      <c r="X30" s="155"/>
      <c r="Y30" s="155"/>
      <c r="Z30" s="155"/>
      <c r="AA30" s="155"/>
      <c r="AB30" s="153"/>
      <c r="AC30" s="155"/>
      <c r="AD30" s="155"/>
      <c r="AE30" s="155"/>
      <c r="AF30" s="155"/>
      <c r="AG30" s="153"/>
      <c r="AH30" s="157"/>
      <c r="AI30" s="157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</row>
    <row r="31" spans="1:48" s="92" customFormat="1" ht="30" customHeight="1">
      <c r="A31" s="162" t="s">
        <v>31</v>
      </c>
      <c r="B31" s="163">
        <v>56366</v>
      </c>
      <c r="C31" s="163">
        <v>535</v>
      </c>
      <c r="D31" s="163">
        <v>344</v>
      </c>
      <c r="E31" s="164">
        <f>D31/B31*100</f>
        <v>0.6102969875456835</v>
      </c>
      <c r="F31" s="164">
        <f>D31/C31*100</f>
        <v>64.29906542056075</v>
      </c>
      <c r="G31" s="165" t="s">
        <v>33</v>
      </c>
      <c r="H31" s="163">
        <v>0</v>
      </c>
      <c r="I31" s="166">
        <v>0</v>
      </c>
      <c r="J31" s="166">
        <v>0</v>
      </c>
      <c r="K31" s="166">
        <v>6.03</v>
      </c>
      <c r="L31" s="163">
        <v>144</v>
      </c>
      <c r="M31" s="166">
        <v>36.77</v>
      </c>
      <c r="N31" s="163">
        <v>144</v>
      </c>
      <c r="O31" s="163">
        <f>ROUND(M31*1000/365,0)</f>
        <v>101</v>
      </c>
      <c r="P31" s="163">
        <f>ROUND(N31/D31*1000,0)</f>
        <v>419</v>
      </c>
      <c r="Q31" s="163">
        <f>ROUND(R31/D31/365*1000000,0)</f>
        <v>279</v>
      </c>
      <c r="R31" s="166">
        <v>35.08</v>
      </c>
      <c r="S31" s="164">
        <f>R31/M31*100</f>
        <v>95.40386184389446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63">
        <v>0</v>
      </c>
      <c r="AA31" s="163">
        <v>0</v>
      </c>
      <c r="AB31" s="167" t="s">
        <v>28</v>
      </c>
      <c r="AC31" s="163">
        <v>10</v>
      </c>
      <c r="AD31" s="163">
        <v>734</v>
      </c>
      <c r="AE31" s="163">
        <v>73</v>
      </c>
      <c r="AF31" s="163">
        <v>1505</v>
      </c>
      <c r="AG31" s="613">
        <v>41730</v>
      </c>
      <c r="AH31" s="164">
        <v>0</v>
      </c>
      <c r="AI31" s="168">
        <v>0</v>
      </c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</row>
    <row r="32" spans="1:48" s="92" customFormat="1" ht="30" customHeight="1" thickBot="1">
      <c r="A32" s="603" t="s">
        <v>18</v>
      </c>
      <c r="B32" s="148">
        <f>B31</f>
        <v>56366</v>
      </c>
      <c r="C32" s="148">
        <f>C31</f>
        <v>535</v>
      </c>
      <c r="D32" s="148">
        <f>D31</f>
        <v>344</v>
      </c>
      <c r="E32" s="148">
        <v>0</v>
      </c>
      <c r="F32" s="149">
        <v>0</v>
      </c>
      <c r="G32" s="149">
        <v>0</v>
      </c>
      <c r="H32" s="148">
        <f aca="true" t="shared" si="8" ref="H32:S32">H31</f>
        <v>0</v>
      </c>
      <c r="I32" s="149">
        <f t="shared" si="8"/>
        <v>0</v>
      </c>
      <c r="J32" s="149">
        <f t="shared" si="8"/>
        <v>0</v>
      </c>
      <c r="K32" s="149">
        <f t="shared" si="8"/>
        <v>6.03</v>
      </c>
      <c r="L32" s="148">
        <f t="shared" si="8"/>
        <v>144</v>
      </c>
      <c r="M32" s="149">
        <f t="shared" si="8"/>
        <v>36.77</v>
      </c>
      <c r="N32" s="148">
        <f t="shared" si="8"/>
        <v>144</v>
      </c>
      <c r="O32" s="148">
        <f t="shared" si="8"/>
        <v>101</v>
      </c>
      <c r="P32" s="148">
        <f t="shared" si="8"/>
        <v>419</v>
      </c>
      <c r="Q32" s="148">
        <f t="shared" si="8"/>
        <v>279</v>
      </c>
      <c r="R32" s="149">
        <f t="shared" si="8"/>
        <v>35.08</v>
      </c>
      <c r="S32" s="150">
        <f t="shared" si="8"/>
        <v>95.40386184389446</v>
      </c>
      <c r="T32" s="148">
        <v>0</v>
      </c>
      <c r="U32" s="148">
        <v>0</v>
      </c>
      <c r="V32" s="148">
        <v>0</v>
      </c>
      <c r="W32" s="148">
        <v>0</v>
      </c>
      <c r="X32" s="148">
        <v>0</v>
      </c>
      <c r="Y32" s="148">
        <v>0</v>
      </c>
      <c r="Z32" s="148">
        <v>0</v>
      </c>
      <c r="AA32" s="148">
        <v>0</v>
      </c>
      <c r="AB32" s="148">
        <v>0</v>
      </c>
      <c r="AC32" s="148">
        <v>0</v>
      </c>
      <c r="AD32" s="148">
        <v>0</v>
      </c>
      <c r="AE32" s="148">
        <v>0</v>
      </c>
      <c r="AF32" s="148">
        <v>0</v>
      </c>
      <c r="AG32" s="148">
        <v>0</v>
      </c>
      <c r="AH32" s="148">
        <v>0</v>
      </c>
      <c r="AI32" s="169">
        <v>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</row>
    <row r="33" spans="38:48" ht="13.5" customHeight="1"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</row>
    <row r="34" spans="9:18" s="170" customFormat="1" ht="14.25">
      <c r="I34" s="171"/>
      <c r="J34" s="171"/>
      <c r="K34" s="171"/>
      <c r="M34" s="171"/>
      <c r="N34" s="172"/>
      <c r="R34" s="171"/>
    </row>
    <row r="35" spans="9:18" ht="14.25">
      <c r="I35" s="88"/>
      <c r="K35" s="90"/>
      <c r="M35" s="88"/>
      <c r="N35" s="89"/>
      <c r="Q35" s="89"/>
      <c r="R35" s="88"/>
    </row>
    <row r="36" spans="9:18" ht="14.25">
      <c r="I36" s="88"/>
      <c r="K36" s="90"/>
      <c r="M36" s="88"/>
      <c r="N36" s="89"/>
      <c r="R36" s="88"/>
    </row>
    <row r="37" spans="9:18" ht="14.25">
      <c r="I37" s="88"/>
      <c r="K37" s="90"/>
      <c r="M37" s="88"/>
      <c r="N37" s="89"/>
      <c r="R37" s="88"/>
    </row>
    <row r="38" spans="9:18" ht="14.25">
      <c r="I38" s="88"/>
      <c r="K38" s="90"/>
      <c r="M38" s="88"/>
      <c r="N38" s="89"/>
      <c r="R38" s="88"/>
    </row>
    <row r="39" spans="9:18" ht="14.25">
      <c r="I39" s="88"/>
      <c r="K39" s="90"/>
      <c r="M39" s="88"/>
      <c r="N39" s="89"/>
      <c r="R39" s="88"/>
    </row>
    <row r="40" spans="9:18" ht="14.25">
      <c r="I40" s="88"/>
      <c r="K40" s="90"/>
      <c r="M40" s="88"/>
      <c r="N40" s="89"/>
      <c r="R40" s="88"/>
    </row>
    <row r="41" spans="9:18" ht="14.25">
      <c r="I41" s="88"/>
      <c r="K41" s="90"/>
      <c r="M41" s="88"/>
      <c r="N41" s="89"/>
      <c r="R41" s="88"/>
    </row>
    <row r="42" spans="9:18" ht="14.25">
      <c r="I42" s="88"/>
      <c r="K42" s="90"/>
      <c r="M42" s="88"/>
      <c r="N42" s="89"/>
      <c r="R42" s="88"/>
    </row>
    <row r="43" spans="9:18" ht="14.25">
      <c r="I43" s="88"/>
      <c r="K43" s="90"/>
      <c r="M43" s="88"/>
      <c r="N43" s="89"/>
      <c r="R43" s="88"/>
    </row>
    <row r="44" spans="9:18" ht="14.25">
      <c r="I44" s="88"/>
      <c r="K44" s="90"/>
      <c r="M44" s="88"/>
      <c r="N44" s="89"/>
      <c r="R44" s="88"/>
    </row>
    <row r="45" spans="9:18" ht="14.25">
      <c r="I45" s="88"/>
      <c r="K45" s="90"/>
      <c r="M45" s="88"/>
      <c r="N45" s="89"/>
      <c r="R45" s="88"/>
    </row>
    <row r="46" spans="9:18" ht="14.25">
      <c r="I46" s="88"/>
      <c r="K46" s="90"/>
      <c r="M46" s="88"/>
      <c r="N46" s="89"/>
      <c r="R46" s="88"/>
    </row>
    <row r="47" spans="9:18" ht="14.25">
      <c r="I47" s="88"/>
      <c r="K47" s="90"/>
      <c r="M47" s="88"/>
      <c r="N47" s="89"/>
      <c r="R47" s="88"/>
    </row>
    <row r="48" spans="9:18" ht="14.25">
      <c r="I48" s="88"/>
      <c r="K48" s="90"/>
      <c r="M48" s="88"/>
      <c r="N48" s="89"/>
      <c r="R48" s="88"/>
    </row>
    <row r="49" spans="9:18" ht="14.25">
      <c r="I49" s="88"/>
      <c r="K49" s="90"/>
      <c r="M49" s="88"/>
      <c r="N49" s="89"/>
      <c r="R49" s="88"/>
    </row>
    <row r="50" spans="9:18" ht="14.25">
      <c r="I50" s="88"/>
      <c r="K50" s="90"/>
      <c r="M50" s="88"/>
      <c r="N50" s="88"/>
      <c r="O50" s="89"/>
      <c r="R50" s="88"/>
    </row>
    <row r="51" spans="9:18" ht="14.25">
      <c r="I51" s="88"/>
      <c r="K51" s="90"/>
      <c r="M51" s="88"/>
      <c r="N51" s="88"/>
      <c r="O51" s="89"/>
      <c r="R51" s="88"/>
    </row>
  </sheetData>
  <sheetProtection/>
  <mergeCells count="13">
    <mergeCell ref="T6:Y6"/>
    <mergeCell ref="T7:T10"/>
    <mergeCell ref="AA6:AA10"/>
    <mergeCell ref="AB5:AI5"/>
    <mergeCell ref="AC6:AF6"/>
    <mergeCell ref="AH6:AI6"/>
    <mergeCell ref="B5:K5"/>
    <mergeCell ref="E6:F6"/>
    <mergeCell ref="E7:E10"/>
    <mergeCell ref="F7:F10"/>
    <mergeCell ref="L5:S5"/>
    <mergeCell ref="T5:AA5"/>
    <mergeCell ref="U7:Y7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1"/>
  <sheetViews>
    <sheetView showGridLines="0" view="pageBreakPreview" zoomScaleNormal="75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24.25390625" style="173" customWidth="1"/>
    <col min="2" max="49" width="14.25390625" style="173" customWidth="1"/>
    <col min="50" max="16384" width="9.125" style="173" customWidth="1"/>
  </cols>
  <sheetData>
    <row r="1" ht="30" customHeight="1">
      <c r="B1" s="329" t="s">
        <v>41</v>
      </c>
    </row>
    <row r="2" spans="1:35" ht="30" customHeight="1">
      <c r="A2" s="175"/>
      <c r="B2" s="330" t="s">
        <v>225</v>
      </c>
      <c r="R2" s="175"/>
      <c r="T2" s="174"/>
      <c r="AF2" s="175"/>
      <c r="AI2" s="174"/>
    </row>
    <row r="3" spans="1:35" ht="30" customHeight="1">
      <c r="A3" s="175"/>
      <c r="B3" s="176"/>
      <c r="R3" s="175"/>
      <c r="T3" s="174"/>
      <c r="AF3" s="175"/>
      <c r="AI3" s="174"/>
    </row>
    <row r="4" spans="1:49" ht="30" customHeight="1" thickBot="1">
      <c r="A4" s="175"/>
      <c r="B4" s="461" t="s">
        <v>42</v>
      </c>
      <c r="Q4" s="342" t="s">
        <v>187</v>
      </c>
      <c r="R4" s="343" t="s">
        <v>188</v>
      </c>
      <c r="T4" s="174"/>
      <c r="AF4" s="175"/>
      <c r="AG4" s="342" t="s">
        <v>353</v>
      </c>
      <c r="AH4" s="343" t="s">
        <v>354</v>
      </c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6" t="s">
        <v>165</v>
      </c>
    </row>
    <row r="5" spans="1:49" ht="30" customHeight="1">
      <c r="A5" s="353"/>
      <c r="B5" s="354" t="s">
        <v>226</v>
      </c>
      <c r="C5" s="355"/>
      <c r="D5" s="356"/>
      <c r="E5" s="356"/>
      <c r="F5" s="356"/>
      <c r="G5" s="356"/>
      <c r="H5" s="356"/>
      <c r="I5" s="357"/>
      <c r="J5" s="356"/>
      <c r="K5" s="356"/>
      <c r="L5" s="356"/>
      <c r="M5" s="358"/>
      <c r="N5" s="358"/>
      <c r="O5" s="358"/>
      <c r="P5" s="358"/>
      <c r="Q5" s="431"/>
      <c r="R5" s="433" t="s">
        <v>267</v>
      </c>
      <c r="S5" s="355"/>
      <c r="T5" s="356"/>
      <c r="U5" s="356"/>
      <c r="V5" s="356"/>
      <c r="W5" s="356"/>
      <c r="X5" s="356"/>
      <c r="Y5" s="356"/>
      <c r="Z5" s="356"/>
      <c r="AA5" s="356"/>
      <c r="AB5" s="357"/>
      <c r="AC5" s="356"/>
      <c r="AD5" s="356"/>
      <c r="AE5" s="356"/>
      <c r="AF5" s="358"/>
      <c r="AG5" s="431"/>
      <c r="AH5" s="397"/>
      <c r="AI5" s="397"/>
      <c r="AJ5" s="357"/>
      <c r="AK5" s="357"/>
      <c r="AL5" s="357"/>
      <c r="AM5" s="397"/>
      <c r="AN5" s="398"/>
      <c r="AO5" s="357"/>
      <c r="AP5" s="397"/>
      <c r="AQ5" s="399"/>
      <c r="AR5" s="399"/>
      <c r="AS5" s="400" t="s">
        <v>306</v>
      </c>
      <c r="AT5" s="400" t="s">
        <v>275</v>
      </c>
      <c r="AU5" s="401" t="s">
        <v>307</v>
      </c>
      <c r="AV5" s="402"/>
      <c r="AW5" s="403"/>
    </row>
    <row r="6" spans="1:49" ht="30" customHeight="1">
      <c r="A6" s="359"/>
      <c r="B6" s="360" t="s">
        <v>227</v>
      </c>
      <c r="C6" s="361" t="s">
        <v>228</v>
      </c>
      <c r="D6" s="362"/>
      <c r="E6" s="362"/>
      <c r="F6" s="362"/>
      <c r="G6" s="362"/>
      <c r="H6" s="363"/>
      <c r="I6" s="364" t="s">
        <v>229</v>
      </c>
      <c r="J6" s="362"/>
      <c r="K6" s="362"/>
      <c r="L6" s="362"/>
      <c r="M6" s="365"/>
      <c r="N6" s="365"/>
      <c r="O6" s="365"/>
      <c r="P6" s="365"/>
      <c r="Q6" s="432"/>
      <c r="R6" s="434" t="s">
        <v>268</v>
      </c>
      <c r="S6" s="372" t="s">
        <v>269</v>
      </c>
      <c r="T6" s="385"/>
      <c r="U6" s="362"/>
      <c r="V6" s="362"/>
      <c r="W6" s="362"/>
      <c r="X6" s="362"/>
      <c r="Y6" s="362"/>
      <c r="Z6" s="362"/>
      <c r="AA6" s="362"/>
      <c r="AB6" s="372" t="s">
        <v>92</v>
      </c>
      <c r="AC6" s="362"/>
      <c r="AD6" s="362"/>
      <c r="AE6" s="362"/>
      <c r="AF6" s="365"/>
      <c r="AG6" s="432"/>
      <c r="AH6" s="370" t="s">
        <v>308</v>
      </c>
      <c r="AI6" s="370" t="s">
        <v>309</v>
      </c>
      <c r="AJ6" s="404" t="s">
        <v>310</v>
      </c>
      <c r="AK6" s="405"/>
      <c r="AL6" s="405"/>
      <c r="AM6" s="406"/>
      <c r="AN6" s="404" t="s">
        <v>311</v>
      </c>
      <c r="AO6" s="407"/>
      <c r="AP6" s="408"/>
      <c r="AQ6" s="370" t="s">
        <v>312</v>
      </c>
      <c r="AR6" s="370" t="s">
        <v>313</v>
      </c>
      <c r="AS6" s="409" t="s">
        <v>314</v>
      </c>
      <c r="AT6" s="409" t="s">
        <v>315</v>
      </c>
      <c r="AU6" s="410" t="s">
        <v>316</v>
      </c>
      <c r="AV6" s="411" t="s">
        <v>317</v>
      </c>
      <c r="AW6" s="412" t="s">
        <v>318</v>
      </c>
    </row>
    <row r="7" spans="1:49" ht="30" customHeight="1">
      <c r="A7" s="366" t="s">
        <v>230</v>
      </c>
      <c r="B7" s="367"/>
      <c r="C7" s="367"/>
      <c r="D7" s="361" t="s">
        <v>231</v>
      </c>
      <c r="E7" s="368" t="s">
        <v>232</v>
      </c>
      <c r="F7" s="361" t="s">
        <v>233</v>
      </c>
      <c r="G7" s="369"/>
      <c r="H7" s="367"/>
      <c r="I7" s="367"/>
      <c r="J7" s="370" t="s">
        <v>234</v>
      </c>
      <c r="K7" s="370" t="s">
        <v>232</v>
      </c>
      <c r="L7" s="370" t="s">
        <v>235</v>
      </c>
      <c r="M7" s="370" t="s">
        <v>236</v>
      </c>
      <c r="N7" s="368" t="s">
        <v>237</v>
      </c>
      <c r="O7" s="368" t="s">
        <v>238</v>
      </c>
      <c r="P7" s="368" t="s">
        <v>239</v>
      </c>
      <c r="Q7" s="370" t="s">
        <v>240</v>
      </c>
      <c r="R7" s="387"/>
      <c r="S7" s="367"/>
      <c r="T7" s="368" t="s">
        <v>270</v>
      </c>
      <c r="U7" s="370" t="s">
        <v>351</v>
      </c>
      <c r="V7" s="368" t="s">
        <v>271</v>
      </c>
      <c r="W7" s="368" t="s">
        <v>272</v>
      </c>
      <c r="X7" s="386" t="s">
        <v>801</v>
      </c>
      <c r="Y7" s="370" t="s">
        <v>273</v>
      </c>
      <c r="Z7" s="370" t="s">
        <v>274</v>
      </c>
      <c r="AA7" s="370" t="s">
        <v>275</v>
      </c>
      <c r="AB7" s="367"/>
      <c r="AC7" s="370" t="s">
        <v>276</v>
      </c>
      <c r="AD7" s="370" t="s">
        <v>277</v>
      </c>
      <c r="AE7" s="368" t="s">
        <v>278</v>
      </c>
      <c r="AF7" s="368" t="s">
        <v>279</v>
      </c>
      <c r="AG7" s="370" t="s">
        <v>280</v>
      </c>
      <c r="AH7" s="367"/>
      <c r="AI7" s="360" t="s">
        <v>319</v>
      </c>
      <c r="AJ7" s="367"/>
      <c r="AK7" s="368" t="s">
        <v>237</v>
      </c>
      <c r="AL7" s="413" t="s">
        <v>320</v>
      </c>
      <c r="AM7" s="413" t="s">
        <v>280</v>
      </c>
      <c r="AN7" s="387"/>
      <c r="AO7" s="368" t="s">
        <v>321</v>
      </c>
      <c r="AP7" s="413" t="s">
        <v>280</v>
      </c>
      <c r="AQ7" s="367"/>
      <c r="AR7" s="360" t="s">
        <v>319</v>
      </c>
      <c r="AS7" s="370" t="s">
        <v>322</v>
      </c>
      <c r="AT7" s="370" t="s">
        <v>323</v>
      </c>
      <c r="AU7" s="371" t="s">
        <v>324</v>
      </c>
      <c r="AV7" s="414"/>
      <c r="AW7" s="415"/>
    </row>
    <row r="8" spans="1:49" ht="30" customHeight="1">
      <c r="A8" s="359"/>
      <c r="B8" s="367"/>
      <c r="C8" s="367"/>
      <c r="D8" s="371"/>
      <c r="E8" s="371" t="s">
        <v>241</v>
      </c>
      <c r="F8" s="361" t="s">
        <v>91</v>
      </c>
      <c r="G8" s="372" t="s">
        <v>242</v>
      </c>
      <c r="H8" s="373" t="s">
        <v>233</v>
      </c>
      <c r="I8" s="367"/>
      <c r="J8" s="370" t="s">
        <v>243</v>
      </c>
      <c r="K8" s="370" t="s">
        <v>244</v>
      </c>
      <c r="L8" s="367"/>
      <c r="M8" s="367"/>
      <c r="N8" s="371" t="s">
        <v>245</v>
      </c>
      <c r="O8" s="371" t="s">
        <v>246</v>
      </c>
      <c r="P8" s="371" t="s">
        <v>241</v>
      </c>
      <c r="Q8" s="367"/>
      <c r="R8" s="387"/>
      <c r="S8" s="367"/>
      <c r="T8" s="367" t="s">
        <v>281</v>
      </c>
      <c r="U8" s="370" t="s">
        <v>350</v>
      </c>
      <c r="V8" s="371"/>
      <c r="W8" s="387"/>
      <c r="X8" s="371"/>
      <c r="Y8" s="367"/>
      <c r="Z8" s="367"/>
      <c r="AA8" s="367" t="s">
        <v>283</v>
      </c>
      <c r="AB8" s="367"/>
      <c r="AC8" s="367"/>
      <c r="AD8" s="370" t="s">
        <v>284</v>
      </c>
      <c r="AE8" s="387"/>
      <c r="AF8" s="371" t="s">
        <v>285</v>
      </c>
      <c r="AG8" s="370" t="s">
        <v>286</v>
      </c>
      <c r="AH8" s="367"/>
      <c r="AI8" s="367"/>
      <c r="AJ8" s="367"/>
      <c r="AK8" s="370" t="s">
        <v>325</v>
      </c>
      <c r="AL8" s="370" t="s">
        <v>326</v>
      </c>
      <c r="AM8" s="367"/>
      <c r="AN8" s="387"/>
      <c r="AO8" s="387"/>
      <c r="AP8" s="367"/>
      <c r="AQ8" s="367"/>
      <c r="AR8" s="367"/>
      <c r="AS8" s="371" t="s">
        <v>327</v>
      </c>
      <c r="AT8" s="371" t="s">
        <v>328</v>
      </c>
      <c r="AU8" s="371" t="s">
        <v>329</v>
      </c>
      <c r="AV8" s="416"/>
      <c r="AW8" s="417"/>
    </row>
    <row r="9" spans="1:49" ht="30" customHeight="1">
      <c r="A9" s="374"/>
      <c r="B9" s="375" t="s">
        <v>247</v>
      </c>
      <c r="C9" s="375" t="s">
        <v>248</v>
      </c>
      <c r="D9" s="376"/>
      <c r="E9" s="376"/>
      <c r="F9" s="377"/>
      <c r="G9" s="378" t="s">
        <v>249</v>
      </c>
      <c r="H9" s="376"/>
      <c r="I9" s="375" t="s">
        <v>250</v>
      </c>
      <c r="J9" s="379"/>
      <c r="K9" s="377"/>
      <c r="L9" s="380"/>
      <c r="M9" s="363"/>
      <c r="N9" s="381"/>
      <c r="O9" s="381"/>
      <c r="P9" s="381"/>
      <c r="Q9" s="363"/>
      <c r="R9" s="420" t="s">
        <v>96</v>
      </c>
      <c r="S9" s="375" t="s">
        <v>287</v>
      </c>
      <c r="T9" s="363" t="s">
        <v>288</v>
      </c>
      <c r="U9" s="424" t="s">
        <v>282</v>
      </c>
      <c r="V9" s="388"/>
      <c r="W9" s="389"/>
      <c r="X9" s="390"/>
      <c r="Y9" s="377"/>
      <c r="Z9" s="391"/>
      <c r="AA9" s="391"/>
      <c r="AB9" s="375" t="s">
        <v>289</v>
      </c>
      <c r="AC9" s="392"/>
      <c r="AD9" s="393"/>
      <c r="AE9" s="389"/>
      <c r="AF9" s="388"/>
      <c r="AG9" s="363"/>
      <c r="AH9" s="636" t="s">
        <v>330</v>
      </c>
      <c r="AI9" s="637"/>
      <c r="AJ9" s="375" t="s">
        <v>331</v>
      </c>
      <c r="AK9" s="418"/>
      <c r="AL9" s="418"/>
      <c r="AM9" s="363"/>
      <c r="AN9" s="419" t="s">
        <v>332</v>
      </c>
      <c r="AO9" s="420"/>
      <c r="AP9" s="363"/>
      <c r="AQ9" s="638" t="s">
        <v>97</v>
      </c>
      <c r="AR9" s="639"/>
      <c r="AS9" s="421" t="s">
        <v>333</v>
      </c>
      <c r="AT9" s="379"/>
      <c r="AU9" s="422" t="s">
        <v>352</v>
      </c>
      <c r="AV9" s="420" t="s">
        <v>334</v>
      </c>
      <c r="AW9" s="423" t="s">
        <v>335</v>
      </c>
    </row>
    <row r="10" spans="1:49" s="179" customFormat="1" ht="30" customHeight="1" hidden="1">
      <c r="A10" s="382"/>
      <c r="B10" s="383" t="s">
        <v>251</v>
      </c>
      <c r="C10" s="383" t="s">
        <v>252</v>
      </c>
      <c r="D10" s="383" t="s">
        <v>253</v>
      </c>
      <c r="E10" s="384" t="s">
        <v>254</v>
      </c>
      <c r="F10" s="384" t="s">
        <v>255</v>
      </c>
      <c r="G10" s="383" t="s">
        <v>256</v>
      </c>
      <c r="H10" s="384" t="s">
        <v>257</v>
      </c>
      <c r="I10" s="383" t="s">
        <v>258</v>
      </c>
      <c r="J10" s="383" t="s">
        <v>259</v>
      </c>
      <c r="K10" s="383" t="s">
        <v>260</v>
      </c>
      <c r="L10" s="383" t="s">
        <v>261</v>
      </c>
      <c r="M10" s="383" t="s">
        <v>262</v>
      </c>
      <c r="N10" s="383" t="s">
        <v>263</v>
      </c>
      <c r="O10" s="383" t="s">
        <v>264</v>
      </c>
      <c r="P10" s="383" t="s">
        <v>265</v>
      </c>
      <c r="Q10" s="383" t="s">
        <v>266</v>
      </c>
      <c r="R10" s="383" t="s">
        <v>290</v>
      </c>
      <c r="S10" s="383" t="s">
        <v>291</v>
      </c>
      <c r="T10" s="383" t="s">
        <v>292</v>
      </c>
      <c r="U10" s="383" t="s">
        <v>293</v>
      </c>
      <c r="V10" s="383" t="s">
        <v>294</v>
      </c>
      <c r="W10" s="383" t="s">
        <v>295</v>
      </c>
      <c r="X10" s="383" t="s">
        <v>296</v>
      </c>
      <c r="Y10" s="383" t="s">
        <v>297</v>
      </c>
      <c r="Z10" s="383" t="s">
        <v>298</v>
      </c>
      <c r="AA10" s="383" t="s">
        <v>299</v>
      </c>
      <c r="AB10" s="383" t="s">
        <v>300</v>
      </c>
      <c r="AC10" s="383" t="s">
        <v>301</v>
      </c>
      <c r="AD10" s="383" t="s">
        <v>302</v>
      </c>
      <c r="AE10" s="383" t="s">
        <v>303</v>
      </c>
      <c r="AF10" s="383" t="s">
        <v>304</v>
      </c>
      <c r="AG10" s="383" t="s">
        <v>305</v>
      </c>
      <c r="AH10" s="425" t="s">
        <v>336</v>
      </c>
      <c r="AI10" s="383" t="s">
        <v>337</v>
      </c>
      <c r="AJ10" s="383" t="s">
        <v>338</v>
      </c>
      <c r="AK10" s="383" t="s">
        <v>339</v>
      </c>
      <c r="AL10" s="383" t="s">
        <v>340</v>
      </c>
      <c r="AM10" s="383" t="s">
        <v>341</v>
      </c>
      <c r="AN10" s="383" t="s">
        <v>342</v>
      </c>
      <c r="AO10" s="383" t="s">
        <v>343</v>
      </c>
      <c r="AP10" s="383" t="s">
        <v>344</v>
      </c>
      <c r="AQ10" s="383" t="s">
        <v>345</v>
      </c>
      <c r="AR10" s="383" t="s">
        <v>346</v>
      </c>
      <c r="AS10" s="383" t="s">
        <v>347</v>
      </c>
      <c r="AT10" s="383" t="s">
        <v>348</v>
      </c>
      <c r="AU10" s="383" t="s">
        <v>349</v>
      </c>
      <c r="AV10" s="208"/>
      <c r="AW10" s="209"/>
    </row>
    <row r="11" spans="1:49" s="182" customFormat="1" ht="30" customHeight="1">
      <c r="A11" s="180" t="s">
        <v>22</v>
      </c>
      <c r="B11" s="123">
        <v>6681121</v>
      </c>
      <c r="C11" s="123">
        <v>5899859</v>
      </c>
      <c r="D11" s="123">
        <v>5698887</v>
      </c>
      <c r="E11" s="123">
        <v>3706</v>
      </c>
      <c r="F11" s="123">
        <v>197266</v>
      </c>
      <c r="G11" s="123">
        <v>15889</v>
      </c>
      <c r="H11" s="123">
        <v>181377</v>
      </c>
      <c r="I11" s="123">
        <v>780638</v>
      </c>
      <c r="J11" s="123">
        <v>75</v>
      </c>
      <c r="K11" s="123">
        <v>7852</v>
      </c>
      <c r="L11" s="123">
        <v>0</v>
      </c>
      <c r="M11" s="123">
        <v>0</v>
      </c>
      <c r="N11" s="123">
        <v>32410</v>
      </c>
      <c r="O11" s="123">
        <v>470724</v>
      </c>
      <c r="P11" s="123">
        <v>0</v>
      </c>
      <c r="Q11" s="123">
        <v>269577</v>
      </c>
      <c r="R11" s="123">
        <v>5447429</v>
      </c>
      <c r="S11" s="123">
        <v>5147187</v>
      </c>
      <c r="T11" s="123">
        <v>1182536</v>
      </c>
      <c r="U11" s="123">
        <v>953592</v>
      </c>
      <c r="V11" s="123">
        <v>6669</v>
      </c>
      <c r="W11" s="123">
        <v>352898</v>
      </c>
      <c r="X11" s="123">
        <v>576193</v>
      </c>
      <c r="Y11" s="123">
        <v>2043143</v>
      </c>
      <c r="Z11" s="123">
        <v>32156</v>
      </c>
      <c r="AA11" s="123">
        <v>0</v>
      </c>
      <c r="AB11" s="123">
        <v>292036</v>
      </c>
      <c r="AC11" s="123">
        <v>283600</v>
      </c>
      <c r="AD11" s="123">
        <v>0</v>
      </c>
      <c r="AE11" s="123">
        <v>6537</v>
      </c>
      <c r="AF11" s="123">
        <v>0</v>
      </c>
      <c r="AG11" s="123">
        <v>1899</v>
      </c>
      <c r="AH11" s="426">
        <v>1241274</v>
      </c>
      <c r="AI11" s="123">
        <v>0</v>
      </c>
      <c r="AJ11" s="123">
        <v>624</v>
      </c>
      <c r="AK11" s="123">
        <v>0</v>
      </c>
      <c r="AL11" s="123">
        <v>202</v>
      </c>
      <c r="AM11" s="123">
        <v>422</v>
      </c>
      <c r="AN11" s="123">
        <v>8206</v>
      </c>
      <c r="AO11" s="123">
        <v>0</v>
      </c>
      <c r="AP11" s="123">
        <v>8206</v>
      </c>
      <c r="AQ11" s="123">
        <v>1233692</v>
      </c>
      <c r="AR11" s="123">
        <v>0</v>
      </c>
      <c r="AS11" s="123">
        <v>0</v>
      </c>
      <c r="AT11" s="123">
        <v>1216025</v>
      </c>
      <c r="AU11" s="123">
        <v>2449717</v>
      </c>
      <c r="AV11" s="394">
        <f aca="true" t="shared" si="0" ref="AV11:AV26">C11+I11</f>
        <v>6680497</v>
      </c>
      <c r="AW11" s="181">
        <f aca="true" t="shared" si="1" ref="AW11:AW25">S11+AB11</f>
        <v>5439223</v>
      </c>
    </row>
    <row r="12" spans="1:49" s="182" customFormat="1" ht="30" customHeight="1">
      <c r="A12" s="180" t="s">
        <v>24</v>
      </c>
      <c r="B12" s="124">
        <v>3880005</v>
      </c>
      <c r="C12" s="124">
        <v>3563705</v>
      </c>
      <c r="D12" s="124">
        <v>3485376</v>
      </c>
      <c r="E12" s="124">
        <v>0</v>
      </c>
      <c r="F12" s="124">
        <v>78329</v>
      </c>
      <c r="G12" s="124">
        <v>2710</v>
      </c>
      <c r="H12" s="124">
        <v>75619</v>
      </c>
      <c r="I12" s="124">
        <v>316217</v>
      </c>
      <c r="J12" s="124">
        <v>2757</v>
      </c>
      <c r="K12" s="124">
        <v>2200</v>
      </c>
      <c r="L12" s="124">
        <v>18360</v>
      </c>
      <c r="M12" s="124">
        <v>0</v>
      </c>
      <c r="N12" s="124">
        <v>42274</v>
      </c>
      <c r="O12" s="124">
        <v>119139</v>
      </c>
      <c r="P12" s="124">
        <v>0</v>
      </c>
      <c r="Q12" s="124">
        <v>131487</v>
      </c>
      <c r="R12" s="124">
        <v>3247542</v>
      </c>
      <c r="S12" s="124">
        <v>2978498</v>
      </c>
      <c r="T12" s="124">
        <v>727427</v>
      </c>
      <c r="U12" s="124">
        <v>401484</v>
      </c>
      <c r="V12" s="124">
        <v>0</v>
      </c>
      <c r="W12" s="124">
        <v>292234</v>
      </c>
      <c r="X12" s="124">
        <v>485213</v>
      </c>
      <c r="Y12" s="124">
        <v>1012268</v>
      </c>
      <c r="Z12" s="124">
        <v>59871</v>
      </c>
      <c r="AA12" s="124">
        <v>1</v>
      </c>
      <c r="AB12" s="124">
        <v>268219</v>
      </c>
      <c r="AC12" s="124">
        <v>245682</v>
      </c>
      <c r="AD12" s="124">
        <v>0</v>
      </c>
      <c r="AE12" s="124">
        <v>2200</v>
      </c>
      <c r="AF12" s="124">
        <v>0</v>
      </c>
      <c r="AG12" s="124">
        <v>20337</v>
      </c>
      <c r="AH12" s="427">
        <v>633205</v>
      </c>
      <c r="AI12" s="124">
        <v>0</v>
      </c>
      <c r="AJ12" s="124">
        <v>83</v>
      </c>
      <c r="AK12" s="124">
        <v>0</v>
      </c>
      <c r="AL12" s="124">
        <v>5</v>
      </c>
      <c r="AM12" s="124">
        <v>78</v>
      </c>
      <c r="AN12" s="124">
        <v>825</v>
      </c>
      <c r="AO12" s="124">
        <v>0</v>
      </c>
      <c r="AP12" s="124">
        <v>825</v>
      </c>
      <c r="AQ12" s="124">
        <v>632463</v>
      </c>
      <c r="AR12" s="124">
        <v>0</v>
      </c>
      <c r="AS12" s="124">
        <v>0</v>
      </c>
      <c r="AT12" s="124">
        <v>450000</v>
      </c>
      <c r="AU12" s="124">
        <v>1082463</v>
      </c>
      <c r="AV12" s="124">
        <f t="shared" si="0"/>
        <v>3879922</v>
      </c>
      <c r="AW12" s="183">
        <f t="shared" si="1"/>
        <v>3246717</v>
      </c>
    </row>
    <row r="13" spans="1:49" s="182" customFormat="1" ht="30" customHeight="1">
      <c r="A13" s="180" t="s">
        <v>25</v>
      </c>
      <c r="B13" s="124">
        <v>3800075</v>
      </c>
      <c r="C13" s="124">
        <v>3146943</v>
      </c>
      <c r="D13" s="124">
        <v>3125727</v>
      </c>
      <c r="E13" s="124">
        <v>14539</v>
      </c>
      <c r="F13" s="124">
        <v>6677</v>
      </c>
      <c r="G13" s="124">
        <v>1291</v>
      </c>
      <c r="H13" s="124">
        <v>5386</v>
      </c>
      <c r="I13" s="124">
        <v>510446</v>
      </c>
      <c r="J13" s="124">
        <v>426</v>
      </c>
      <c r="K13" s="124">
        <v>0</v>
      </c>
      <c r="L13" s="124">
        <v>0</v>
      </c>
      <c r="M13" s="124">
        <v>0</v>
      </c>
      <c r="N13" s="124">
        <v>19328</v>
      </c>
      <c r="O13" s="124">
        <v>347738</v>
      </c>
      <c r="P13" s="124">
        <v>0</v>
      </c>
      <c r="Q13" s="124">
        <v>142954</v>
      </c>
      <c r="R13" s="124">
        <v>3303087</v>
      </c>
      <c r="S13" s="124">
        <v>2834556</v>
      </c>
      <c r="T13" s="124">
        <v>671337</v>
      </c>
      <c r="U13" s="124">
        <v>360733</v>
      </c>
      <c r="V13" s="124">
        <v>22837</v>
      </c>
      <c r="W13" s="124">
        <v>223808</v>
      </c>
      <c r="X13" s="124">
        <v>152285</v>
      </c>
      <c r="Y13" s="124">
        <v>1355156</v>
      </c>
      <c r="Z13" s="124">
        <v>48400</v>
      </c>
      <c r="AA13" s="124">
        <v>0</v>
      </c>
      <c r="AB13" s="124">
        <v>329400</v>
      </c>
      <c r="AC13" s="124">
        <v>313362</v>
      </c>
      <c r="AD13" s="124">
        <v>0</v>
      </c>
      <c r="AE13" s="124">
        <v>0</v>
      </c>
      <c r="AF13" s="124">
        <v>0</v>
      </c>
      <c r="AG13" s="124">
        <v>16038</v>
      </c>
      <c r="AH13" s="427">
        <v>493433</v>
      </c>
      <c r="AI13" s="124">
        <v>0</v>
      </c>
      <c r="AJ13" s="124">
        <v>142686</v>
      </c>
      <c r="AK13" s="124">
        <v>65737</v>
      </c>
      <c r="AL13" s="124">
        <v>0</v>
      </c>
      <c r="AM13" s="124">
        <v>76949</v>
      </c>
      <c r="AN13" s="124">
        <v>139131</v>
      </c>
      <c r="AO13" s="124">
        <v>0</v>
      </c>
      <c r="AP13" s="124">
        <v>139131</v>
      </c>
      <c r="AQ13" s="124">
        <v>496988</v>
      </c>
      <c r="AR13" s="124">
        <v>0</v>
      </c>
      <c r="AS13" s="124">
        <v>0</v>
      </c>
      <c r="AT13" s="124">
        <v>0</v>
      </c>
      <c r="AU13" s="124">
        <v>496988</v>
      </c>
      <c r="AV13" s="124">
        <f t="shared" si="0"/>
        <v>3657389</v>
      </c>
      <c r="AW13" s="183">
        <f t="shared" si="1"/>
        <v>3163956</v>
      </c>
    </row>
    <row r="14" spans="1:49" s="182" customFormat="1" ht="30" customHeight="1">
      <c r="A14" s="180" t="s">
        <v>27</v>
      </c>
      <c r="B14" s="124">
        <v>735162</v>
      </c>
      <c r="C14" s="124">
        <v>575392</v>
      </c>
      <c r="D14" s="124">
        <v>567094</v>
      </c>
      <c r="E14" s="124">
        <v>86</v>
      </c>
      <c r="F14" s="124">
        <v>8212</v>
      </c>
      <c r="G14" s="124">
        <v>992</v>
      </c>
      <c r="H14" s="124">
        <v>7220</v>
      </c>
      <c r="I14" s="124">
        <v>159770</v>
      </c>
      <c r="J14" s="124">
        <v>229</v>
      </c>
      <c r="K14" s="124">
        <v>0</v>
      </c>
      <c r="L14" s="124">
        <v>0</v>
      </c>
      <c r="M14" s="124">
        <v>0</v>
      </c>
      <c r="N14" s="124">
        <v>76071</v>
      </c>
      <c r="O14" s="124">
        <v>59720</v>
      </c>
      <c r="P14" s="124">
        <v>0</v>
      </c>
      <c r="Q14" s="124">
        <v>23750</v>
      </c>
      <c r="R14" s="124">
        <v>669965</v>
      </c>
      <c r="S14" s="124">
        <v>614663</v>
      </c>
      <c r="T14" s="124">
        <v>157497</v>
      </c>
      <c r="U14" s="124">
        <v>57147</v>
      </c>
      <c r="V14" s="124">
        <v>56</v>
      </c>
      <c r="W14" s="124">
        <v>87010</v>
      </c>
      <c r="X14" s="124">
        <v>83541</v>
      </c>
      <c r="Y14" s="124">
        <v>224044</v>
      </c>
      <c r="Z14" s="124">
        <v>5304</v>
      </c>
      <c r="AA14" s="124">
        <v>64</v>
      </c>
      <c r="AB14" s="124">
        <v>55302</v>
      </c>
      <c r="AC14" s="124">
        <v>52220</v>
      </c>
      <c r="AD14" s="124">
        <v>0</v>
      </c>
      <c r="AE14" s="124">
        <v>0</v>
      </c>
      <c r="AF14" s="124">
        <v>0</v>
      </c>
      <c r="AG14" s="124">
        <v>3082</v>
      </c>
      <c r="AH14" s="427">
        <v>65197</v>
      </c>
      <c r="AI14" s="124">
        <v>0</v>
      </c>
      <c r="AJ14" s="124">
        <v>0</v>
      </c>
      <c r="AK14" s="124">
        <v>0</v>
      </c>
      <c r="AL14" s="124">
        <v>0</v>
      </c>
      <c r="AM14" s="124">
        <v>0</v>
      </c>
      <c r="AN14" s="124">
        <v>0</v>
      </c>
      <c r="AO14" s="124">
        <v>0</v>
      </c>
      <c r="AP14" s="124">
        <v>0</v>
      </c>
      <c r="AQ14" s="124">
        <v>65197</v>
      </c>
      <c r="AR14" s="124">
        <v>0</v>
      </c>
      <c r="AS14" s="124">
        <v>207358</v>
      </c>
      <c r="AT14" s="124">
        <v>0</v>
      </c>
      <c r="AU14" s="124">
        <v>272555</v>
      </c>
      <c r="AV14" s="124">
        <f t="shared" si="0"/>
        <v>735162</v>
      </c>
      <c r="AW14" s="183">
        <f t="shared" si="1"/>
        <v>669965</v>
      </c>
    </row>
    <row r="15" spans="1:49" s="182" customFormat="1" ht="30" customHeight="1">
      <c r="A15" s="180" t="s">
        <v>29</v>
      </c>
      <c r="B15" s="124">
        <v>2137819</v>
      </c>
      <c r="C15" s="124">
        <v>1976623</v>
      </c>
      <c r="D15" s="124">
        <v>1889541</v>
      </c>
      <c r="E15" s="124">
        <v>0</v>
      </c>
      <c r="F15" s="124">
        <v>87082</v>
      </c>
      <c r="G15" s="124">
        <v>3000</v>
      </c>
      <c r="H15" s="124">
        <v>84082</v>
      </c>
      <c r="I15" s="124">
        <v>161196</v>
      </c>
      <c r="J15" s="124">
        <v>2194</v>
      </c>
      <c r="K15" s="124">
        <v>0</v>
      </c>
      <c r="L15" s="124">
        <v>0</v>
      </c>
      <c r="M15" s="124">
        <v>0</v>
      </c>
      <c r="N15" s="124">
        <v>4005</v>
      </c>
      <c r="O15" s="124">
        <v>138691</v>
      </c>
      <c r="P15" s="124">
        <v>0</v>
      </c>
      <c r="Q15" s="124">
        <v>16306</v>
      </c>
      <c r="R15" s="124">
        <v>1733236</v>
      </c>
      <c r="S15" s="124">
        <v>1484312</v>
      </c>
      <c r="T15" s="124">
        <v>161304</v>
      </c>
      <c r="U15" s="124">
        <v>237488</v>
      </c>
      <c r="V15" s="124">
        <v>0</v>
      </c>
      <c r="W15" s="124">
        <v>92890</v>
      </c>
      <c r="X15" s="124">
        <v>136127</v>
      </c>
      <c r="Y15" s="124">
        <v>808754</v>
      </c>
      <c r="Z15" s="124">
        <v>47749</v>
      </c>
      <c r="AA15" s="124">
        <v>0</v>
      </c>
      <c r="AB15" s="124">
        <v>248924</v>
      </c>
      <c r="AC15" s="124">
        <v>246809</v>
      </c>
      <c r="AD15" s="124">
        <v>0</v>
      </c>
      <c r="AE15" s="124">
        <v>0</v>
      </c>
      <c r="AF15" s="124">
        <v>0</v>
      </c>
      <c r="AG15" s="124">
        <v>2115</v>
      </c>
      <c r="AH15" s="427">
        <v>404583</v>
      </c>
      <c r="AI15" s="124">
        <v>0</v>
      </c>
      <c r="AJ15" s="124">
        <v>0</v>
      </c>
      <c r="AK15" s="124">
        <v>0</v>
      </c>
      <c r="AL15" s="124">
        <v>0</v>
      </c>
      <c r="AM15" s="124">
        <v>0</v>
      </c>
      <c r="AN15" s="124">
        <v>0</v>
      </c>
      <c r="AO15" s="124">
        <v>0</v>
      </c>
      <c r="AP15" s="124">
        <v>0</v>
      </c>
      <c r="AQ15" s="124">
        <v>404583</v>
      </c>
      <c r="AR15" s="124">
        <v>0</v>
      </c>
      <c r="AS15" s="124">
        <v>200000</v>
      </c>
      <c r="AT15" s="124">
        <v>378908</v>
      </c>
      <c r="AU15" s="124">
        <v>983491</v>
      </c>
      <c r="AV15" s="124">
        <f t="shared" si="0"/>
        <v>2137819</v>
      </c>
      <c r="AW15" s="183">
        <f t="shared" si="1"/>
        <v>1733236</v>
      </c>
    </row>
    <row r="16" spans="1:49" s="182" customFormat="1" ht="30" customHeight="1">
      <c r="A16" s="180" t="s">
        <v>31</v>
      </c>
      <c r="B16" s="124">
        <v>1401032</v>
      </c>
      <c r="C16" s="124">
        <v>1063134</v>
      </c>
      <c r="D16" s="124">
        <v>1062243</v>
      </c>
      <c r="E16" s="124">
        <v>0</v>
      </c>
      <c r="F16" s="124">
        <v>891</v>
      </c>
      <c r="G16" s="124">
        <v>0</v>
      </c>
      <c r="H16" s="124">
        <v>891</v>
      </c>
      <c r="I16" s="124">
        <v>337898</v>
      </c>
      <c r="J16" s="124">
        <v>1572</v>
      </c>
      <c r="K16" s="124">
        <v>0</v>
      </c>
      <c r="L16" s="124">
        <v>0</v>
      </c>
      <c r="M16" s="124">
        <v>0</v>
      </c>
      <c r="N16" s="124">
        <v>18397</v>
      </c>
      <c r="O16" s="124">
        <v>185077</v>
      </c>
      <c r="P16" s="124">
        <v>0</v>
      </c>
      <c r="Q16" s="124">
        <v>132852</v>
      </c>
      <c r="R16" s="124">
        <v>1099126</v>
      </c>
      <c r="S16" s="124">
        <v>991295</v>
      </c>
      <c r="T16" s="124">
        <v>165005</v>
      </c>
      <c r="U16" s="124">
        <v>121361</v>
      </c>
      <c r="V16" s="124">
        <v>0</v>
      </c>
      <c r="W16" s="124">
        <v>84746</v>
      </c>
      <c r="X16" s="124">
        <v>67155</v>
      </c>
      <c r="Y16" s="124">
        <v>542035</v>
      </c>
      <c r="Z16" s="124">
        <v>10993</v>
      </c>
      <c r="AA16" s="124">
        <v>0</v>
      </c>
      <c r="AB16" s="124">
        <v>107831</v>
      </c>
      <c r="AC16" s="124">
        <v>101383</v>
      </c>
      <c r="AD16" s="124">
        <v>0</v>
      </c>
      <c r="AE16" s="124">
        <v>0</v>
      </c>
      <c r="AF16" s="124">
        <v>6331</v>
      </c>
      <c r="AG16" s="124">
        <v>117</v>
      </c>
      <c r="AH16" s="427">
        <v>301906</v>
      </c>
      <c r="AI16" s="124">
        <v>0</v>
      </c>
      <c r="AJ16" s="124">
        <v>0</v>
      </c>
      <c r="AK16" s="124">
        <v>0</v>
      </c>
      <c r="AL16" s="124">
        <v>0</v>
      </c>
      <c r="AM16" s="124">
        <v>0</v>
      </c>
      <c r="AN16" s="124">
        <v>0</v>
      </c>
      <c r="AO16" s="124">
        <v>0</v>
      </c>
      <c r="AP16" s="124">
        <v>0</v>
      </c>
      <c r="AQ16" s="124">
        <v>301906</v>
      </c>
      <c r="AR16" s="124">
        <v>0</v>
      </c>
      <c r="AS16" s="124">
        <v>0</v>
      </c>
      <c r="AT16" s="124">
        <v>163909</v>
      </c>
      <c r="AU16" s="124">
        <v>465815</v>
      </c>
      <c r="AV16" s="124">
        <f t="shared" si="0"/>
        <v>1401032</v>
      </c>
      <c r="AW16" s="183">
        <f t="shared" si="1"/>
        <v>1099126</v>
      </c>
    </row>
    <row r="17" spans="1:49" s="182" customFormat="1" ht="30" customHeight="1">
      <c r="A17" s="180" t="s">
        <v>32</v>
      </c>
      <c r="B17" s="124">
        <v>2130018</v>
      </c>
      <c r="C17" s="124">
        <v>1808555</v>
      </c>
      <c r="D17" s="124">
        <v>1792500</v>
      </c>
      <c r="E17" s="124">
        <v>0</v>
      </c>
      <c r="F17" s="124">
        <v>16055</v>
      </c>
      <c r="G17" s="124">
        <v>0</v>
      </c>
      <c r="H17" s="124">
        <v>16055</v>
      </c>
      <c r="I17" s="124">
        <v>321462</v>
      </c>
      <c r="J17" s="124">
        <v>1040</v>
      </c>
      <c r="K17" s="124">
        <v>0</v>
      </c>
      <c r="L17" s="124">
        <v>0</v>
      </c>
      <c r="M17" s="124">
        <v>0</v>
      </c>
      <c r="N17" s="124">
        <v>21054</v>
      </c>
      <c r="O17" s="124">
        <v>124519</v>
      </c>
      <c r="P17" s="124">
        <v>0</v>
      </c>
      <c r="Q17" s="124">
        <v>174849</v>
      </c>
      <c r="R17" s="124">
        <v>1873902</v>
      </c>
      <c r="S17" s="124">
        <v>1792960</v>
      </c>
      <c r="T17" s="124">
        <v>442825</v>
      </c>
      <c r="U17" s="124">
        <v>359872</v>
      </c>
      <c r="V17" s="124">
        <v>0</v>
      </c>
      <c r="W17" s="124">
        <v>144407</v>
      </c>
      <c r="X17" s="124">
        <v>299272</v>
      </c>
      <c r="Y17" s="124">
        <v>539436</v>
      </c>
      <c r="Z17" s="124">
        <v>7148</v>
      </c>
      <c r="AA17" s="124">
        <v>0</v>
      </c>
      <c r="AB17" s="124">
        <v>80791</v>
      </c>
      <c r="AC17" s="124">
        <v>77091</v>
      </c>
      <c r="AD17" s="124">
        <v>0</v>
      </c>
      <c r="AE17" s="124">
        <v>0</v>
      </c>
      <c r="AF17" s="124">
        <v>0</v>
      </c>
      <c r="AG17" s="124">
        <v>3700</v>
      </c>
      <c r="AH17" s="427">
        <v>256266</v>
      </c>
      <c r="AI17" s="124">
        <v>0</v>
      </c>
      <c r="AJ17" s="124">
        <v>1</v>
      </c>
      <c r="AK17" s="124">
        <v>0</v>
      </c>
      <c r="AL17" s="124">
        <v>0</v>
      </c>
      <c r="AM17" s="124">
        <v>1</v>
      </c>
      <c r="AN17" s="124">
        <v>151</v>
      </c>
      <c r="AO17" s="124">
        <v>0</v>
      </c>
      <c r="AP17" s="124">
        <v>151</v>
      </c>
      <c r="AQ17" s="124">
        <v>256116</v>
      </c>
      <c r="AR17" s="124">
        <v>0</v>
      </c>
      <c r="AS17" s="124">
        <v>127542</v>
      </c>
      <c r="AT17" s="124">
        <v>122645</v>
      </c>
      <c r="AU17" s="124">
        <v>506303</v>
      </c>
      <c r="AV17" s="124">
        <f t="shared" si="0"/>
        <v>2130017</v>
      </c>
      <c r="AW17" s="183">
        <f t="shared" si="1"/>
        <v>1873751</v>
      </c>
    </row>
    <row r="18" spans="1:49" s="182" customFormat="1" ht="30" customHeight="1">
      <c r="A18" s="180" t="s">
        <v>34</v>
      </c>
      <c r="B18" s="124">
        <v>1154948</v>
      </c>
      <c r="C18" s="124">
        <v>1108779</v>
      </c>
      <c r="D18" s="124">
        <v>1035217</v>
      </c>
      <c r="E18" s="124">
        <v>19542</v>
      </c>
      <c r="F18" s="124">
        <v>54020</v>
      </c>
      <c r="G18" s="124">
        <v>313</v>
      </c>
      <c r="H18" s="124">
        <v>53707</v>
      </c>
      <c r="I18" s="124">
        <v>46169</v>
      </c>
      <c r="J18" s="124">
        <v>178</v>
      </c>
      <c r="K18" s="124">
        <v>0</v>
      </c>
      <c r="L18" s="124">
        <v>0</v>
      </c>
      <c r="M18" s="124">
        <v>0</v>
      </c>
      <c r="N18" s="124">
        <v>10014</v>
      </c>
      <c r="O18" s="124">
        <v>31905</v>
      </c>
      <c r="P18" s="124">
        <v>0</v>
      </c>
      <c r="Q18" s="124">
        <v>4072</v>
      </c>
      <c r="R18" s="124">
        <v>1034435</v>
      </c>
      <c r="S18" s="124">
        <v>913276</v>
      </c>
      <c r="T18" s="124">
        <v>173248</v>
      </c>
      <c r="U18" s="124">
        <v>86302</v>
      </c>
      <c r="V18" s="124">
        <v>17324</v>
      </c>
      <c r="W18" s="124">
        <v>109397</v>
      </c>
      <c r="X18" s="124">
        <v>113999</v>
      </c>
      <c r="Y18" s="124">
        <v>372643</v>
      </c>
      <c r="Z18" s="124">
        <v>40363</v>
      </c>
      <c r="AA18" s="124">
        <v>0</v>
      </c>
      <c r="AB18" s="124">
        <v>121159</v>
      </c>
      <c r="AC18" s="124">
        <v>119633</v>
      </c>
      <c r="AD18" s="124">
        <v>0</v>
      </c>
      <c r="AE18" s="124">
        <v>0</v>
      </c>
      <c r="AF18" s="124">
        <v>0</v>
      </c>
      <c r="AG18" s="124">
        <v>1526</v>
      </c>
      <c r="AH18" s="427">
        <v>120513</v>
      </c>
      <c r="AI18" s="124">
        <v>0</v>
      </c>
      <c r="AJ18" s="124">
        <v>0</v>
      </c>
      <c r="AK18" s="124">
        <v>0</v>
      </c>
      <c r="AL18" s="124">
        <v>0</v>
      </c>
      <c r="AM18" s="124">
        <v>0</v>
      </c>
      <c r="AN18" s="124">
        <v>0</v>
      </c>
      <c r="AO18" s="124">
        <v>0</v>
      </c>
      <c r="AP18" s="124">
        <v>0</v>
      </c>
      <c r="AQ18" s="124">
        <v>120513</v>
      </c>
      <c r="AR18" s="124">
        <v>0</v>
      </c>
      <c r="AS18" s="124">
        <v>0</v>
      </c>
      <c r="AT18" s="124">
        <v>70652</v>
      </c>
      <c r="AU18" s="124">
        <v>191165</v>
      </c>
      <c r="AV18" s="124">
        <f t="shared" si="0"/>
        <v>1154948</v>
      </c>
      <c r="AW18" s="183">
        <f t="shared" si="1"/>
        <v>1034435</v>
      </c>
    </row>
    <row r="19" spans="1:49" s="182" customFormat="1" ht="30" customHeight="1">
      <c r="A19" s="180" t="s">
        <v>36</v>
      </c>
      <c r="B19" s="124">
        <v>699903</v>
      </c>
      <c r="C19" s="124">
        <v>527318</v>
      </c>
      <c r="D19" s="124">
        <v>526459</v>
      </c>
      <c r="E19" s="124">
        <v>0</v>
      </c>
      <c r="F19" s="124">
        <v>859</v>
      </c>
      <c r="G19" s="124">
        <v>0</v>
      </c>
      <c r="H19" s="124">
        <v>859</v>
      </c>
      <c r="I19" s="124">
        <v>172151</v>
      </c>
      <c r="J19" s="124">
        <v>590</v>
      </c>
      <c r="K19" s="124">
        <v>0</v>
      </c>
      <c r="L19" s="124">
        <v>0</v>
      </c>
      <c r="M19" s="124">
        <v>0</v>
      </c>
      <c r="N19" s="124">
        <v>135870</v>
      </c>
      <c r="O19" s="124">
        <v>25446</v>
      </c>
      <c r="P19" s="124">
        <v>0</v>
      </c>
      <c r="Q19" s="124">
        <v>10245</v>
      </c>
      <c r="R19" s="124">
        <v>670216</v>
      </c>
      <c r="S19" s="124">
        <v>580039</v>
      </c>
      <c r="T19" s="124">
        <v>85508</v>
      </c>
      <c r="U19" s="124">
        <v>57511</v>
      </c>
      <c r="V19" s="124">
        <v>0</v>
      </c>
      <c r="W19" s="124">
        <v>104761</v>
      </c>
      <c r="X19" s="124">
        <v>48270</v>
      </c>
      <c r="Y19" s="124">
        <v>278058</v>
      </c>
      <c r="Z19" s="124">
        <v>5931</v>
      </c>
      <c r="AA19" s="124">
        <v>0</v>
      </c>
      <c r="AB19" s="124">
        <v>83449</v>
      </c>
      <c r="AC19" s="124">
        <v>82926</v>
      </c>
      <c r="AD19" s="124">
        <v>0</v>
      </c>
      <c r="AE19" s="124">
        <v>0</v>
      </c>
      <c r="AF19" s="124">
        <v>0</v>
      </c>
      <c r="AG19" s="124">
        <v>523</v>
      </c>
      <c r="AH19" s="427">
        <v>35981</v>
      </c>
      <c r="AI19" s="124">
        <v>0</v>
      </c>
      <c r="AJ19" s="124">
        <v>434</v>
      </c>
      <c r="AK19" s="124">
        <v>0</v>
      </c>
      <c r="AL19" s="124">
        <v>0</v>
      </c>
      <c r="AM19" s="124">
        <v>434</v>
      </c>
      <c r="AN19" s="124">
        <v>6728</v>
      </c>
      <c r="AO19" s="124">
        <v>0</v>
      </c>
      <c r="AP19" s="124">
        <v>6728</v>
      </c>
      <c r="AQ19" s="124">
        <v>29687</v>
      </c>
      <c r="AR19" s="124">
        <v>0</v>
      </c>
      <c r="AS19" s="124">
        <v>189725</v>
      </c>
      <c r="AT19" s="124">
        <v>0</v>
      </c>
      <c r="AU19" s="124">
        <v>219412</v>
      </c>
      <c r="AV19" s="124">
        <f t="shared" si="0"/>
        <v>699469</v>
      </c>
      <c r="AW19" s="183">
        <f t="shared" si="1"/>
        <v>663488</v>
      </c>
    </row>
    <row r="20" spans="1:49" s="182" customFormat="1" ht="30" customHeight="1">
      <c r="A20" s="180" t="s">
        <v>37</v>
      </c>
      <c r="B20" s="124">
        <v>850477</v>
      </c>
      <c r="C20" s="124">
        <v>647134</v>
      </c>
      <c r="D20" s="124">
        <v>589773</v>
      </c>
      <c r="E20" s="124">
        <v>0</v>
      </c>
      <c r="F20" s="124">
        <v>57361</v>
      </c>
      <c r="G20" s="124">
        <v>0</v>
      </c>
      <c r="H20" s="124">
        <v>57361</v>
      </c>
      <c r="I20" s="124">
        <v>203343</v>
      </c>
      <c r="J20" s="124">
        <v>279</v>
      </c>
      <c r="K20" s="124">
        <v>0</v>
      </c>
      <c r="L20" s="124">
        <v>0</v>
      </c>
      <c r="M20" s="124">
        <v>0</v>
      </c>
      <c r="N20" s="124">
        <v>163782</v>
      </c>
      <c r="O20" s="124">
        <v>36384</v>
      </c>
      <c r="P20" s="124">
        <v>0</v>
      </c>
      <c r="Q20" s="124">
        <v>2898</v>
      </c>
      <c r="R20" s="124">
        <v>837741</v>
      </c>
      <c r="S20" s="124">
        <v>790461</v>
      </c>
      <c r="T20" s="124">
        <v>459794</v>
      </c>
      <c r="U20" s="124">
        <v>81035</v>
      </c>
      <c r="V20" s="124">
        <v>0</v>
      </c>
      <c r="W20" s="124">
        <v>0</v>
      </c>
      <c r="X20" s="124">
        <v>95974</v>
      </c>
      <c r="Y20" s="124">
        <v>153220</v>
      </c>
      <c r="Z20" s="124">
        <v>438</v>
      </c>
      <c r="AA20" s="124">
        <v>0</v>
      </c>
      <c r="AB20" s="124">
        <v>47280</v>
      </c>
      <c r="AC20" s="124">
        <v>46896</v>
      </c>
      <c r="AD20" s="124">
        <v>0</v>
      </c>
      <c r="AE20" s="124">
        <v>0</v>
      </c>
      <c r="AF20" s="124">
        <v>0</v>
      </c>
      <c r="AG20" s="124">
        <v>384</v>
      </c>
      <c r="AH20" s="427">
        <v>12736</v>
      </c>
      <c r="AI20" s="124">
        <v>0</v>
      </c>
      <c r="AJ20" s="124">
        <v>0</v>
      </c>
      <c r="AK20" s="124">
        <v>0</v>
      </c>
      <c r="AL20" s="124">
        <v>0</v>
      </c>
      <c r="AM20" s="124">
        <v>0</v>
      </c>
      <c r="AN20" s="124">
        <v>0</v>
      </c>
      <c r="AO20" s="124">
        <v>0</v>
      </c>
      <c r="AP20" s="124">
        <v>0</v>
      </c>
      <c r="AQ20" s="124">
        <v>12736</v>
      </c>
      <c r="AR20" s="124">
        <v>0</v>
      </c>
      <c r="AS20" s="124">
        <v>0</v>
      </c>
      <c r="AT20" s="124">
        <v>0</v>
      </c>
      <c r="AU20" s="124">
        <v>12736</v>
      </c>
      <c r="AV20" s="124">
        <f t="shared" si="0"/>
        <v>850477</v>
      </c>
      <c r="AW20" s="183">
        <f t="shared" si="1"/>
        <v>837741</v>
      </c>
    </row>
    <row r="21" spans="1:49" s="182" customFormat="1" ht="30" customHeight="1">
      <c r="A21" s="180" t="s">
        <v>38</v>
      </c>
      <c r="B21" s="124">
        <v>733803</v>
      </c>
      <c r="C21" s="124">
        <v>412006</v>
      </c>
      <c r="D21" s="124">
        <v>404086</v>
      </c>
      <c r="E21" s="124">
        <v>0</v>
      </c>
      <c r="F21" s="124">
        <v>7920</v>
      </c>
      <c r="G21" s="124">
        <v>3291</v>
      </c>
      <c r="H21" s="124">
        <v>4629</v>
      </c>
      <c r="I21" s="124">
        <v>321797</v>
      </c>
      <c r="J21" s="124">
        <v>77</v>
      </c>
      <c r="K21" s="124">
        <v>0</v>
      </c>
      <c r="L21" s="124">
        <v>0</v>
      </c>
      <c r="M21" s="124">
        <v>0</v>
      </c>
      <c r="N21" s="124">
        <v>161751</v>
      </c>
      <c r="O21" s="124">
        <v>147831</v>
      </c>
      <c r="P21" s="124">
        <v>0</v>
      </c>
      <c r="Q21" s="124">
        <v>12138</v>
      </c>
      <c r="R21" s="124">
        <v>658885</v>
      </c>
      <c r="S21" s="124">
        <v>601794</v>
      </c>
      <c r="T21" s="124">
        <v>62414</v>
      </c>
      <c r="U21" s="124">
        <v>32090</v>
      </c>
      <c r="V21" s="124">
        <v>0</v>
      </c>
      <c r="W21" s="124">
        <v>158674</v>
      </c>
      <c r="X21" s="124">
        <v>33329</v>
      </c>
      <c r="Y21" s="124">
        <v>308146</v>
      </c>
      <c r="Z21" s="124">
        <v>7141</v>
      </c>
      <c r="AA21" s="124">
        <v>0</v>
      </c>
      <c r="AB21" s="124">
        <v>55667</v>
      </c>
      <c r="AC21" s="124">
        <v>55381</v>
      </c>
      <c r="AD21" s="124">
        <v>0</v>
      </c>
      <c r="AE21" s="124">
        <v>0</v>
      </c>
      <c r="AF21" s="124">
        <v>0</v>
      </c>
      <c r="AG21" s="124">
        <v>286</v>
      </c>
      <c r="AH21" s="427">
        <v>76342</v>
      </c>
      <c r="AI21" s="124">
        <v>0</v>
      </c>
      <c r="AJ21" s="124">
        <v>0</v>
      </c>
      <c r="AK21" s="124">
        <v>0</v>
      </c>
      <c r="AL21" s="124">
        <v>0</v>
      </c>
      <c r="AM21" s="124">
        <v>0</v>
      </c>
      <c r="AN21" s="124">
        <v>1424</v>
      </c>
      <c r="AO21" s="124">
        <v>659</v>
      </c>
      <c r="AP21" s="124">
        <v>765</v>
      </c>
      <c r="AQ21" s="124">
        <v>74918</v>
      </c>
      <c r="AR21" s="124">
        <v>0</v>
      </c>
      <c r="AS21" s="124">
        <v>92614</v>
      </c>
      <c r="AT21" s="124">
        <v>0</v>
      </c>
      <c r="AU21" s="124">
        <v>167532</v>
      </c>
      <c r="AV21" s="124">
        <f t="shared" si="0"/>
        <v>733803</v>
      </c>
      <c r="AW21" s="183">
        <f t="shared" si="1"/>
        <v>657461</v>
      </c>
    </row>
    <row r="22" spans="1:49" s="182" customFormat="1" ht="30" customHeight="1">
      <c r="A22" s="180" t="s">
        <v>51</v>
      </c>
      <c r="B22" s="124">
        <v>2978892</v>
      </c>
      <c r="C22" s="124">
        <v>2595082</v>
      </c>
      <c r="D22" s="124">
        <v>2468701</v>
      </c>
      <c r="E22" s="124">
        <v>0</v>
      </c>
      <c r="F22" s="124">
        <v>126381</v>
      </c>
      <c r="G22" s="124">
        <v>20288</v>
      </c>
      <c r="H22" s="124">
        <v>106093</v>
      </c>
      <c r="I22" s="124">
        <v>376286</v>
      </c>
      <c r="J22" s="124">
        <v>5423</v>
      </c>
      <c r="K22" s="124">
        <v>86482</v>
      </c>
      <c r="L22" s="124">
        <v>0</v>
      </c>
      <c r="M22" s="124">
        <v>0</v>
      </c>
      <c r="N22" s="124">
        <v>38253</v>
      </c>
      <c r="O22" s="124">
        <v>200604</v>
      </c>
      <c r="P22" s="124">
        <v>0</v>
      </c>
      <c r="Q22" s="124">
        <v>45524</v>
      </c>
      <c r="R22" s="124">
        <v>2581799</v>
      </c>
      <c r="S22" s="124">
        <v>2269798</v>
      </c>
      <c r="T22" s="124">
        <v>561544</v>
      </c>
      <c r="U22" s="124">
        <v>189663</v>
      </c>
      <c r="V22" s="124">
        <v>0</v>
      </c>
      <c r="W22" s="124">
        <v>207300</v>
      </c>
      <c r="X22" s="124">
        <v>207422</v>
      </c>
      <c r="Y22" s="124">
        <v>1074835</v>
      </c>
      <c r="Z22" s="124">
        <v>29034</v>
      </c>
      <c r="AA22" s="124">
        <v>0</v>
      </c>
      <c r="AB22" s="124">
        <v>308809</v>
      </c>
      <c r="AC22" s="124">
        <v>211030</v>
      </c>
      <c r="AD22" s="124">
        <v>0</v>
      </c>
      <c r="AE22" s="124">
        <v>84301</v>
      </c>
      <c r="AF22" s="124">
        <v>0</v>
      </c>
      <c r="AG22" s="124">
        <v>13478</v>
      </c>
      <c r="AH22" s="427">
        <v>392761</v>
      </c>
      <c r="AI22" s="124">
        <v>0</v>
      </c>
      <c r="AJ22" s="124">
        <v>7524</v>
      </c>
      <c r="AK22" s="124">
        <v>0</v>
      </c>
      <c r="AL22" s="124">
        <v>623</v>
      </c>
      <c r="AM22" s="124">
        <v>6901</v>
      </c>
      <c r="AN22" s="124">
        <v>3192</v>
      </c>
      <c r="AO22" s="124">
        <v>0</v>
      </c>
      <c r="AP22" s="124">
        <v>3192</v>
      </c>
      <c r="AQ22" s="124">
        <v>397093</v>
      </c>
      <c r="AR22" s="124">
        <v>0</v>
      </c>
      <c r="AS22" s="124">
        <v>536626</v>
      </c>
      <c r="AT22" s="124">
        <v>327986</v>
      </c>
      <c r="AU22" s="124">
        <v>1261705</v>
      </c>
      <c r="AV22" s="124">
        <f t="shared" si="0"/>
        <v>2971368</v>
      </c>
      <c r="AW22" s="183">
        <f t="shared" si="1"/>
        <v>2578607</v>
      </c>
    </row>
    <row r="23" spans="1:49" s="182" customFormat="1" ht="30" customHeight="1">
      <c r="A23" s="184" t="s">
        <v>53</v>
      </c>
      <c r="B23" s="185">
        <v>1414715</v>
      </c>
      <c r="C23" s="185">
        <v>1336264</v>
      </c>
      <c r="D23" s="185">
        <v>1298750</v>
      </c>
      <c r="E23" s="185">
        <v>4756</v>
      </c>
      <c r="F23" s="185">
        <v>32758</v>
      </c>
      <c r="G23" s="185">
        <v>1201</v>
      </c>
      <c r="H23" s="185">
        <v>31557</v>
      </c>
      <c r="I23" s="185">
        <v>76604</v>
      </c>
      <c r="J23" s="185">
        <v>2743</v>
      </c>
      <c r="K23" s="185">
        <v>0</v>
      </c>
      <c r="L23" s="185">
        <v>0</v>
      </c>
      <c r="M23" s="185">
        <v>0</v>
      </c>
      <c r="N23" s="185">
        <v>12037</v>
      </c>
      <c r="O23" s="185">
        <v>61026</v>
      </c>
      <c r="P23" s="185">
        <v>0</v>
      </c>
      <c r="Q23" s="185">
        <v>798</v>
      </c>
      <c r="R23" s="185">
        <v>1234405</v>
      </c>
      <c r="S23" s="185">
        <v>1100628</v>
      </c>
      <c r="T23" s="185">
        <v>291290</v>
      </c>
      <c r="U23" s="185">
        <v>157768</v>
      </c>
      <c r="V23" s="185">
        <v>4595</v>
      </c>
      <c r="W23" s="185">
        <v>101190</v>
      </c>
      <c r="X23" s="185">
        <v>133828</v>
      </c>
      <c r="Y23" s="185">
        <v>367736</v>
      </c>
      <c r="Z23" s="185">
        <v>44174</v>
      </c>
      <c r="AA23" s="185">
        <v>47</v>
      </c>
      <c r="AB23" s="185">
        <v>83491</v>
      </c>
      <c r="AC23" s="185">
        <v>83405</v>
      </c>
      <c r="AD23" s="185">
        <v>0</v>
      </c>
      <c r="AE23" s="185">
        <v>0</v>
      </c>
      <c r="AF23" s="185">
        <v>0</v>
      </c>
      <c r="AG23" s="185">
        <v>86</v>
      </c>
      <c r="AH23" s="428">
        <v>228749</v>
      </c>
      <c r="AI23" s="185">
        <v>0</v>
      </c>
      <c r="AJ23" s="185">
        <v>1847</v>
      </c>
      <c r="AK23" s="185">
        <v>0</v>
      </c>
      <c r="AL23" s="185">
        <v>0</v>
      </c>
      <c r="AM23" s="185">
        <v>1847</v>
      </c>
      <c r="AN23" s="185">
        <v>50286</v>
      </c>
      <c r="AO23" s="185">
        <v>50000</v>
      </c>
      <c r="AP23" s="185">
        <v>286</v>
      </c>
      <c r="AQ23" s="185">
        <v>180310</v>
      </c>
      <c r="AR23" s="185">
        <v>0</v>
      </c>
      <c r="AS23" s="185">
        <v>0</v>
      </c>
      <c r="AT23" s="185">
        <v>0</v>
      </c>
      <c r="AU23" s="185">
        <v>180310</v>
      </c>
      <c r="AV23" s="124">
        <f t="shared" si="0"/>
        <v>1412868</v>
      </c>
      <c r="AW23" s="186">
        <f t="shared" si="1"/>
        <v>1184119</v>
      </c>
    </row>
    <row r="24" spans="1:49" s="182" customFormat="1" ht="30" customHeight="1">
      <c r="A24" s="351" t="s">
        <v>46</v>
      </c>
      <c r="B24" s="135">
        <v>788902</v>
      </c>
      <c r="C24" s="135">
        <v>545306</v>
      </c>
      <c r="D24" s="135">
        <v>526131</v>
      </c>
      <c r="E24" s="135">
        <v>0</v>
      </c>
      <c r="F24" s="135">
        <v>19175</v>
      </c>
      <c r="G24" s="135">
        <v>0</v>
      </c>
      <c r="H24" s="135">
        <v>19175</v>
      </c>
      <c r="I24" s="135">
        <v>243596</v>
      </c>
      <c r="J24" s="135">
        <v>9</v>
      </c>
      <c r="K24" s="135">
        <v>0</v>
      </c>
      <c r="L24" s="135">
        <v>0</v>
      </c>
      <c r="M24" s="135">
        <v>0</v>
      </c>
      <c r="N24" s="135">
        <v>196199</v>
      </c>
      <c r="O24" s="135">
        <v>38399</v>
      </c>
      <c r="P24" s="135">
        <v>0</v>
      </c>
      <c r="Q24" s="135">
        <v>8989</v>
      </c>
      <c r="R24" s="135">
        <v>733260</v>
      </c>
      <c r="S24" s="135">
        <v>662697</v>
      </c>
      <c r="T24" s="135">
        <v>313546</v>
      </c>
      <c r="U24" s="135">
        <v>52374</v>
      </c>
      <c r="V24" s="135">
        <v>0</v>
      </c>
      <c r="W24" s="135">
        <v>0</v>
      </c>
      <c r="X24" s="135">
        <v>77786</v>
      </c>
      <c r="Y24" s="135">
        <v>211995</v>
      </c>
      <c r="Z24" s="135">
        <v>6996</v>
      </c>
      <c r="AA24" s="135">
        <v>0</v>
      </c>
      <c r="AB24" s="135">
        <v>68865</v>
      </c>
      <c r="AC24" s="135">
        <v>65952</v>
      </c>
      <c r="AD24" s="135">
        <v>0</v>
      </c>
      <c r="AE24" s="135">
        <v>0</v>
      </c>
      <c r="AF24" s="135">
        <v>0</v>
      </c>
      <c r="AG24" s="135">
        <v>2913</v>
      </c>
      <c r="AH24" s="429">
        <v>57340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1698</v>
      </c>
      <c r="AO24" s="135">
        <v>0</v>
      </c>
      <c r="AP24" s="135">
        <v>1698</v>
      </c>
      <c r="AQ24" s="135">
        <v>55642</v>
      </c>
      <c r="AR24" s="135">
        <v>0</v>
      </c>
      <c r="AS24" s="135">
        <v>-116390</v>
      </c>
      <c r="AT24" s="135">
        <v>0</v>
      </c>
      <c r="AU24" s="135">
        <v>-60748</v>
      </c>
      <c r="AV24" s="135">
        <f t="shared" si="0"/>
        <v>788902</v>
      </c>
      <c r="AW24" s="187">
        <f t="shared" si="1"/>
        <v>731562</v>
      </c>
    </row>
    <row r="25" spans="1:49" s="182" customFormat="1" ht="30" customHeight="1">
      <c r="A25" s="352" t="s">
        <v>47</v>
      </c>
      <c r="B25" s="124">
        <v>1780145</v>
      </c>
      <c r="C25" s="124">
        <v>1193637</v>
      </c>
      <c r="D25" s="124">
        <v>1186097</v>
      </c>
      <c r="E25" s="124">
        <v>0</v>
      </c>
      <c r="F25" s="124">
        <v>7540</v>
      </c>
      <c r="G25" s="124">
        <v>0</v>
      </c>
      <c r="H25" s="124">
        <v>7540</v>
      </c>
      <c r="I25" s="124">
        <v>556934</v>
      </c>
      <c r="J25" s="124">
        <v>891</v>
      </c>
      <c r="K25" s="124">
        <v>0</v>
      </c>
      <c r="L25" s="124">
        <v>0</v>
      </c>
      <c r="M25" s="124">
        <v>79029</v>
      </c>
      <c r="N25" s="124">
        <v>6386</v>
      </c>
      <c r="O25" s="124">
        <v>469654</v>
      </c>
      <c r="P25" s="124">
        <v>0</v>
      </c>
      <c r="Q25" s="124">
        <v>974</v>
      </c>
      <c r="R25" s="124">
        <v>1712922</v>
      </c>
      <c r="S25" s="124">
        <v>1489258</v>
      </c>
      <c r="T25" s="124">
        <v>267207</v>
      </c>
      <c r="U25" s="124">
        <v>25208</v>
      </c>
      <c r="V25" s="124">
        <v>0</v>
      </c>
      <c r="W25" s="124">
        <v>0</v>
      </c>
      <c r="X25" s="124">
        <v>28114</v>
      </c>
      <c r="Y25" s="124">
        <v>1136151</v>
      </c>
      <c r="Z25" s="124">
        <v>32578</v>
      </c>
      <c r="AA25" s="124">
        <v>0</v>
      </c>
      <c r="AB25" s="124">
        <v>223664</v>
      </c>
      <c r="AC25" s="124">
        <v>223645</v>
      </c>
      <c r="AD25" s="124">
        <v>0</v>
      </c>
      <c r="AE25" s="124">
        <v>0</v>
      </c>
      <c r="AF25" s="124">
        <v>0</v>
      </c>
      <c r="AG25" s="124">
        <v>19</v>
      </c>
      <c r="AH25" s="427">
        <v>37649</v>
      </c>
      <c r="AI25" s="124">
        <v>0</v>
      </c>
      <c r="AJ25" s="124">
        <v>29574</v>
      </c>
      <c r="AK25" s="124">
        <v>0</v>
      </c>
      <c r="AL25" s="124">
        <v>0</v>
      </c>
      <c r="AM25" s="124">
        <v>29574</v>
      </c>
      <c r="AN25" s="124">
        <v>0</v>
      </c>
      <c r="AO25" s="124">
        <v>0</v>
      </c>
      <c r="AP25" s="124">
        <v>0</v>
      </c>
      <c r="AQ25" s="124">
        <v>67223</v>
      </c>
      <c r="AR25" s="124">
        <v>0</v>
      </c>
      <c r="AS25" s="124">
        <v>127904</v>
      </c>
      <c r="AT25" s="124">
        <v>0</v>
      </c>
      <c r="AU25" s="124">
        <v>195127</v>
      </c>
      <c r="AV25" s="124">
        <f t="shared" si="0"/>
        <v>1750571</v>
      </c>
      <c r="AW25" s="183">
        <f t="shared" si="1"/>
        <v>1712922</v>
      </c>
    </row>
    <row r="26" spans="1:49" s="182" customFormat="1" ht="30" customHeight="1">
      <c r="A26" s="352" t="s">
        <v>48</v>
      </c>
      <c r="B26" s="124">
        <v>23437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23437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23437</v>
      </c>
      <c r="R26" s="124">
        <v>23437</v>
      </c>
      <c r="S26" s="124">
        <v>0</v>
      </c>
      <c r="T26" s="124">
        <v>0</v>
      </c>
      <c r="U26" s="124">
        <v>0</v>
      </c>
      <c r="V26" s="124">
        <v>0</v>
      </c>
      <c r="W26" s="124">
        <v>0</v>
      </c>
      <c r="X26" s="124">
        <v>0</v>
      </c>
      <c r="Y26" s="124">
        <v>0</v>
      </c>
      <c r="Z26" s="124">
        <v>0</v>
      </c>
      <c r="AA26" s="124">
        <v>0</v>
      </c>
      <c r="AB26" s="124">
        <v>23437</v>
      </c>
      <c r="AC26" s="124">
        <v>23437</v>
      </c>
      <c r="AD26" s="124">
        <v>0</v>
      </c>
      <c r="AE26" s="124">
        <v>0</v>
      </c>
      <c r="AF26" s="124">
        <v>0</v>
      </c>
      <c r="AG26" s="124">
        <v>0</v>
      </c>
      <c r="AH26" s="427">
        <v>0</v>
      </c>
      <c r="AI26" s="124">
        <v>0</v>
      </c>
      <c r="AJ26" s="124">
        <v>0</v>
      </c>
      <c r="AK26" s="124">
        <v>0</v>
      </c>
      <c r="AL26" s="124">
        <v>0</v>
      </c>
      <c r="AM26" s="124">
        <v>0</v>
      </c>
      <c r="AN26" s="124">
        <v>0</v>
      </c>
      <c r="AO26" s="124">
        <v>0</v>
      </c>
      <c r="AP26" s="124">
        <v>0</v>
      </c>
      <c r="AQ26" s="124">
        <v>0</v>
      </c>
      <c r="AR26" s="124">
        <v>0</v>
      </c>
      <c r="AS26" s="124">
        <v>0</v>
      </c>
      <c r="AT26" s="124">
        <v>0</v>
      </c>
      <c r="AU26" s="124">
        <v>0</v>
      </c>
      <c r="AV26" s="118">
        <f t="shared" si="0"/>
        <v>23437</v>
      </c>
      <c r="AW26" s="183">
        <f>S26+AB26</f>
        <v>23437</v>
      </c>
    </row>
    <row r="27" spans="1:49" s="182" customFormat="1" ht="30" customHeight="1" thickBot="1">
      <c r="A27" s="604" t="s">
        <v>18</v>
      </c>
      <c r="B27" s="188">
        <f aca="true" t="shared" si="2" ref="B27:AW27">SUM(B11:B26)</f>
        <v>31190454</v>
      </c>
      <c r="C27" s="188">
        <f t="shared" si="2"/>
        <v>26399737</v>
      </c>
      <c r="D27" s="188">
        <f t="shared" si="2"/>
        <v>25656582</v>
      </c>
      <c r="E27" s="188">
        <f t="shared" si="2"/>
        <v>42629</v>
      </c>
      <c r="F27" s="188">
        <f t="shared" si="2"/>
        <v>700526</v>
      </c>
      <c r="G27" s="188">
        <f t="shared" si="2"/>
        <v>48975</v>
      </c>
      <c r="H27" s="188">
        <f t="shared" si="2"/>
        <v>651551</v>
      </c>
      <c r="I27" s="188">
        <f t="shared" si="2"/>
        <v>4607944</v>
      </c>
      <c r="J27" s="188">
        <f t="shared" si="2"/>
        <v>18483</v>
      </c>
      <c r="K27" s="188">
        <f t="shared" si="2"/>
        <v>96534</v>
      </c>
      <c r="L27" s="188">
        <f t="shared" si="2"/>
        <v>18360</v>
      </c>
      <c r="M27" s="188">
        <f t="shared" si="2"/>
        <v>79029</v>
      </c>
      <c r="N27" s="188">
        <f t="shared" si="2"/>
        <v>937831</v>
      </c>
      <c r="O27" s="188">
        <f t="shared" si="2"/>
        <v>2456857</v>
      </c>
      <c r="P27" s="188">
        <f t="shared" si="2"/>
        <v>0</v>
      </c>
      <c r="Q27" s="188">
        <f t="shared" si="2"/>
        <v>1000850</v>
      </c>
      <c r="R27" s="188">
        <f t="shared" si="2"/>
        <v>26861387</v>
      </c>
      <c r="S27" s="188">
        <f t="shared" si="2"/>
        <v>24251422</v>
      </c>
      <c r="T27" s="188">
        <f t="shared" si="2"/>
        <v>5722482</v>
      </c>
      <c r="U27" s="188">
        <f t="shared" si="2"/>
        <v>3173628</v>
      </c>
      <c r="V27" s="188">
        <f t="shared" si="2"/>
        <v>51481</v>
      </c>
      <c r="W27" s="188">
        <f t="shared" si="2"/>
        <v>1959315</v>
      </c>
      <c r="X27" s="188">
        <f t="shared" si="2"/>
        <v>2538508</v>
      </c>
      <c r="Y27" s="188">
        <f t="shared" si="2"/>
        <v>10427620</v>
      </c>
      <c r="Z27" s="188">
        <f t="shared" si="2"/>
        <v>378276</v>
      </c>
      <c r="AA27" s="188">
        <f t="shared" si="2"/>
        <v>112</v>
      </c>
      <c r="AB27" s="188">
        <f t="shared" si="2"/>
        <v>2398324</v>
      </c>
      <c r="AC27" s="188">
        <f t="shared" si="2"/>
        <v>2232452</v>
      </c>
      <c r="AD27" s="188">
        <f t="shared" si="2"/>
        <v>0</v>
      </c>
      <c r="AE27" s="188">
        <f t="shared" si="2"/>
        <v>93038</v>
      </c>
      <c r="AF27" s="188">
        <f t="shared" si="2"/>
        <v>6331</v>
      </c>
      <c r="AG27" s="188">
        <f t="shared" si="2"/>
        <v>66503</v>
      </c>
      <c r="AH27" s="430">
        <f t="shared" si="2"/>
        <v>4357935</v>
      </c>
      <c r="AI27" s="188">
        <f t="shared" si="2"/>
        <v>0</v>
      </c>
      <c r="AJ27" s="188">
        <f t="shared" si="2"/>
        <v>182773</v>
      </c>
      <c r="AK27" s="188">
        <f t="shared" si="2"/>
        <v>65737</v>
      </c>
      <c r="AL27" s="188">
        <f t="shared" si="2"/>
        <v>830</v>
      </c>
      <c r="AM27" s="188">
        <f t="shared" si="2"/>
        <v>116206</v>
      </c>
      <c r="AN27" s="188">
        <f t="shared" si="2"/>
        <v>211641</v>
      </c>
      <c r="AO27" s="188">
        <f t="shared" si="2"/>
        <v>50659</v>
      </c>
      <c r="AP27" s="188">
        <f t="shared" si="2"/>
        <v>160982</v>
      </c>
      <c r="AQ27" s="188">
        <f t="shared" si="2"/>
        <v>4329067</v>
      </c>
      <c r="AR27" s="188">
        <f t="shared" si="2"/>
        <v>0</v>
      </c>
      <c r="AS27" s="188">
        <f t="shared" si="2"/>
        <v>1365379</v>
      </c>
      <c r="AT27" s="188">
        <f t="shared" si="2"/>
        <v>2730125</v>
      </c>
      <c r="AU27" s="189">
        <f t="shared" si="2"/>
        <v>8424571</v>
      </c>
      <c r="AV27" s="189">
        <f t="shared" si="2"/>
        <v>31007681</v>
      </c>
      <c r="AW27" s="190">
        <f t="shared" si="2"/>
        <v>26649746</v>
      </c>
    </row>
    <row r="28" spans="1:49" s="182" customFormat="1" ht="30" customHeight="1">
      <c r="A28" s="191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3"/>
      <c r="N28" s="192"/>
      <c r="O28" s="192"/>
      <c r="P28" s="192"/>
      <c r="Q28" s="192"/>
      <c r="R28" s="192"/>
      <c r="S28" s="192"/>
      <c r="T28" s="192"/>
      <c r="U28" s="192"/>
      <c r="V28" s="192"/>
      <c r="W28" s="193"/>
      <c r="X28" s="192"/>
      <c r="Y28" s="192"/>
      <c r="Z28" s="192"/>
      <c r="AA28" s="192"/>
      <c r="AB28" s="194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3"/>
      <c r="AQ28" s="192"/>
      <c r="AR28" s="192"/>
      <c r="AS28" s="192"/>
      <c r="AT28" s="192"/>
      <c r="AU28" s="195"/>
      <c r="AV28" s="195"/>
      <c r="AW28" s="195"/>
    </row>
    <row r="29" spans="1:49" s="182" customFormat="1" ht="30" customHeight="1" thickBot="1">
      <c r="A29" s="196"/>
      <c r="B29" s="462" t="s">
        <v>49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8"/>
      <c r="N29" s="197"/>
      <c r="O29" s="197"/>
      <c r="P29" s="197"/>
      <c r="Q29" s="342" t="s">
        <v>223</v>
      </c>
      <c r="R29" s="343" t="s">
        <v>224</v>
      </c>
      <c r="S29" s="197"/>
      <c r="T29" s="197"/>
      <c r="U29" s="197"/>
      <c r="V29" s="197"/>
      <c r="W29" s="198"/>
      <c r="X29" s="197"/>
      <c r="Y29" s="197"/>
      <c r="Z29" s="197"/>
      <c r="AA29" s="197"/>
      <c r="AB29" s="199"/>
      <c r="AC29" s="197"/>
      <c r="AD29" s="197"/>
      <c r="AE29" s="197"/>
      <c r="AF29" s="197"/>
      <c r="AG29" s="342" t="s">
        <v>355</v>
      </c>
      <c r="AH29" s="343" t="s">
        <v>356</v>
      </c>
      <c r="AI29" s="197"/>
      <c r="AJ29" s="197"/>
      <c r="AK29" s="197"/>
      <c r="AL29" s="197"/>
      <c r="AM29" s="197"/>
      <c r="AN29" s="197"/>
      <c r="AO29" s="197"/>
      <c r="AP29" s="198"/>
      <c r="AQ29" s="197"/>
      <c r="AR29" s="197"/>
      <c r="AS29" s="197"/>
      <c r="AT29" s="197"/>
      <c r="AU29" s="200"/>
      <c r="AV29" s="200"/>
      <c r="AW29" s="200"/>
    </row>
    <row r="30" spans="1:49" s="182" customFormat="1" ht="30" customHeight="1">
      <c r="A30" s="201" t="s">
        <v>31</v>
      </c>
      <c r="B30" s="163">
        <v>20419</v>
      </c>
      <c r="C30" s="163">
        <v>2754</v>
      </c>
      <c r="D30" s="163">
        <v>2753</v>
      </c>
      <c r="E30" s="163">
        <v>0</v>
      </c>
      <c r="F30" s="163">
        <v>1</v>
      </c>
      <c r="G30" s="163">
        <v>0</v>
      </c>
      <c r="H30" s="163">
        <v>1</v>
      </c>
      <c r="I30" s="163">
        <v>17665</v>
      </c>
      <c r="J30" s="163">
        <v>76</v>
      </c>
      <c r="K30" s="163">
        <v>0</v>
      </c>
      <c r="L30" s="163">
        <v>0</v>
      </c>
      <c r="M30" s="163">
        <v>0</v>
      </c>
      <c r="N30" s="163">
        <v>16914</v>
      </c>
      <c r="O30" s="163">
        <v>669</v>
      </c>
      <c r="P30" s="163">
        <v>0</v>
      </c>
      <c r="Q30" s="163">
        <v>6</v>
      </c>
      <c r="R30" s="163">
        <v>17879</v>
      </c>
      <c r="S30" s="163">
        <v>16020</v>
      </c>
      <c r="T30" s="163">
        <v>9128</v>
      </c>
      <c r="U30" s="163">
        <v>0</v>
      </c>
      <c r="V30" s="163">
        <v>0</v>
      </c>
      <c r="W30" s="163">
        <v>0</v>
      </c>
      <c r="X30" s="163">
        <v>0</v>
      </c>
      <c r="Y30" s="163">
        <v>6222</v>
      </c>
      <c r="Z30" s="163">
        <v>670</v>
      </c>
      <c r="AA30" s="163">
        <v>0</v>
      </c>
      <c r="AB30" s="163">
        <v>1859</v>
      </c>
      <c r="AC30" s="163">
        <v>1439</v>
      </c>
      <c r="AD30" s="163">
        <v>0</v>
      </c>
      <c r="AE30" s="163">
        <v>0</v>
      </c>
      <c r="AF30" s="163">
        <v>0</v>
      </c>
      <c r="AG30" s="163">
        <v>420</v>
      </c>
      <c r="AH30" s="163">
        <v>2540</v>
      </c>
      <c r="AI30" s="163">
        <v>0</v>
      </c>
      <c r="AJ30" s="163">
        <v>0</v>
      </c>
      <c r="AK30" s="163">
        <v>0</v>
      </c>
      <c r="AL30" s="163">
        <v>0</v>
      </c>
      <c r="AM30" s="163">
        <v>0</v>
      </c>
      <c r="AN30" s="163">
        <v>0</v>
      </c>
      <c r="AO30" s="163">
        <v>0</v>
      </c>
      <c r="AP30" s="163">
        <v>0</v>
      </c>
      <c r="AQ30" s="163">
        <v>2540</v>
      </c>
      <c r="AR30" s="163">
        <v>0</v>
      </c>
      <c r="AS30" s="163">
        <v>0</v>
      </c>
      <c r="AT30" s="163">
        <v>1171</v>
      </c>
      <c r="AU30" s="163">
        <v>3711</v>
      </c>
      <c r="AV30" s="118">
        <f>C30+I30</f>
        <v>20419</v>
      </c>
      <c r="AW30" s="202">
        <f>S30+AB30</f>
        <v>17879</v>
      </c>
    </row>
    <row r="31" spans="1:49" s="182" customFormat="1" ht="30" customHeight="1" thickBot="1">
      <c r="A31" s="605" t="s">
        <v>98</v>
      </c>
      <c r="B31" s="189">
        <f aca="true" t="shared" si="3" ref="B31:AW31">B30</f>
        <v>20419</v>
      </c>
      <c r="C31" s="189">
        <f t="shared" si="3"/>
        <v>2754</v>
      </c>
      <c r="D31" s="189">
        <f t="shared" si="3"/>
        <v>2753</v>
      </c>
      <c r="E31" s="189">
        <f t="shared" si="3"/>
        <v>0</v>
      </c>
      <c r="F31" s="189">
        <f t="shared" si="3"/>
        <v>1</v>
      </c>
      <c r="G31" s="189">
        <f t="shared" si="3"/>
        <v>0</v>
      </c>
      <c r="H31" s="189">
        <f t="shared" si="3"/>
        <v>1</v>
      </c>
      <c r="I31" s="189">
        <f t="shared" si="3"/>
        <v>17665</v>
      </c>
      <c r="J31" s="189">
        <f t="shared" si="3"/>
        <v>76</v>
      </c>
      <c r="K31" s="189">
        <f t="shared" si="3"/>
        <v>0</v>
      </c>
      <c r="L31" s="189">
        <f t="shared" si="3"/>
        <v>0</v>
      </c>
      <c r="M31" s="189">
        <f t="shared" si="3"/>
        <v>0</v>
      </c>
      <c r="N31" s="189">
        <f t="shared" si="3"/>
        <v>16914</v>
      </c>
      <c r="O31" s="189">
        <f t="shared" si="3"/>
        <v>669</v>
      </c>
      <c r="P31" s="189">
        <f t="shared" si="3"/>
        <v>0</v>
      </c>
      <c r="Q31" s="189">
        <f t="shared" si="3"/>
        <v>6</v>
      </c>
      <c r="R31" s="189">
        <f t="shared" si="3"/>
        <v>17879</v>
      </c>
      <c r="S31" s="189">
        <f t="shared" si="3"/>
        <v>16020</v>
      </c>
      <c r="T31" s="189">
        <f t="shared" si="3"/>
        <v>9128</v>
      </c>
      <c r="U31" s="189">
        <f t="shared" si="3"/>
        <v>0</v>
      </c>
      <c r="V31" s="189">
        <f t="shared" si="3"/>
        <v>0</v>
      </c>
      <c r="W31" s="189">
        <f t="shared" si="3"/>
        <v>0</v>
      </c>
      <c r="X31" s="189">
        <f t="shared" si="3"/>
        <v>0</v>
      </c>
      <c r="Y31" s="189">
        <f t="shared" si="3"/>
        <v>6222</v>
      </c>
      <c r="Z31" s="189">
        <f t="shared" si="3"/>
        <v>670</v>
      </c>
      <c r="AA31" s="189">
        <f t="shared" si="3"/>
        <v>0</v>
      </c>
      <c r="AB31" s="189">
        <f t="shared" si="3"/>
        <v>1859</v>
      </c>
      <c r="AC31" s="189">
        <f t="shared" si="3"/>
        <v>1439</v>
      </c>
      <c r="AD31" s="189">
        <f t="shared" si="3"/>
        <v>0</v>
      </c>
      <c r="AE31" s="189">
        <f t="shared" si="3"/>
        <v>0</v>
      </c>
      <c r="AF31" s="189">
        <f t="shared" si="3"/>
        <v>0</v>
      </c>
      <c r="AG31" s="189">
        <f t="shared" si="3"/>
        <v>420</v>
      </c>
      <c r="AH31" s="189">
        <f t="shared" si="3"/>
        <v>2540</v>
      </c>
      <c r="AI31" s="189">
        <f t="shared" si="3"/>
        <v>0</v>
      </c>
      <c r="AJ31" s="189">
        <f t="shared" si="3"/>
        <v>0</v>
      </c>
      <c r="AK31" s="189">
        <f t="shared" si="3"/>
        <v>0</v>
      </c>
      <c r="AL31" s="189">
        <f t="shared" si="3"/>
        <v>0</v>
      </c>
      <c r="AM31" s="189">
        <f t="shared" si="3"/>
        <v>0</v>
      </c>
      <c r="AN31" s="189">
        <f t="shared" si="3"/>
        <v>0</v>
      </c>
      <c r="AO31" s="189">
        <f t="shared" si="3"/>
        <v>0</v>
      </c>
      <c r="AP31" s="189">
        <f t="shared" si="3"/>
        <v>0</v>
      </c>
      <c r="AQ31" s="189">
        <f t="shared" si="3"/>
        <v>2540</v>
      </c>
      <c r="AR31" s="189">
        <f t="shared" si="3"/>
        <v>0</v>
      </c>
      <c r="AS31" s="189">
        <f t="shared" si="3"/>
        <v>0</v>
      </c>
      <c r="AT31" s="189">
        <f t="shared" si="3"/>
        <v>1171</v>
      </c>
      <c r="AU31" s="189">
        <f t="shared" si="3"/>
        <v>3711</v>
      </c>
      <c r="AV31" s="189">
        <f t="shared" si="3"/>
        <v>20419</v>
      </c>
      <c r="AW31" s="190">
        <f t="shared" si="3"/>
        <v>17879</v>
      </c>
    </row>
    <row r="33" s="203" customFormat="1" ht="12"/>
  </sheetData>
  <sheetProtection/>
  <mergeCells count="2">
    <mergeCell ref="AH9:AI9"/>
    <mergeCell ref="AQ9:AR9"/>
  </mergeCells>
  <printOptions horizontalCentered="1"/>
  <pageMargins left="0.5905511811023623" right="0.5905511811023623" top="0.7874015748031497" bottom="0.7874015748031497" header="0.5118110236220472" footer="0.5118110236220472"/>
  <pageSetup fitToWidth="3" horizontalDpi="300" verticalDpi="300" orientation="landscape" paperSize="9" scale="51" r:id="rId1"/>
  <colBreaks count="2" manualBreakCount="2">
    <brk id="17" max="30" man="1"/>
    <brk id="33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0"/>
  <sheetViews>
    <sheetView showGridLines="0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4.25390625" style="221" customWidth="1"/>
    <col min="2" max="30" width="14.25390625" style="221" customWidth="1"/>
    <col min="31" max="16384" width="9.125" style="221" customWidth="1"/>
  </cols>
  <sheetData>
    <row r="1" spans="1:2" s="205" customFormat="1" ht="29.25" customHeight="1">
      <c r="A1" s="204"/>
      <c r="B1" s="329" t="s">
        <v>41</v>
      </c>
    </row>
    <row r="2" spans="1:2" s="205" customFormat="1" ht="29.25" customHeight="1">
      <c r="A2" s="204"/>
      <c r="B2" s="330" t="s">
        <v>357</v>
      </c>
    </row>
    <row r="3" spans="1:2" s="205" customFormat="1" ht="29.25" customHeight="1">
      <c r="A3" s="204"/>
      <c r="B3" s="176"/>
    </row>
    <row r="4" spans="2:30" s="205" customFormat="1" ht="29.25" customHeight="1" thickBot="1">
      <c r="B4" s="461" t="s">
        <v>42</v>
      </c>
      <c r="O4" s="206"/>
      <c r="P4" s="342" t="s">
        <v>187</v>
      </c>
      <c r="Q4" s="343" t="s">
        <v>188</v>
      </c>
      <c r="R4" s="343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450" t="s">
        <v>165</v>
      </c>
    </row>
    <row r="5" spans="1:30" s="47" customFormat="1" ht="29.25" customHeight="1">
      <c r="A5" s="640" t="s">
        <v>358</v>
      </c>
      <c r="B5" s="643" t="s">
        <v>845</v>
      </c>
      <c r="C5" s="644"/>
      <c r="D5" s="644"/>
      <c r="E5" s="644"/>
      <c r="F5" s="644"/>
      <c r="G5" s="645"/>
      <c r="H5" s="439" t="s">
        <v>99</v>
      </c>
      <c r="I5" s="263"/>
      <c r="J5" s="263"/>
      <c r="K5" s="264"/>
      <c r="L5" s="265" t="s">
        <v>100</v>
      </c>
      <c r="M5" s="265" t="s">
        <v>101</v>
      </c>
      <c r="N5" s="265" t="s">
        <v>102</v>
      </c>
      <c r="O5" s="265" t="s">
        <v>103</v>
      </c>
      <c r="P5" s="265" t="s">
        <v>104</v>
      </c>
      <c r="Q5" s="265" t="s">
        <v>388</v>
      </c>
      <c r="R5" s="265" t="s">
        <v>389</v>
      </c>
      <c r="S5" s="265" t="s">
        <v>390</v>
      </c>
      <c r="T5" s="265" t="s">
        <v>391</v>
      </c>
      <c r="U5" s="265" t="s">
        <v>392</v>
      </c>
      <c r="V5" s="268" t="s">
        <v>393</v>
      </c>
      <c r="W5" s="265"/>
      <c r="X5" s="265" t="s">
        <v>394</v>
      </c>
      <c r="Y5" s="265" t="s">
        <v>395</v>
      </c>
      <c r="Z5" s="265" t="s">
        <v>396</v>
      </c>
      <c r="AA5" s="265" t="s">
        <v>397</v>
      </c>
      <c r="AB5" s="266" t="s">
        <v>398</v>
      </c>
      <c r="AC5" s="265" t="s">
        <v>399</v>
      </c>
      <c r="AD5" s="269" t="s">
        <v>786</v>
      </c>
    </row>
    <row r="6" spans="1:30" s="47" customFormat="1" ht="29.25" customHeight="1">
      <c r="A6" s="641"/>
      <c r="B6" s="440" t="s">
        <v>359</v>
      </c>
      <c r="C6" s="440" t="s">
        <v>360</v>
      </c>
      <c r="D6" s="440" t="s">
        <v>361</v>
      </c>
      <c r="E6" s="440" t="s">
        <v>362</v>
      </c>
      <c r="F6" s="440" t="s">
        <v>363</v>
      </c>
      <c r="G6" s="441"/>
      <c r="H6" s="273" t="s">
        <v>364</v>
      </c>
      <c r="I6" s="440" t="s">
        <v>365</v>
      </c>
      <c r="J6" s="440" t="s">
        <v>366</v>
      </c>
      <c r="K6" s="440" t="s">
        <v>367</v>
      </c>
      <c r="L6" s="440" t="s">
        <v>368</v>
      </c>
      <c r="M6" s="440" t="s">
        <v>369</v>
      </c>
      <c r="N6" s="440" t="s">
        <v>370</v>
      </c>
      <c r="O6" s="440" t="s">
        <v>371</v>
      </c>
      <c r="P6" s="440" t="s">
        <v>400</v>
      </c>
      <c r="Q6" s="440" t="s">
        <v>401</v>
      </c>
      <c r="R6" s="440" t="s">
        <v>402</v>
      </c>
      <c r="S6" s="440" t="s">
        <v>403</v>
      </c>
      <c r="T6" s="440" t="s">
        <v>404</v>
      </c>
      <c r="U6" s="440" t="s">
        <v>405</v>
      </c>
      <c r="V6" s="464" t="s">
        <v>406</v>
      </c>
      <c r="W6" s="277" t="s">
        <v>431</v>
      </c>
      <c r="X6" s="440" t="s">
        <v>280</v>
      </c>
      <c r="Y6" s="440" t="s">
        <v>407</v>
      </c>
      <c r="Z6" s="440" t="s">
        <v>433</v>
      </c>
      <c r="AA6" s="440" t="s">
        <v>408</v>
      </c>
      <c r="AB6" s="273" t="s">
        <v>409</v>
      </c>
      <c r="AC6" s="440" t="s">
        <v>410</v>
      </c>
      <c r="AD6" s="451" t="s">
        <v>411</v>
      </c>
    </row>
    <row r="7" spans="1:30" s="47" customFormat="1" ht="29.25" customHeight="1">
      <c r="A7" s="641"/>
      <c r="B7" s="440"/>
      <c r="C7" s="440"/>
      <c r="D7" s="440"/>
      <c r="E7" s="440"/>
      <c r="F7" s="440"/>
      <c r="G7" s="441" t="s">
        <v>98</v>
      </c>
      <c r="H7" s="273"/>
      <c r="I7" s="440"/>
      <c r="J7" s="440" t="s">
        <v>372</v>
      </c>
      <c r="K7" s="440" t="s">
        <v>373</v>
      </c>
      <c r="L7" s="442"/>
      <c r="M7" s="440"/>
      <c r="N7" s="442"/>
      <c r="O7" s="442"/>
      <c r="P7" s="442"/>
      <c r="Q7" s="442"/>
      <c r="R7" s="442"/>
      <c r="S7" s="442"/>
      <c r="T7" s="442"/>
      <c r="U7" s="442"/>
      <c r="V7" s="442"/>
      <c r="W7" s="440" t="s">
        <v>429</v>
      </c>
      <c r="X7" s="442"/>
      <c r="Y7" s="442"/>
      <c r="Z7" s="442"/>
      <c r="AA7" s="442"/>
      <c r="AB7" s="452"/>
      <c r="AC7" s="440" t="s">
        <v>412</v>
      </c>
      <c r="AD7" s="453"/>
    </row>
    <row r="8" spans="1:30" s="47" customFormat="1" ht="29.25" customHeight="1">
      <c r="A8" s="642"/>
      <c r="B8" s="443"/>
      <c r="C8" s="443"/>
      <c r="D8" s="443"/>
      <c r="E8" s="443"/>
      <c r="F8" s="443"/>
      <c r="G8" s="443"/>
      <c r="H8" s="444"/>
      <c r="I8" s="445"/>
      <c r="J8" s="446"/>
      <c r="K8" s="446"/>
      <c r="L8" s="445"/>
      <c r="M8" s="446"/>
      <c r="N8" s="445"/>
      <c r="O8" s="445"/>
      <c r="P8" s="445"/>
      <c r="Q8" s="445"/>
      <c r="R8" s="445"/>
      <c r="S8" s="445"/>
      <c r="T8" s="445"/>
      <c r="U8" s="445"/>
      <c r="V8" s="445"/>
      <c r="W8" s="446" t="s">
        <v>430</v>
      </c>
      <c r="X8" s="445"/>
      <c r="Y8" s="454" t="s">
        <v>423</v>
      </c>
      <c r="Z8" s="454"/>
      <c r="AA8" s="454"/>
      <c r="AB8" s="282"/>
      <c r="AC8" s="446" t="s">
        <v>413</v>
      </c>
      <c r="AD8" s="283"/>
    </row>
    <row r="9" spans="1:30" s="47" customFormat="1" ht="29.25" customHeight="1" hidden="1">
      <c r="A9" s="447"/>
      <c r="B9" s="448" t="s">
        <v>374</v>
      </c>
      <c r="C9" s="448" t="s">
        <v>375</v>
      </c>
      <c r="D9" s="448" t="s">
        <v>376</v>
      </c>
      <c r="E9" s="448" t="s">
        <v>377</v>
      </c>
      <c r="F9" s="448" t="s">
        <v>378</v>
      </c>
      <c r="G9" s="448" t="s">
        <v>379</v>
      </c>
      <c r="H9" s="231" t="s">
        <v>380</v>
      </c>
      <c r="I9" s="448" t="s">
        <v>381</v>
      </c>
      <c r="J9" s="449" t="s">
        <v>382</v>
      </c>
      <c r="K9" s="449" t="s">
        <v>383</v>
      </c>
      <c r="L9" s="448" t="s">
        <v>384</v>
      </c>
      <c r="M9" s="448" t="s">
        <v>385</v>
      </c>
      <c r="N9" s="448" t="s">
        <v>386</v>
      </c>
      <c r="O9" s="231" t="s">
        <v>387</v>
      </c>
      <c r="P9" s="448" t="s">
        <v>414</v>
      </c>
      <c r="Q9" s="231" t="s">
        <v>415</v>
      </c>
      <c r="R9" s="231" t="s">
        <v>416</v>
      </c>
      <c r="S9" s="231" t="s">
        <v>417</v>
      </c>
      <c r="T9" s="448" t="s">
        <v>418</v>
      </c>
      <c r="U9" s="448" t="s">
        <v>419</v>
      </c>
      <c r="V9" s="448" t="s">
        <v>420</v>
      </c>
      <c r="W9" s="448" t="s">
        <v>432</v>
      </c>
      <c r="X9" s="449" t="s">
        <v>421</v>
      </c>
      <c r="Y9" s="449" t="s">
        <v>422</v>
      </c>
      <c r="Z9" s="449" t="s">
        <v>434</v>
      </c>
      <c r="AA9" s="449" t="s">
        <v>424</v>
      </c>
      <c r="AB9" s="449" t="s">
        <v>425</v>
      </c>
      <c r="AC9" s="449" t="s">
        <v>426</v>
      </c>
      <c r="AD9" s="311" t="s">
        <v>427</v>
      </c>
    </row>
    <row r="10" spans="1:30" s="47" customFormat="1" ht="30" customHeight="1">
      <c r="A10" s="207" t="s">
        <v>22</v>
      </c>
      <c r="B10" s="210">
        <v>513597</v>
      </c>
      <c r="C10" s="210">
        <v>329351</v>
      </c>
      <c r="D10" s="210">
        <v>0</v>
      </c>
      <c r="E10" s="210">
        <v>28212</v>
      </c>
      <c r="F10" s="210">
        <v>169215</v>
      </c>
      <c r="G10" s="210">
        <v>1040375</v>
      </c>
      <c r="H10" s="210">
        <v>283600</v>
      </c>
      <c r="I10" s="210">
        <v>283600</v>
      </c>
      <c r="J10" s="210">
        <v>0</v>
      </c>
      <c r="K10" s="210">
        <v>0</v>
      </c>
      <c r="L10" s="210">
        <v>2043143</v>
      </c>
      <c r="M10" s="210">
        <v>287167</v>
      </c>
      <c r="N10" s="210">
        <v>12052</v>
      </c>
      <c r="O10" s="210">
        <v>35641</v>
      </c>
      <c r="P10" s="455">
        <v>348847</v>
      </c>
      <c r="Q10" s="210">
        <v>54487</v>
      </c>
      <c r="R10" s="210">
        <v>58837</v>
      </c>
      <c r="S10" s="210">
        <v>0</v>
      </c>
      <c r="T10" s="210">
        <v>569874</v>
      </c>
      <c r="U10" s="210">
        <v>36889</v>
      </c>
      <c r="V10" s="210">
        <v>340577</v>
      </c>
      <c r="W10" s="210">
        <v>204346</v>
      </c>
      <c r="X10" s="210">
        <v>313000</v>
      </c>
      <c r="Y10" s="210">
        <v>5424489</v>
      </c>
      <c r="Z10" s="210">
        <v>9546</v>
      </c>
      <c r="AA10" s="210">
        <v>13206</v>
      </c>
      <c r="AB10" s="210">
        <v>0</v>
      </c>
      <c r="AC10" s="210">
        <v>1528</v>
      </c>
      <c r="AD10" s="211">
        <v>5439223</v>
      </c>
    </row>
    <row r="11" spans="1:30" s="47" customFormat="1" ht="29.25" customHeight="1">
      <c r="A11" s="207" t="s">
        <v>24</v>
      </c>
      <c r="B11" s="1">
        <v>493014</v>
      </c>
      <c r="C11" s="1">
        <v>236036</v>
      </c>
      <c r="D11" s="1">
        <v>12054</v>
      </c>
      <c r="E11" s="1">
        <v>143398</v>
      </c>
      <c r="F11" s="1">
        <v>163873</v>
      </c>
      <c r="G11" s="1">
        <v>1048375</v>
      </c>
      <c r="H11" s="1">
        <v>245682</v>
      </c>
      <c r="I11" s="1">
        <v>245682</v>
      </c>
      <c r="J11" s="1">
        <v>0</v>
      </c>
      <c r="K11" s="1">
        <v>0</v>
      </c>
      <c r="L11" s="1">
        <v>1012268</v>
      </c>
      <c r="M11" s="1">
        <v>121021</v>
      </c>
      <c r="N11" s="1">
        <v>5329</v>
      </c>
      <c r="O11" s="1">
        <v>12116</v>
      </c>
      <c r="P11" s="456">
        <v>102022</v>
      </c>
      <c r="Q11" s="1">
        <v>4796</v>
      </c>
      <c r="R11" s="1">
        <v>43762</v>
      </c>
      <c r="S11" s="1">
        <v>0</v>
      </c>
      <c r="T11" s="1">
        <v>342552</v>
      </c>
      <c r="U11" s="1">
        <v>28411</v>
      </c>
      <c r="V11" s="1">
        <v>135323</v>
      </c>
      <c r="W11" s="1">
        <v>81194</v>
      </c>
      <c r="X11" s="1">
        <v>140791</v>
      </c>
      <c r="Y11" s="1">
        <v>3242448</v>
      </c>
      <c r="Z11" s="1">
        <v>741</v>
      </c>
      <c r="AA11" s="1">
        <v>2200</v>
      </c>
      <c r="AB11" s="1">
        <v>0</v>
      </c>
      <c r="AC11" s="1">
        <v>2069</v>
      </c>
      <c r="AD11" s="212">
        <v>3246717</v>
      </c>
    </row>
    <row r="12" spans="1:30" s="47" customFormat="1" ht="29.25" customHeight="1">
      <c r="A12" s="207" t="s">
        <v>25</v>
      </c>
      <c r="B12" s="1">
        <v>201990</v>
      </c>
      <c r="C12" s="1">
        <v>99123</v>
      </c>
      <c r="D12" s="1">
        <v>0</v>
      </c>
      <c r="E12" s="1">
        <v>25087</v>
      </c>
      <c r="F12" s="1">
        <v>64957</v>
      </c>
      <c r="G12" s="1">
        <v>391157</v>
      </c>
      <c r="H12" s="1">
        <v>313362</v>
      </c>
      <c r="I12" s="1">
        <v>313362</v>
      </c>
      <c r="J12" s="1">
        <v>0</v>
      </c>
      <c r="K12" s="1">
        <v>0</v>
      </c>
      <c r="L12" s="1">
        <v>1355156</v>
      </c>
      <c r="M12" s="1">
        <v>156199</v>
      </c>
      <c r="N12" s="1">
        <v>7399</v>
      </c>
      <c r="O12" s="1">
        <v>19656</v>
      </c>
      <c r="P12" s="456">
        <v>228899</v>
      </c>
      <c r="Q12" s="1">
        <v>141</v>
      </c>
      <c r="R12" s="1">
        <v>53536</v>
      </c>
      <c r="S12" s="1">
        <v>0</v>
      </c>
      <c r="T12" s="1">
        <v>463951</v>
      </c>
      <c r="U12" s="1">
        <v>9722</v>
      </c>
      <c r="V12" s="1">
        <v>0</v>
      </c>
      <c r="W12" s="1">
        <v>0</v>
      </c>
      <c r="X12" s="1">
        <v>141941</v>
      </c>
      <c r="Y12" s="1">
        <v>3141119</v>
      </c>
      <c r="Z12" s="1">
        <v>0</v>
      </c>
      <c r="AA12" s="1">
        <v>22837</v>
      </c>
      <c r="AB12" s="1">
        <v>0</v>
      </c>
      <c r="AC12" s="1">
        <v>0</v>
      </c>
      <c r="AD12" s="212">
        <v>3163956</v>
      </c>
    </row>
    <row r="13" spans="1:30" s="47" customFormat="1" ht="29.25" customHeight="1">
      <c r="A13" s="207" t="s">
        <v>27</v>
      </c>
      <c r="B13" s="1">
        <v>94501</v>
      </c>
      <c r="C13" s="1">
        <v>42469</v>
      </c>
      <c r="D13" s="1">
        <v>0</v>
      </c>
      <c r="E13" s="1">
        <v>19600</v>
      </c>
      <c r="F13" s="1">
        <v>30958</v>
      </c>
      <c r="G13" s="1">
        <v>187528</v>
      </c>
      <c r="H13" s="1">
        <v>52220</v>
      </c>
      <c r="I13" s="1">
        <v>52220</v>
      </c>
      <c r="J13" s="1">
        <v>0</v>
      </c>
      <c r="K13" s="1">
        <v>0</v>
      </c>
      <c r="L13" s="1">
        <v>224044</v>
      </c>
      <c r="M13" s="1">
        <v>41765</v>
      </c>
      <c r="N13" s="1">
        <v>1646</v>
      </c>
      <c r="O13" s="1">
        <v>5892</v>
      </c>
      <c r="P13" s="456">
        <v>24490</v>
      </c>
      <c r="Q13" s="1">
        <v>2068</v>
      </c>
      <c r="R13" s="1">
        <v>2021</v>
      </c>
      <c r="S13" s="1">
        <v>1278</v>
      </c>
      <c r="T13" s="1">
        <v>78369</v>
      </c>
      <c r="U13" s="1">
        <v>5847</v>
      </c>
      <c r="V13" s="1">
        <v>0</v>
      </c>
      <c r="W13" s="1">
        <v>0</v>
      </c>
      <c r="X13" s="1">
        <v>42677</v>
      </c>
      <c r="Y13" s="1">
        <v>669845</v>
      </c>
      <c r="Z13" s="1">
        <v>75</v>
      </c>
      <c r="AA13" s="1">
        <v>56</v>
      </c>
      <c r="AB13" s="1">
        <v>0</v>
      </c>
      <c r="AC13" s="1">
        <v>64</v>
      </c>
      <c r="AD13" s="212">
        <v>669965</v>
      </c>
    </row>
    <row r="14" spans="1:30" s="47" customFormat="1" ht="29.25" customHeight="1">
      <c r="A14" s="207" t="s">
        <v>29</v>
      </c>
      <c r="B14" s="1">
        <v>110470</v>
      </c>
      <c r="C14" s="1">
        <v>57343</v>
      </c>
      <c r="D14" s="1">
        <v>0</v>
      </c>
      <c r="E14" s="1">
        <v>0</v>
      </c>
      <c r="F14" s="1">
        <v>36150</v>
      </c>
      <c r="G14" s="1">
        <v>203963</v>
      </c>
      <c r="H14" s="1">
        <v>246809</v>
      </c>
      <c r="I14" s="1">
        <v>246809</v>
      </c>
      <c r="J14" s="1">
        <v>0</v>
      </c>
      <c r="K14" s="1">
        <v>0</v>
      </c>
      <c r="L14" s="1">
        <v>808754</v>
      </c>
      <c r="M14" s="1">
        <v>78138</v>
      </c>
      <c r="N14" s="1">
        <v>5286</v>
      </c>
      <c r="O14" s="1">
        <v>8204</v>
      </c>
      <c r="P14" s="456">
        <v>21047</v>
      </c>
      <c r="Q14" s="1">
        <v>84</v>
      </c>
      <c r="R14" s="1">
        <v>3920</v>
      </c>
      <c r="S14" s="1">
        <v>0</v>
      </c>
      <c r="T14" s="1">
        <v>231349</v>
      </c>
      <c r="U14" s="1">
        <v>33556</v>
      </c>
      <c r="V14" s="1">
        <v>0</v>
      </c>
      <c r="W14" s="1">
        <v>0</v>
      </c>
      <c r="X14" s="1">
        <v>90851</v>
      </c>
      <c r="Y14" s="1">
        <v>1731961</v>
      </c>
      <c r="Z14" s="1">
        <v>1029</v>
      </c>
      <c r="AA14" s="1">
        <v>0</v>
      </c>
      <c r="AB14" s="1">
        <v>0</v>
      </c>
      <c r="AC14" s="1">
        <v>1275</v>
      </c>
      <c r="AD14" s="212">
        <v>1733236</v>
      </c>
    </row>
    <row r="15" spans="1:30" s="47" customFormat="1" ht="29.25" customHeight="1">
      <c r="A15" s="207" t="s">
        <v>31</v>
      </c>
      <c r="B15" s="1">
        <v>94142</v>
      </c>
      <c r="C15" s="1">
        <v>44930</v>
      </c>
      <c r="D15" s="1">
        <v>4238</v>
      </c>
      <c r="E15" s="1">
        <v>8892</v>
      </c>
      <c r="F15" s="1">
        <v>30735</v>
      </c>
      <c r="G15" s="1">
        <v>182937</v>
      </c>
      <c r="H15" s="1">
        <v>101383</v>
      </c>
      <c r="I15" s="1">
        <v>101383</v>
      </c>
      <c r="J15" s="1">
        <v>0</v>
      </c>
      <c r="K15" s="1">
        <v>0</v>
      </c>
      <c r="L15" s="1">
        <v>542035</v>
      </c>
      <c r="M15" s="1">
        <v>38932</v>
      </c>
      <c r="N15" s="1">
        <v>1469</v>
      </c>
      <c r="O15" s="1">
        <v>3295</v>
      </c>
      <c r="P15" s="456">
        <v>62080</v>
      </c>
      <c r="Q15" s="1">
        <v>0</v>
      </c>
      <c r="R15" s="1">
        <v>15645</v>
      </c>
      <c r="S15" s="1">
        <v>0</v>
      </c>
      <c r="T15" s="1">
        <v>71104</v>
      </c>
      <c r="U15" s="1">
        <v>28711</v>
      </c>
      <c r="V15" s="1">
        <v>0</v>
      </c>
      <c r="W15" s="1">
        <v>0</v>
      </c>
      <c r="X15" s="1">
        <v>51535</v>
      </c>
      <c r="Y15" s="1">
        <v>1099126</v>
      </c>
      <c r="Z15" s="1">
        <v>19</v>
      </c>
      <c r="AA15" s="1">
        <v>0</v>
      </c>
      <c r="AB15" s="1">
        <v>0</v>
      </c>
      <c r="AC15" s="1">
        <v>0</v>
      </c>
      <c r="AD15" s="212">
        <v>1099126</v>
      </c>
    </row>
    <row r="16" spans="1:30" s="47" customFormat="1" ht="29.25" customHeight="1">
      <c r="A16" s="207" t="s">
        <v>32</v>
      </c>
      <c r="B16" s="1">
        <v>294906</v>
      </c>
      <c r="C16" s="1">
        <v>153030</v>
      </c>
      <c r="D16" s="1">
        <v>0</v>
      </c>
      <c r="E16" s="1">
        <v>80000</v>
      </c>
      <c r="F16" s="1">
        <v>104876</v>
      </c>
      <c r="G16" s="1">
        <v>632812</v>
      </c>
      <c r="H16" s="1">
        <v>77091</v>
      </c>
      <c r="I16" s="1">
        <v>77091</v>
      </c>
      <c r="J16" s="1">
        <v>0</v>
      </c>
      <c r="K16" s="1">
        <v>0</v>
      </c>
      <c r="L16" s="1">
        <v>539436</v>
      </c>
      <c r="M16" s="1">
        <v>122834</v>
      </c>
      <c r="N16" s="1">
        <v>4506</v>
      </c>
      <c r="O16" s="1">
        <v>16302</v>
      </c>
      <c r="P16" s="456">
        <v>65260</v>
      </c>
      <c r="Q16" s="1">
        <v>19357</v>
      </c>
      <c r="R16" s="1">
        <v>14419</v>
      </c>
      <c r="S16" s="1">
        <v>2305</v>
      </c>
      <c r="T16" s="1">
        <v>215590</v>
      </c>
      <c r="U16" s="1">
        <v>28358</v>
      </c>
      <c r="V16" s="1">
        <v>14494</v>
      </c>
      <c r="W16" s="1">
        <v>8696</v>
      </c>
      <c r="X16" s="1">
        <v>120987</v>
      </c>
      <c r="Y16" s="1">
        <v>1873751</v>
      </c>
      <c r="Z16" s="1">
        <v>0</v>
      </c>
      <c r="AA16" s="1">
        <v>0</v>
      </c>
      <c r="AB16" s="1">
        <v>0</v>
      </c>
      <c r="AC16" s="1">
        <v>0</v>
      </c>
      <c r="AD16" s="212">
        <v>1873751</v>
      </c>
    </row>
    <row r="17" spans="1:30" s="47" customFormat="1" ht="29.25" customHeight="1">
      <c r="A17" s="207" t="s">
        <v>34</v>
      </c>
      <c r="B17" s="1">
        <v>145889</v>
      </c>
      <c r="C17" s="1">
        <v>82307</v>
      </c>
      <c r="D17" s="1">
        <v>0</v>
      </c>
      <c r="E17" s="1">
        <v>116</v>
      </c>
      <c r="F17" s="1">
        <v>48930</v>
      </c>
      <c r="G17" s="1">
        <v>277242</v>
      </c>
      <c r="H17" s="1">
        <v>119633</v>
      </c>
      <c r="I17" s="1">
        <v>119633</v>
      </c>
      <c r="J17" s="1">
        <v>0</v>
      </c>
      <c r="K17" s="1">
        <v>0</v>
      </c>
      <c r="L17" s="1">
        <v>372643</v>
      </c>
      <c r="M17" s="1">
        <v>57115</v>
      </c>
      <c r="N17" s="1">
        <v>1757</v>
      </c>
      <c r="O17" s="1">
        <v>5045</v>
      </c>
      <c r="P17" s="456">
        <v>26985</v>
      </c>
      <c r="Q17" s="1">
        <v>1111</v>
      </c>
      <c r="R17" s="1">
        <v>2463</v>
      </c>
      <c r="S17" s="1">
        <v>2730</v>
      </c>
      <c r="T17" s="1">
        <v>50776</v>
      </c>
      <c r="U17" s="1">
        <v>9594</v>
      </c>
      <c r="V17" s="1">
        <v>0</v>
      </c>
      <c r="W17" s="1">
        <v>0</v>
      </c>
      <c r="X17" s="1">
        <v>90017</v>
      </c>
      <c r="Y17" s="1">
        <v>1017111</v>
      </c>
      <c r="Z17" s="1">
        <v>0</v>
      </c>
      <c r="AA17" s="1">
        <v>17324</v>
      </c>
      <c r="AB17" s="1">
        <v>0</v>
      </c>
      <c r="AC17" s="1">
        <v>0</v>
      </c>
      <c r="AD17" s="212">
        <v>1034435</v>
      </c>
    </row>
    <row r="18" spans="1:30" s="47" customFormat="1" ht="29.25" customHeight="1">
      <c r="A18" s="207" t="s">
        <v>36</v>
      </c>
      <c r="B18" s="1">
        <v>60226</v>
      </c>
      <c r="C18" s="1">
        <v>27375</v>
      </c>
      <c r="D18" s="1">
        <v>0</v>
      </c>
      <c r="E18" s="1">
        <v>0</v>
      </c>
      <c r="F18" s="1">
        <v>17408</v>
      </c>
      <c r="G18" s="1">
        <v>105009</v>
      </c>
      <c r="H18" s="1">
        <v>82926</v>
      </c>
      <c r="I18" s="1">
        <v>82926</v>
      </c>
      <c r="J18" s="1">
        <v>0</v>
      </c>
      <c r="K18" s="1">
        <v>0</v>
      </c>
      <c r="L18" s="1">
        <v>278058</v>
      </c>
      <c r="M18" s="1">
        <v>60664</v>
      </c>
      <c r="N18" s="1">
        <v>1874</v>
      </c>
      <c r="O18" s="1">
        <v>7830</v>
      </c>
      <c r="P18" s="456">
        <v>36836</v>
      </c>
      <c r="Q18" s="1">
        <v>223</v>
      </c>
      <c r="R18" s="1">
        <v>5594</v>
      </c>
      <c r="S18" s="1">
        <v>0</v>
      </c>
      <c r="T18" s="1">
        <v>64292</v>
      </c>
      <c r="U18" s="1">
        <v>965</v>
      </c>
      <c r="V18" s="1">
        <v>0</v>
      </c>
      <c r="W18" s="1">
        <v>0</v>
      </c>
      <c r="X18" s="1">
        <v>19217</v>
      </c>
      <c r="Y18" s="1">
        <v>663488</v>
      </c>
      <c r="Z18" s="1">
        <v>0</v>
      </c>
      <c r="AA18" s="1">
        <v>0</v>
      </c>
      <c r="AB18" s="1">
        <v>0</v>
      </c>
      <c r="AC18" s="1">
        <v>0</v>
      </c>
      <c r="AD18" s="212">
        <v>663488</v>
      </c>
    </row>
    <row r="19" spans="1:30" s="47" customFormat="1" ht="29.25" customHeight="1">
      <c r="A19" s="207" t="s">
        <v>37</v>
      </c>
      <c r="B19" s="1">
        <v>66993</v>
      </c>
      <c r="C19" s="1">
        <v>34396</v>
      </c>
      <c r="D19" s="1">
        <v>0</v>
      </c>
      <c r="E19" s="1">
        <v>7072</v>
      </c>
      <c r="F19" s="1">
        <v>22107</v>
      </c>
      <c r="G19" s="1">
        <v>130568</v>
      </c>
      <c r="H19" s="1">
        <v>46896</v>
      </c>
      <c r="I19" s="1">
        <v>46896</v>
      </c>
      <c r="J19" s="1">
        <v>0</v>
      </c>
      <c r="K19" s="1">
        <v>0</v>
      </c>
      <c r="L19" s="1">
        <v>153220</v>
      </c>
      <c r="M19" s="1">
        <v>716</v>
      </c>
      <c r="N19" s="1">
        <v>41</v>
      </c>
      <c r="O19" s="1">
        <v>1343</v>
      </c>
      <c r="P19" s="456">
        <v>20095</v>
      </c>
      <c r="Q19" s="1">
        <v>0</v>
      </c>
      <c r="R19" s="1">
        <v>189</v>
      </c>
      <c r="S19" s="1">
        <v>0</v>
      </c>
      <c r="T19" s="1">
        <v>16223</v>
      </c>
      <c r="U19" s="1">
        <v>3198</v>
      </c>
      <c r="V19" s="1">
        <v>458525</v>
      </c>
      <c r="W19" s="1">
        <v>333806</v>
      </c>
      <c r="X19" s="1">
        <v>6727</v>
      </c>
      <c r="Y19" s="1">
        <v>837741</v>
      </c>
      <c r="Z19" s="1">
        <v>0</v>
      </c>
      <c r="AA19" s="1">
        <v>0</v>
      </c>
      <c r="AB19" s="1">
        <v>0</v>
      </c>
      <c r="AC19" s="1">
        <v>0</v>
      </c>
      <c r="AD19" s="212">
        <v>837741</v>
      </c>
    </row>
    <row r="20" spans="1:30" s="47" customFormat="1" ht="29.25" customHeight="1">
      <c r="A20" s="207" t="s">
        <v>38</v>
      </c>
      <c r="B20" s="1">
        <v>42838</v>
      </c>
      <c r="C20" s="1">
        <v>23642</v>
      </c>
      <c r="D20" s="1">
        <v>0</v>
      </c>
      <c r="E20" s="1">
        <v>0</v>
      </c>
      <c r="F20" s="1">
        <v>14191</v>
      </c>
      <c r="G20" s="1">
        <v>80671</v>
      </c>
      <c r="H20" s="1">
        <v>55381</v>
      </c>
      <c r="I20" s="1">
        <v>55381</v>
      </c>
      <c r="J20" s="1">
        <v>0</v>
      </c>
      <c r="K20" s="1">
        <v>0</v>
      </c>
      <c r="L20" s="1">
        <v>308146</v>
      </c>
      <c r="M20" s="1">
        <v>55155</v>
      </c>
      <c r="N20" s="1">
        <v>16</v>
      </c>
      <c r="O20" s="1">
        <v>4800</v>
      </c>
      <c r="P20" s="456">
        <v>47045</v>
      </c>
      <c r="Q20" s="1">
        <v>862</v>
      </c>
      <c r="R20" s="1">
        <v>19709</v>
      </c>
      <c r="S20" s="1">
        <v>0</v>
      </c>
      <c r="T20" s="1">
        <v>52041</v>
      </c>
      <c r="U20" s="1">
        <v>503</v>
      </c>
      <c r="V20" s="1">
        <v>0</v>
      </c>
      <c r="W20" s="1">
        <v>0</v>
      </c>
      <c r="X20" s="1">
        <v>33132</v>
      </c>
      <c r="Y20" s="1">
        <v>657461</v>
      </c>
      <c r="Z20" s="1">
        <v>0</v>
      </c>
      <c r="AA20" s="1">
        <v>0</v>
      </c>
      <c r="AB20" s="1">
        <v>0</v>
      </c>
      <c r="AC20" s="1">
        <v>0</v>
      </c>
      <c r="AD20" s="212">
        <v>657461</v>
      </c>
    </row>
    <row r="21" spans="1:30" s="47" customFormat="1" ht="29.25" customHeight="1">
      <c r="A21" s="207" t="s">
        <v>108</v>
      </c>
      <c r="B21" s="1">
        <v>225771</v>
      </c>
      <c r="C21" s="1">
        <v>107178</v>
      </c>
      <c r="D21" s="1">
        <v>0</v>
      </c>
      <c r="E21" s="1">
        <v>43805</v>
      </c>
      <c r="F21" s="1">
        <v>72108</v>
      </c>
      <c r="G21" s="1">
        <v>448862</v>
      </c>
      <c r="H21" s="1">
        <v>211030</v>
      </c>
      <c r="I21" s="1">
        <v>211030</v>
      </c>
      <c r="J21" s="1">
        <v>0</v>
      </c>
      <c r="K21" s="1">
        <v>0</v>
      </c>
      <c r="L21" s="1">
        <v>1074835</v>
      </c>
      <c r="M21" s="1">
        <v>91573</v>
      </c>
      <c r="N21" s="1">
        <v>6041</v>
      </c>
      <c r="O21" s="1">
        <v>17170</v>
      </c>
      <c r="P21" s="456">
        <v>44463</v>
      </c>
      <c r="Q21" s="1">
        <v>3326</v>
      </c>
      <c r="R21" s="1">
        <v>23264</v>
      </c>
      <c r="S21" s="1">
        <v>0</v>
      </c>
      <c r="T21" s="1">
        <v>306364</v>
      </c>
      <c r="U21" s="1">
        <v>110564</v>
      </c>
      <c r="V21" s="1">
        <v>65165</v>
      </c>
      <c r="W21" s="1">
        <v>39099</v>
      </c>
      <c r="X21" s="1">
        <v>91649</v>
      </c>
      <c r="Y21" s="1">
        <v>2494306</v>
      </c>
      <c r="Z21" s="1">
        <v>531</v>
      </c>
      <c r="AA21" s="1">
        <v>84301</v>
      </c>
      <c r="AB21" s="1">
        <v>0</v>
      </c>
      <c r="AC21" s="1">
        <v>0</v>
      </c>
      <c r="AD21" s="212">
        <v>2578607</v>
      </c>
    </row>
    <row r="22" spans="1:30" s="47" customFormat="1" ht="29.25" customHeight="1">
      <c r="A22" s="213" t="s">
        <v>53</v>
      </c>
      <c r="B22" s="214">
        <v>199277</v>
      </c>
      <c r="C22" s="214">
        <v>98557</v>
      </c>
      <c r="D22" s="214">
        <v>0</v>
      </c>
      <c r="E22" s="214">
        <v>16539</v>
      </c>
      <c r="F22" s="214">
        <v>63378</v>
      </c>
      <c r="G22" s="214">
        <v>377751</v>
      </c>
      <c r="H22" s="214">
        <v>83405</v>
      </c>
      <c r="I22" s="214">
        <v>83405</v>
      </c>
      <c r="J22" s="214">
        <v>0</v>
      </c>
      <c r="K22" s="214">
        <v>0</v>
      </c>
      <c r="L22" s="214">
        <v>367736</v>
      </c>
      <c r="M22" s="214">
        <v>49133</v>
      </c>
      <c r="N22" s="214">
        <v>1901</v>
      </c>
      <c r="O22" s="214">
        <v>6248</v>
      </c>
      <c r="P22" s="457">
        <v>68718</v>
      </c>
      <c r="Q22" s="214">
        <v>15</v>
      </c>
      <c r="R22" s="214">
        <v>10164</v>
      </c>
      <c r="S22" s="214">
        <v>0</v>
      </c>
      <c r="T22" s="214">
        <v>44585</v>
      </c>
      <c r="U22" s="214">
        <v>30161</v>
      </c>
      <c r="V22" s="214">
        <v>46551</v>
      </c>
      <c r="W22" s="214">
        <v>27931</v>
      </c>
      <c r="X22" s="214">
        <v>93156</v>
      </c>
      <c r="Y22" s="214">
        <v>1179524</v>
      </c>
      <c r="Z22" s="214">
        <v>0</v>
      </c>
      <c r="AA22" s="214">
        <v>4595</v>
      </c>
      <c r="AB22" s="214">
        <v>0</v>
      </c>
      <c r="AC22" s="214">
        <v>0</v>
      </c>
      <c r="AD22" s="215">
        <v>1184119</v>
      </c>
    </row>
    <row r="23" spans="1:30" s="47" customFormat="1" ht="29.25" customHeight="1">
      <c r="A23" s="435" t="s">
        <v>46</v>
      </c>
      <c r="B23" s="10">
        <v>25413</v>
      </c>
      <c r="C23" s="10">
        <v>13027</v>
      </c>
      <c r="D23" s="10">
        <v>0</v>
      </c>
      <c r="E23" s="10">
        <v>0</v>
      </c>
      <c r="F23" s="10">
        <v>8470</v>
      </c>
      <c r="G23" s="10">
        <v>46910</v>
      </c>
      <c r="H23" s="10">
        <v>65952</v>
      </c>
      <c r="I23" s="10">
        <v>65952</v>
      </c>
      <c r="J23" s="10">
        <v>0</v>
      </c>
      <c r="K23" s="10">
        <v>0</v>
      </c>
      <c r="L23" s="10">
        <v>211995</v>
      </c>
      <c r="M23" s="10">
        <v>18707</v>
      </c>
      <c r="N23" s="10">
        <v>16</v>
      </c>
      <c r="O23" s="10">
        <v>2236</v>
      </c>
      <c r="P23" s="458">
        <v>40461</v>
      </c>
      <c r="Q23" s="10">
        <v>108</v>
      </c>
      <c r="R23" s="10">
        <v>0</v>
      </c>
      <c r="S23" s="10">
        <v>695</v>
      </c>
      <c r="T23" s="10">
        <v>73588</v>
      </c>
      <c r="U23" s="10">
        <v>0</v>
      </c>
      <c r="V23" s="10">
        <v>247470</v>
      </c>
      <c r="W23" s="10">
        <v>180158</v>
      </c>
      <c r="X23" s="10">
        <v>23424</v>
      </c>
      <c r="Y23" s="10">
        <v>731562</v>
      </c>
      <c r="Z23" s="10">
        <v>0</v>
      </c>
      <c r="AA23" s="10">
        <v>0</v>
      </c>
      <c r="AB23" s="10">
        <v>0</v>
      </c>
      <c r="AC23" s="10">
        <v>0</v>
      </c>
      <c r="AD23" s="216">
        <v>731562</v>
      </c>
    </row>
    <row r="24" spans="1:30" s="47" customFormat="1" ht="29.25" customHeight="1">
      <c r="A24" s="436" t="s">
        <v>47</v>
      </c>
      <c r="B24" s="1">
        <v>27846</v>
      </c>
      <c r="C24" s="1">
        <v>13117</v>
      </c>
      <c r="D24" s="1">
        <v>0</v>
      </c>
      <c r="E24" s="1">
        <v>0</v>
      </c>
      <c r="F24" s="1">
        <v>8926</v>
      </c>
      <c r="G24" s="1">
        <v>49889</v>
      </c>
      <c r="H24" s="1">
        <v>223645</v>
      </c>
      <c r="I24" s="1">
        <v>223645</v>
      </c>
      <c r="J24" s="1">
        <v>0</v>
      </c>
      <c r="K24" s="1">
        <v>0</v>
      </c>
      <c r="L24" s="1">
        <v>1136151</v>
      </c>
      <c r="M24" s="1">
        <v>70228</v>
      </c>
      <c r="N24" s="1">
        <v>130</v>
      </c>
      <c r="O24" s="1">
        <v>9445</v>
      </c>
      <c r="P24" s="456">
        <v>10997</v>
      </c>
      <c r="Q24" s="1">
        <v>282</v>
      </c>
      <c r="R24" s="1">
        <v>8061</v>
      </c>
      <c r="S24" s="1">
        <v>0</v>
      </c>
      <c r="T24" s="1">
        <v>80517</v>
      </c>
      <c r="U24" s="1">
        <v>84623</v>
      </c>
      <c r="V24" s="1">
        <v>0</v>
      </c>
      <c r="W24" s="1">
        <v>0</v>
      </c>
      <c r="X24" s="1">
        <v>38954</v>
      </c>
      <c r="Y24" s="1">
        <v>1712922</v>
      </c>
      <c r="Z24" s="1">
        <v>0</v>
      </c>
      <c r="AA24" s="1">
        <v>0</v>
      </c>
      <c r="AB24" s="1">
        <v>0</v>
      </c>
      <c r="AC24" s="1">
        <v>0</v>
      </c>
      <c r="AD24" s="212">
        <v>1712922</v>
      </c>
    </row>
    <row r="25" spans="1:30" s="47" customFormat="1" ht="29.25" customHeight="1">
      <c r="A25" s="437" t="s">
        <v>48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23437</v>
      </c>
      <c r="I25" s="6">
        <v>23437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459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23437</v>
      </c>
      <c r="Z25" s="6">
        <v>0</v>
      </c>
      <c r="AA25" s="6">
        <v>0</v>
      </c>
      <c r="AB25" s="6">
        <v>0</v>
      </c>
      <c r="AC25" s="6">
        <v>0</v>
      </c>
      <c r="AD25" s="217">
        <v>23437</v>
      </c>
    </row>
    <row r="26" spans="1:30" s="47" customFormat="1" ht="29.25" customHeight="1" thickBot="1">
      <c r="A26" s="606" t="s">
        <v>18</v>
      </c>
      <c r="B26" s="4">
        <f aca="true" t="shared" si="0" ref="B26:AD26">SUM(B10:B25)</f>
        <v>2596873</v>
      </c>
      <c r="C26" s="4">
        <f t="shared" si="0"/>
        <v>1361881</v>
      </c>
      <c r="D26" s="4">
        <f t="shared" si="0"/>
        <v>16292</v>
      </c>
      <c r="E26" s="4">
        <f t="shared" si="0"/>
        <v>372721</v>
      </c>
      <c r="F26" s="4">
        <f t="shared" si="0"/>
        <v>856282</v>
      </c>
      <c r="G26" s="4">
        <f t="shared" si="0"/>
        <v>5204049</v>
      </c>
      <c r="H26" s="4">
        <f t="shared" si="0"/>
        <v>2232452</v>
      </c>
      <c r="I26" s="4">
        <f t="shared" si="0"/>
        <v>2232452</v>
      </c>
      <c r="J26" s="4">
        <f t="shared" si="0"/>
        <v>0</v>
      </c>
      <c r="K26" s="4">
        <f t="shared" si="0"/>
        <v>0</v>
      </c>
      <c r="L26" s="4">
        <f t="shared" si="0"/>
        <v>10427620</v>
      </c>
      <c r="M26" s="4">
        <f t="shared" si="0"/>
        <v>1249347</v>
      </c>
      <c r="N26" s="4">
        <f t="shared" si="0"/>
        <v>49463</v>
      </c>
      <c r="O26" s="4">
        <f t="shared" si="0"/>
        <v>155223</v>
      </c>
      <c r="P26" s="460">
        <f t="shared" si="0"/>
        <v>1148245</v>
      </c>
      <c r="Q26" s="4">
        <f t="shared" si="0"/>
        <v>86860</v>
      </c>
      <c r="R26" s="4">
        <f t="shared" si="0"/>
        <v>261584</v>
      </c>
      <c r="S26" s="4">
        <f t="shared" si="0"/>
        <v>7008</v>
      </c>
      <c r="T26" s="4">
        <f t="shared" si="0"/>
        <v>2661175</v>
      </c>
      <c r="U26" s="4">
        <f t="shared" si="0"/>
        <v>411102</v>
      </c>
      <c r="V26" s="4">
        <f t="shared" si="0"/>
        <v>1308105</v>
      </c>
      <c r="W26" s="4">
        <f t="shared" si="0"/>
        <v>875230</v>
      </c>
      <c r="X26" s="4">
        <f t="shared" si="0"/>
        <v>1298058</v>
      </c>
      <c r="Y26" s="4">
        <f t="shared" si="0"/>
        <v>26500291</v>
      </c>
      <c r="Z26" s="4">
        <f>SUM(Z10:Z25)</f>
        <v>11941</v>
      </c>
      <c r="AA26" s="4">
        <f t="shared" si="0"/>
        <v>144519</v>
      </c>
      <c r="AB26" s="4">
        <f t="shared" si="0"/>
        <v>0</v>
      </c>
      <c r="AC26" s="4">
        <f t="shared" si="0"/>
        <v>4936</v>
      </c>
      <c r="AD26" s="27">
        <f t="shared" si="0"/>
        <v>26649746</v>
      </c>
    </row>
    <row r="27" spans="1:30" s="47" customFormat="1" ht="29.25" customHeight="1">
      <c r="A27" s="218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</row>
    <row r="28" spans="1:30" s="47" customFormat="1" ht="29.25" customHeight="1" thickBot="1">
      <c r="A28" s="218"/>
      <c r="B28" s="438" t="s">
        <v>49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342" t="s">
        <v>223</v>
      </c>
      <c r="Q28" s="343" t="s">
        <v>224</v>
      </c>
      <c r="R28" s="343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</row>
    <row r="29" spans="1:30" s="47" customFormat="1" ht="29.25" customHeight="1">
      <c r="A29" s="15" t="s">
        <v>31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1439</v>
      </c>
      <c r="I29" s="8">
        <v>1439</v>
      </c>
      <c r="J29" s="8">
        <v>0</v>
      </c>
      <c r="K29" s="8">
        <v>0</v>
      </c>
      <c r="L29" s="8">
        <v>6222</v>
      </c>
      <c r="M29" s="8">
        <v>434</v>
      </c>
      <c r="N29" s="8">
        <v>8</v>
      </c>
      <c r="O29" s="8">
        <v>294</v>
      </c>
      <c r="P29" s="8">
        <v>2108</v>
      </c>
      <c r="Q29" s="8">
        <v>0</v>
      </c>
      <c r="R29" s="8">
        <v>50</v>
      </c>
      <c r="S29" s="8">
        <v>0</v>
      </c>
      <c r="T29" s="8">
        <v>1744</v>
      </c>
      <c r="U29" s="8">
        <v>4386</v>
      </c>
      <c r="V29" s="8">
        <v>0</v>
      </c>
      <c r="W29" s="8">
        <v>0</v>
      </c>
      <c r="X29" s="8">
        <v>1194</v>
      </c>
      <c r="Y29" s="8">
        <v>17879</v>
      </c>
      <c r="Z29" s="8">
        <v>0</v>
      </c>
      <c r="AA29" s="8">
        <v>0</v>
      </c>
      <c r="AB29" s="8">
        <v>0</v>
      </c>
      <c r="AC29" s="8">
        <v>0</v>
      </c>
      <c r="AD29" s="16">
        <v>17879</v>
      </c>
    </row>
    <row r="30" spans="1:30" s="47" customFormat="1" ht="29.25" customHeight="1" thickBot="1">
      <c r="A30" s="606" t="s">
        <v>18</v>
      </c>
      <c r="B30" s="4">
        <f aca="true" t="shared" si="1" ref="B30:AD30">B29</f>
        <v>0</v>
      </c>
      <c r="C30" s="4">
        <f t="shared" si="1"/>
        <v>0</v>
      </c>
      <c r="D30" s="4">
        <f t="shared" si="1"/>
        <v>0</v>
      </c>
      <c r="E30" s="4">
        <f t="shared" si="1"/>
        <v>0</v>
      </c>
      <c r="F30" s="4">
        <f t="shared" si="1"/>
        <v>0</v>
      </c>
      <c r="G30" s="4">
        <f t="shared" si="1"/>
        <v>0</v>
      </c>
      <c r="H30" s="4">
        <f t="shared" si="1"/>
        <v>1439</v>
      </c>
      <c r="I30" s="4">
        <f t="shared" si="1"/>
        <v>1439</v>
      </c>
      <c r="J30" s="4">
        <f t="shared" si="1"/>
        <v>0</v>
      </c>
      <c r="K30" s="4">
        <f t="shared" si="1"/>
        <v>0</v>
      </c>
      <c r="L30" s="4">
        <f t="shared" si="1"/>
        <v>6222</v>
      </c>
      <c r="M30" s="4">
        <f t="shared" si="1"/>
        <v>434</v>
      </c>
      <c r="N30" s="4">
        <f t="shared" si="1"/>
        <v>8</v>
      </c>
      <c r="O30" s="4">
        <f t="shared" si="1"/>
        <v>294</v>
      </c>
      <c r="P30" s="4">
        <f t="shared" si="1"/>
        <v>2108</v>
      </c>
      <c r="Q30" s="4">
        <f t="shared" si="1"/>
        <v>0</v>
      </c>
      <c r="R30" s="4">
        <f t="shared" si="1"/>
        <v>50</v>
      </c>
      <c r="S30" s="4">
        <f t="shared" si="1"/>
        <v>0</v>
      </c>
      <c r="T30" s="4">
        <f t="shared" si="1"/>
        <v>1744</v>
      </c>
      <c r="U30" s="4">
        <f t="shared" si="1"/>
        <v>4386</v>
      </c>
      <c r="V30" s="4">
        <f t="shared" si="1"/>
        <v>0</v>
      </c>
      <c r="W30" s="4">
        <f t="shared" si="1"/>
        <v>0</v>
      </c>
      <c r="X30" s="4">
        <f t="shared" si="1"/>
        <v>1194</v>
      </c>
      <c r="Y30" s="4">
        <f t="shared" si="1"/>
        <v>17879</v>
      </c>
      <c r="Z30" s="4">
        <f>Z29</f>
        <v>0</v>
      </c>
      <c r="AA30" s="4">
        <f t="shared" si="1"/>
        <v>0</v>
      </c>
      <c r="AB30" s="4">
        <f t="shared" si="1"/>
        <v>0</v>
      </c>
      <c r="AC30" s="4">
        <f t="shared" si="1"/>
        <v>0</v>
      </c>
      <c r="AD30" s="27">
        <f t="shared" si="1"/>
        <v>17879</v>
      </c>
    </row>
    <row r="32" s="220" customFormat="1" ht="12"/>
  </sheetData>
  <sheetProtection/>
  <mergeCells count="2">
    <mergeCell ref="A5:A8"/>
    <mergeCell ref="B5:G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60" r:id="rId1"/>
  <colBreaks count="1" manualBreakCount="1">
    <brk id="15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showGridLines="0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4.375" style="28" customWidth="1"/>
    <col min="2" max="25" width="14.25390625" style="28" customWidth="1"/>
    <col min="26" max="16384" width="9.125" style="28" customWidth="1"/>
  </cols>
  <sheetData>
    <row r="1" ht="30" customHeight="1">
      <c r="B1" s="329" t="s">
        <v>41</v>
      </c>
    </row>
    <row r="2" spans="2:8" s="12" customFormat="1" ht="30" customHeight="1">
      <c r="B2" s="593" t="s">
        <v>802</v>
      </c>
      <c r="H2" s="17"/>
    </row>
    <row r="3" spans="2:8" s="12" customFormat="1" ht="30" customHeight="1">
      <c r="B3" s="176"/>
      <c r="H3" s="17"/>
    </row>
    <row r="4" spans="1:25" s="12" customFormat="1" ht="30" customHeight="1" thickBot="1">
      <c r="A4" s="29"/>
      <c r="B4" s="461" t="s">
        <v>42</v>
      </c>
      <c r="Q4" s="342" t="s">
        <v>187</v>
      </c>
      <c r="R4" s="343" t="s">
        <v>188</v>
      </c>
      <c r="Y4" s="450" t="s">
        <v>428</v>
      </c>
    </row>
    <row r="5" spans="1:25" s="12" customFormat="1" ht="30" customHeight="1">
      <c r="A5" s="640" t="s">
        <v>230</v>
      </c>
      <c r="B5" s="643" t="s">
        <v>845</v>
      </c>
      <c r="C5" s="644"/>
      <c r="D5" s="644"/>
      <c r="E5" s="644"/>
      <c r="F5" s="644"/>
      <c r="G5" s="645"/>
      <c r="H5" s="439" t="s">
        <v>99</v>
      </c>
      <c r="I5" s="263"/>
      <c r="J5" s="263"/>
      <c r="K5" s="264"/>
      <c r="L5" s="265" t="s">
        <v>100</v>
      </c>
      <c r="M5" s="265" t="s">
        <v>101</v>
      </c>
      <c r="N5" s="265" t="s">
        <v>102</v>
      </c>
      <c r="O5" s="265" t="s">
        <v>103</v>
      </c>
      <c r="P5" s="265" t="s">
        <v>104</v>
      </c>
      <c r="Q5" s="265" t="s">
        <v>388</v>
      </c>
      <c r="R5" s="265" t="s">
        <v>163</v>
      </c>
      <c r="S5" s="265" t="s">
        <v>390</v>
      </c>
      <c r="T5" s="265" t="s">
        <v>391</v>
      </c>
      <c r="U5" s="265" t="s">
        <v>392</v>
      </c>
      <c r="V5" s="268" t="s">
        <v>393</v>
      </c>
      <c r="W5" s="265"/>
      <c r="X5" s="265" t="s">
        <v>394</v>
      </c>
      <c r="Y5" s="269" t="s">
        <v>395</v>
      </c>
    </row>
    <row r="6" spans="1:25" s="12" customFormat="1" ht="30" customHeight="1">
      <c r="A6" s="641"/>
      <c r="B6" s="440" t="s">
        <v>359</v>
      </c>
      <c r="C6" s="440" t="s">
        <v>360</v>
      </c>
      <c r="D6" s="440" t="s">
        <v>361</v>
      </c>
      <c r="E6" s="440" t="s">
        <v>362</v>
      </c>
      <c r="F6" s="440" t="s">
        <v>363</v>
      </c>
      <c r="G6" s="441"/>
      <c r="H6" s="273" t="s">
        <v>364</v>
      </c>
      <c r="I6" s="440" t="s">
        <v>365</v>
      </c>
      <c r="J6" s="440" t="s">
        <v>366</v>
      </c>
      <c r="K6" s="440" t="s">
        <v>367</v>
      </c>
      <c r="L6" s="440" t="s">
        <v>368</v>
      </c>
      <c r="M6" s="440" t="s">
        <v>369</v>
      </c>
      <c r="N6" s="440" t="s">
        <v>370</v>
      </c>
      <c r="O6" s="440" t="s">
        <v>371</v>
      </c>
      <c r="P6" s="440" t="s">
        <v>400</v>
      </c>
      <c r="Q6" s="440" t="s">
        <v>401</v>
      </c>
      <c r="R6" s="440" t="s">
        <v>402</v>
      </c>
      <c r="S6" s="440" t="s">
        <v>403</v>
      </c>
      <c r="T6" s="440" t="s">
        <v>404</v>
      </c>
      <c r="U6" s="440" t="s">
        <v>405</v>
      </c>
      <c r="V6" s="464" t="s">
        <v>406</v>
      </c>
      <c r="W6" s="277" t="s">
        <v>431</v>
      </c>
      <c r="X6" s="440" t="s">
        <v>280</v>
      </c>
      <c r="Y6" s="451" t="s">
        <v>407</v>
      </c>
    </row>
    <row r="7" spans="1:25" s="12" customFormat="1" ht="30" customHeight="1">
      <c r="A7" s="641"/>
      <c r="B7" s="440"/>
      <c r="C7" s="440"/>
      <c r="D7" s="440"/>
      <c r="E7" s="440"/>
      <c r="F7" s="440"/>
      <c r="G7" s="441" t="s">
        <v>98</v>
      </c>
      <c r="H7" s="273"/>
      <c r="I7" s="440"/>
      <c r="J7" s="440" t="s">
        <v>372</v>
      </c>
      <c r="K7" s="440" t="s">
        <v>373</v>
      </c>
      <c r="L7" s="442"/>
      <c r="M7" s="440"/>
      <c r="N7" s="442"/>
      <c r="O7" s="442"/>
      <c r="P7" s="442"/>
      <c r="Q7" s="442"/>
      <c r="R7" s="442"/>
      <c r="S7" s="442"/>
      <c r="T7" s="442"/>
      <c r="U7" s="442"/>
      <c r="V7" s="442"/>
      <c r="W7" s="440" t="s">
        <v>429</v>
      </c>
      <c r="X7" s="442"/>
      <c r="Y7" s="453"/>
    </row>
    <row r="8" spans="1:25" s="12" customFormat="1" ht="30" customHeight="1">
      <c r="A8" s="642"/>
      <c r="B8" s="443"/>
      <c r="C8" s="443"/>
      <c r="D8" s="443"/>
      <c r="E8" s="443"/>
      <c r="F8" s="443"/>
      <c r="G8" s="443"/>
      <c r="H8" s="444"/>
      <c r="I8" s="445"/>
      <c r="J8" s="446"/>
      <c r="K8" s="446"/>
      <c r="L8" s="445"/>
      <c r="M8" s="446"/>
      <c r="N8" s="445"/>
      <c r="O8" s="445"/>
      <c r="P8" s="445"/>
      <c r="Q8" s="445"/>
      <c r="R8" s="445"/>
      <c r="S8" s="445"/>
      <c r="T8" s="445"/>
      <c r="U8" s="445"/>
      <c r="V8" s="445"/>
      <c r="W8" s="446" t="s">
        <v>430</v>
      </c>
      <c r="X8" s="445"/>
      <c r="Y8" s="600" t="s">
        <v>423</v>
      </c>
    </row>
    <row r="9" spans="1:25" s="19" customFormat="1" ht="30" customHeight="1">
      <c r="A9" s="13" t="s">
        <v>22</v>
      </c>
      <c r="B9" s="31">
        <f>IF('第3-4表'!B10=0,0,'第3-4表'!B10/'第3-2表'!$R12)</f>
        <v>17.621290321031182</v>
      </c>
      <c r="C9" s="31">
        <f>IF('第3-4表'!C10=0,0,'第3-4表'!C10/'第3-2表'!$R12)</f>
        <v>11.299889969220889</v>
      </c>
      <c r="D9" s="31">
        <f>IF('第3-4表'!D10=0,0,'第3-4表'!D10/'第3-2表'!$R12)</f>
        <v>0</v>
      </c>
      <c r="E9" s="31">
        <f>IF('第3-4表'!E10=0,0,'第3-4表'!E10/'第3-2表'!$R12)</f>
        <v>0.9679414843484905</v>
      </c>
      <c r="F9" s="31">
        <f>IF('第3-4表'!F10=0,0,'第3-4表'!F10/'第3-2表'!$R12)</f>
        <v>5.80569326081206</v>
      </c>
      <c r="G9" s="31">
        <f>IF('第3-4表'!G10=0,0,'第3-4表'!G10/'第3-2表'!$R12)</f>
        <v>35.69481503541262</v>
      </c>
      <c r="H9" s="31">
        <f>IF('第3-4表'!H10=0,0,'第3-4表'!H10/'第3-2表'!$R12)</f>
        <v>9.730193001603286</v>
      </c>
      <c r="I9" s="31">
        <f>IF('第3-4表'!I10=0,0,'第3-4表'!I10/'第3-2表'!$R12)</f>
        <v>9.730193001603286</v>
      </c>
      <c r="J9" s="31">
        <f>IF('第3-4表'!J10=0,0,'第3-4表'!J10/'第3-2表'!$R12)</f>
        <v>0</v>
      </c>
      <c r="K9" s="31">
        <f>IF('第3-4表'!K10=0,0,'第3-4表'!K10/'第3-2表'!$R12)</f>
        <v>0</v>
      </c>
      <c r="L9" s="31">
        <f>IF('第3-4表'!L10=0,0,'第3-4表'!L10/'第3-2表'!$R12)</f>
        <v>70.09935021112392</v>
      </c>
      <c r="M9" s="31">
        <f>IF('第3-4表'!M10=0,0,'第3-4表'!M10/'第3-2表'!$R12)</f>
        <v>9.852575224581845</v>
      </c>
      <c r="N9" s="31">
        <f>IF('第3-4表'!N10=0,0,'第3-4表'!N10/'第3-2表'!$R12)</f>
        <v>0.41349889300184345</v>
      </c>
      <c r="O9" s="31">
        <f>IF('第3-4表'!O10=0,0,'第3-4表'!O10/'第3-2表'!$R12)</f>
        <v>1.2228272523629857</v>
      </c>
      <c r="P9" s="31">
        <f>IF('第3-4表'!P10=0,0,'第3-4表'!P10/'第3-2表'!$R12)</f>
        <v>11.96878927373167</v>
      </c>
      <c r="Q9" s="31">
        <f>IF('第3-4表'!Q10=0,0,'第3-4表'!Q10/'第3-2表'!$R12)</f>
        <v>1.869425338781235</v>
      </c>
      <c r="R9" s="31">
        <f>IF('第3-4表'!R10=0,0,'第3-4表'!R10/'第3-2表'!$R12)</f>
        <v>2.01867195216972</v>
      </c>
      <c r="S9" s="31">
        <f>IF('第3-4表'!S10=0,0,'第3-4表'!S10/'第3-2表'!$R12)</f>
        <v>0</v>
      </c>
      <c r="T9" s="31">
        <f>IF('第3-4表'!T10=0,0,'第3-4表'!T10/'第3-2表'!$R12)</f>
        <v>19.55212978348262</v>
      </c>
      <c r="U9" s="31">
        <f>IF('第3-4表'!U10=0,0,'第3-4表'!U10/'第3-2表'!$R12)</f>
        <v>1.2656455911006474</v>
      </c>
      <c r="V9" s="31">
        <f>IF('第3-4表'!V10=0,0,'第3-4表'!V10/'第3-2表'!$R12)</f>
        <v>11.685049160462068</v>
      </c>
      <c r="W9" s="31">
        <f>IF('第3-4表'!W10=0,0,'第3-4表'!W10/'第3-2表'!$R12)</f>
        <v>7.011022634363981</v>
      </c>
      <c r="X9" s="31">
        <f>IF('第3-4表'!X10=0,0,'第3-4表'!X10/'第3-2表'!$R12)</f>
        <v>10.738894250711667</v>
      </c>
      <c r="Y9" s="32">
        <f>IF('第3-4表'!Y10=0,0,'第3-4表'!Y10/'第3-2表'!$R12)</f>
        <v>186.11186496852613</v>
      </c>
    </row>
    <row r="10" spans="1:25" s="19" customFormat="1" ht="30" customHeight="1">
      <c r="A10" s="13" t="s">
        <v>24</v>
      </c>
      <c r="B10" s="31">
        <f>IF('第3-4表'!B11=0,0,'第3-4表'!B11/'第3-2表'!$R13)</f>
        <v>26.37856174040059</v>
      </c>
      <c r="C10" s="31">
        <f>IF('第3-4表'!C11=0,0,'第3-4表'!C11/'第3-2表'!$R13)</f>
        <v>12.629033250490236</v>
      </c>
      <c r="D10" s="31">
        <f>IF('第3-4表'!D11=0,0,'第3-4表'!D11/'第3-2表'!$R13)</f>
        <v>0.6449455456007105</v>
      </c>
      <c r="E10" s="31">
        <f>IF('第3-4表'!E11=0,0,'第3-4表'!E11/'第3-2表'!$R13)</f>
        <v>7.672465683428794</v>
      </c>
      <c r="F10" s="31">
        <f>IF('第3-4表'!F11=0,0,'第3-4表'!F11/'第3-2表'!$R13)</f>
        <v>8.767974232140803</v>
      </c>
      <c r="G10" s="31">
        <f>IF('第3-4表'!G11=0,0,'第3-4表'!G11/'第3-2表'!$R13)</f>
        <v>56.092980452061134</v>
      </c>
      <c r="H10" s="31">
        <f>IF('第3-4表'!H11=0,0,'第3-4表'!H11/'第3-2表'!$R13)</f>
        <v>13.145139500105671</v>
      </c>
      <c r="I10" s="31">
        <f>IF('第3-4表'!I11=0,0,'第3-4表'!I11/'第3-2表'!$R13)</f>
        <v>13.145139500105671</v>
      </c>
      <c r="J10" s="31">
        <f>IF('第3-4表'!J11=0,0,'第3-4表'!J11/'第3-2表'!$R13)</f>
        <v>0</v>
      </c>
      <c r="K10" s="31">
        <f>IF('第3-4表'!K11=0,0,'第3-4表'!K11/'第3-2表'!$R13)</f>
        <v>0</v>
      </c>
      <c r="L10" s="31">
        <f>IF('第3-4表'!L11=0,0,'第3-4表'!L11/'第3-2表'!$R13)</f>
        <v>54.16108657326531</v>
      </c>
      <c r="M10" s="31">
        <f>IF('第3-4表'!M11=0,0,'第3-4表'!M11/'第3-2表'!$R13)</f>
        <v>6.475191212389546</v>
      </c>
      <c r="N10" s="31">
        <f>IF('第3-4表'!N11=0,0,'第3-4表'!N11/'第3-2表'!$R13)</f>
        <v>0.285126498465753</v>
      </c>
      <c r="O10" s="31">
        <f>IF('第3-4表'!O11=0,0,'第3-4表'!O11/'第3-2表'!$R13)</f>
        <v>0.6482628364441853</v>
      </c>
      <c r="P10" s="31">
        <f>IF('第3-4表'!P11=0,0,'第3-4表'!P11/'第3-2表'!$R13)</f>
        <v>5.4586555876286456</v>
      </c>
      <c r="Q10" s="31">
        <f>IF('第3-4表'!Q11=0,0,'第3-4表'!Q11/'第3-2表'!$R13)</f>
        <v>0.2566084981500753</v>
      </c>
      <c r="R10" s="31">
        <f>IF('第3-4表'!R11=0,0,'第3-4表'!R11/'第3-2表'!$R13)</f>
        <v>2.3414722885829016</v>
      </c>
      <c r="S10" s="31">
        <f>IF('第3-4表'!S11=0,0,'第3-4表'!S11/'第3-2表'!$R13)</f>
        <v>0</v>
      </c>
      <c r="T10" s="31">
        <f>IF('第3-4表'!T11=0,0,'第3-4表'!T11/'第3-2表'!$R13)</f>
        <v>18.328138919579775</v>
      </c>
      <c r="U10" s="31">
        <f>IF('第3-4表'!U11=0,0,'第3-4表'!U11/'第3-2表'!$R13)</f>
        <v>1.52012177667677</v>
      </c>
      <c r="V10" s="31">
        <f>IF('第3-4表'!V11=0,0,'第3-4表'!V11/'第3-2表'!$R13)</f>
        <v>7.2404153034117265</v>
      </c>
      <c r="W10" s="31">
        <f>IF('第3-4表'!W11=0,0,'第3-4表'!W11/'第3-2表'!$R13)</f>
        <v>4.344259882985241</v>
      </c>
      <c r="X10" s="31">
        <f>IF('第3-4表'!X11=0,0,'第3-4表'!X11/'第3-2表'!$R13)</f>
        <v>7.532978953929786</v>
      </c>
      <c r="Y10" s="32">
        <f>IF('第3-4表'!Y11=0,0,'第3-4表'!Y11/'第3-2表'!$R13)</f>
        <v>173.48617840069127</v>
      </c>
    </row>
    <row r="11" spans="1:25" s="19" customFormat="1" ht="30" customHeight="1">
      <c r="A11" s="13" t="s">
        <v>25</v>
      </c>
      <c r="B11" s="31">
        <f>IF('第3-4表'!B12=0,0,'第3-4表'!B12/'第3-2表'!$R14)</f>
        <v>11.049962526737309</v>
      </c>
      <c r="C11" s="31">
        <f>IF('第3-4表'!C12=0,0,'第3-4表'!C12/'第3-2表'!$R14)</f>
        <v>5.422572580512809</v>
      </c>
      <c r="D11" s="31">
        <f>IF('第3-4表'!D12=0,0,'第3-4表'!D12/'第3-2表'!$R14)</f>
        <v>0</v>
      </c>
      <c r="E11" s="31">
        <f>IF('第3-4表'!E12=0,0,'第3-4表'!E12/'第3-2表'!$R14)</f>
        <v>1.3723967023528831</v>
      </c>
      <c r="F11" s="31">
        <f>IF('第3-4表'!F12=0,0,'第3-4表'!F12/'第3-2表'!$R14)</f>
        <v>3.553504707407671</v>
      </c>
      <c r="G11" s="31">
        <f>IF('第3-4表'!G12=0,0,'第3-4表'!G12/'第3-2表'!$R14)</f>
        <v>21.398436517010673</v>
      </c>
      <c r="H11" s="31">
        <f>IF('第3-4表'!H12=0,0,'第3-4表'!H12/'第3-2表'!$R14)</f>
        <v>17.14262269074438</v>
      </c>
      <c r="I11" s="31">
        <f>IF('第3-4表'!I12=0,0,'第3-4表'!I12/'第3-2表'!$R14)</f>
        <v>17.14262269074438</v>
      </c>
      <c r="J11" s="31">
        <f>IF('第3-4表'!J12=0,0,'第3-4表'!J12/'第3-2表'!$R14)</f>
        <v>0</v>
      </c>
      <c r="K11" s="31">
        <f>IF('第3-4表'!K12=0,0,'第3-4表'!K12/'第3-2表'!$R14)</f>
        <v>0</v>
      </c>
      <c r="L11" s="31">
        <f>IF('第3-4表'!L12=0,0,'第3-4表'!L12/'第3-2表'!$R14)</f>
        <v>74.13447704283986</v>
      </c>
      <c r="M11" s="31">
        <f>IF('第3-4表'!M12=0,0,'第3-4表'!M12/'第3-2表'!$R14)</f>
        <v>8.544943297756527</v>
      </c>
      <c r="N11" s="31">
        <f>IF('第3-4表'!N12=0,0,'第3-4表'!N12/'第3-2表'!$R14)</f>
        <v>0.40476594254829124</v>
      </c>
      <c r="O11" s="31">
        <f>IF('第3-4表'!O12=0,0,'第3-4表'!O12/'第3-2表'!$R14)</f>
        <v>1.0752911699863783</v>
      </c>
      <c r="P11" s="31">
        <f>IF('第3-4表'!P12=0,0,'第3-4表'!P12/'第3-2表'!$R14)</f>
        <v>12.52203263729711</v>
      </c>
      <c r="Q11" s="31">
        <f>IF('第3-4表'!Q12=0,0,'第3-4表'!Q12/'第3-2表'!$R14)</f>
        <v>0.007713474509975547</v>
      </c>
      <c r="R11" s="31">
        <f>IF('第3-4表'!R12=0,0,'第3-4表'!R12/'第3-2表'!$R14)</f>
        <v>2.9287132720996514</v>
      </c>
      <c r="S11" s="31">
        <f>IF('第3-4表'!S12=0,0,'第3-4表'!S12/'第3-2表'!$R14)</f>
        <v>0</v>
      </c>
      <c r="T11" s="31">
        <f>IF('第3-4表'!T12=0,0,'第3-4表'!T12/'第3-2表'!$R14)</f>
        <v>25.380668172891237</v>
      </c>
      <c r="U11" s="31">
        <f>IF('第3-4表'!U12=0,0,'第3-4表'!U12/'第3-2表'!$R14)</f>
        <v>0.5318468027374629</v>
      </c>
      <c r="V11" s="31">
        <f>IF('第3-4表'!V12=0,0,'第3-4表'!V12/'第3-2表'!$R14)</f>
        <v>0</v>
      </c>
      <c r="W11" s="31">
        <f>IF('第3-4表'!W12=0,0,'第3-4表'!W12/'第3-2表'!$R14)</f>
        <v>0</v>
      </c>
      <c r="X11" s="31">
        <f>IF('第3-4表'!X12=0,0,'第3-4表'!X12/'第3-2表'!$R14)</f>
        <v>7.764952378868362</v>
      </c>
      <c r="Y11" s="32">
        <f>IF('第3-4表'!Y12=0,0,'第3-4表'!Y12/'第3-2表'!$R14)</f>
        <v>171.83646339928993</v>
      </c>
    </row>
    <row r="12" spans="1:25" s="19" customFormat="1" ht="30" customHeight="1">
      <c r="A12" s="13" t="s">
        <v>27</v>
      </c>
      <c r="B12" s="31">
        <f>IF('第3-4表'!B13=0,0,'第3-4表'!B13/'第3-2表'!$R15)</f>
        <v>20.260967070380925</v>
      </c>
      <c r="C12" s="31">
        <f>IF('第3-4表'!C13=0,0,'第3-4表'!C13/'第3-2表'!$R15)</f>
        <v>9.105332329943678</v>
      </c>
      <c r="D12" s="31">
        <f>IF('第3-4表'!D13=0,0,'第3-4表'!D13/'第3-2表'!$R15)</f>
        <v>0</v>
      </c>
      <c r="E12" s="31">
        <f>IF('第3-4表'!E13=0,0,'第3-4表'!E13/'第3-2表'!$R15)</f>
        <v>4.2022301835902915</v>
      </c>
      <c r="F12" s="31">
        <f>IF('第3-4表'!F13=0,0,'第3-4表'!F13/'第3-2表'!$R15)</f>
        <v>6.637379695081033</v>
      </c>
      <c r="G12" s="31">
        <f>IF('第3-4表'!G13=0,0,'第3-4表'!G13/'第3-2表'!$R15)</f>
        <v>40.205909278995925</v>
      </c>
      <c r="H12" s="31">
        <f>IF('第3-4表'!H13=0,0,'第3-4表'!H13/'第3-2表'!$R15)</f>
        <v>11.195941846279847</v>
      </c>
      <c r="I12" s="31">
        <f>IF('第3-4表'!I13=0,0,'第3-4表'!I13/'第3-2表'!$R15)</f>
        <v>11.195941846279847</v>
      </c>
      <c r="J12" s="31">
        <f>IF('第3-4表'!J13=0,0,'第3-4表'!J13/'第3-2表'!$R15)</f>
        <v>0</v>
      </c>
      <c r="K12" s="31">
        <f>IF('第3-4表'!K13=0,0,'第3-4表'!K13/'第3-2表'!$R15)</f>
        <v>0</v>
      </c>
      <c r="L12" s="31">
        <f>IF('第3-4表'!L13=0,0,'第3-4表'!L13/'第3-2表'!$R15)</f>
        <v>48.034921390423634</v>
      </c>
      <c r="M12" s="31">
        <f>IF('第3-4表'!M13=0,0,'第3-4表'!M13/'第3-2表'!$R15)</f>
        <v>8.954395082533088</v>
      </c>
      <c r="N12" s="31">
        <f>IF('第3-4表'!N13=0,0,'第3-4表'!N13/'第3-2表'!$R15)</f>
        <v>0.35290157562191937</v>
      </c>
      <c r="O12" s="31">
        <f>IF('第3-4表'!O13=0,0,'第3-4表'!O13/'第3-2表'!$R15)</f>
        <v>1.2632418490670407</v>
      </c>
      <c r="P12" s="31">
        <f>IF('第3-4表'!P13=0,0,'第3-4表'!P13/'第3-2表'!$R15)</f>
        <v>5.2506437344962364</v>
      </c>
      <c r="Q12" s="31">
        <f>IF('第3-4表'!Q13=0,0,'第3-4表'!Q13/'第3-2表'!$R15)</f>
        <v>0.4433781642686083</v>
      </c>
      <c r="R12" s="31">
        <f>IF('第3-4表'!R13=0,0,'第3-4表'!R13/'第3-2表'!$R15)</f>
        <v>0.4333013878079581</v>
      </c>
      <c r="S12" s="31">
        <f>IF('第3-4表'!S13=0,0,'第3-4表'!S13/'第3-2表'!$R15)</f>
        <v>0.27400255993002004</v>
      </c>
      <c r="T12" s="31">
        <f>IF('第3-4表'!T13=0,0,'第3-4表'!T13/'第3-2表'!$R15)</f>
        <v>16.80227434988712</v>
      </c>
      <c r="U12" s="31">
        <f>IF('第3-4表'!U13=0,0,'第3-4表'!U13/'第3-2表'!$R15)</f>
        <v>1.2535938716047161</v>
      </c>
      <c r="V12" s="31">
        <f>IF('第3-4表'!V13=0,0,'第3-4表'!V13/'第3-2表'!$R15)</f>
        <v>0</v>
      </c>
      <c r="W12" s="31">
        <f>IF('第3-4表'!W13=0,0,'第3-4表'!W13/'第3-2表'!$R15)</f>
        <v>0</v>
      </c>
      <c r="X12" s="31">
        <f>IF('第3-4表'!X13=0,0,'第3-4表'!X13/'第3-2表'!$R15)</f>
        <v>9.149927425769533</v>
      </c>
      <c r="Y12" s="32">
        <f>IF('第3-4表'!Y13=0,0,'第3-4表'!Y13/'第3-2表'!$R15)</f>
        <v>143.61443251668567</v>
      </c>
    </row>
    <row r="13" spans="1:25" s="19" customFormat="1" ht="30" customHeight="1">
      <c r="A13" s="13" t="s">
        <v>29</v>
      </c>
      <c r="B13" s="31">
        <f>IF('第3-4表'!B14=0,0,'第3-4表'!B14/'第3-2表'!$R16)</f>
        <v>9.287509237485992</v>
      </c>
      <c r="C13" s="31">
        <f>IF('第3-4表'!C14=0,0,'第3-4表'!C14/'第3-2表'!$R16)</f>
        <v>4.820979833485645</v>
      </c>
      <c r="D13" s="31">
        <f>IF('第3-4表'!D14=0,0,'第3-4表'!D14/'第3-2表'!$R16)</f>
        <v>0</v>
      </c>
      <c r="E13" s="31">
        <f>IF('第3-4表'!E14=0,0,'第3-4表'!E14/'第3-2表'!$R16)</f>
        <v>0</v>
      </c>
      <c r="F13" s="31">
        <f>IF('第3-4表'!F14=0,0,'第3-4表'!F14/'第3-2表'!$R16)</f>
        <v>3.039227472934902</v>
      </c>
      <c r="G13" s="31">
        <f>IF('第3-4表'!G14=0,0,'第3-4表'!G14/'第3-2表'!$R16)</f>
        <v>17.14771654390654</v>
      </c>
      <c r="H13" s="31">
        <f>IF('第3-4表'!H14=0,0,'第3-4表'!H14/'第3-2表'!$R16)</f>
        <v>20.74989469896515</v>
      </c>
      <c r="I13" s="31">
        <f>IF('第3-4表'!I14=0,0,'第3-4表'!I14/'第3-2表'!$R16)</f>
        <v>20.74989469896515</v>
      </c>
      <c r="J13" s="31">
        <f>IF('第3-4表'!J14=0,0,'第3-4表'!J14/'第3-2表'!$R16)</f>
        <v>0</v>
      </c>
      <c r="K13" s="31">
        <f>IF('第3-4表'!K14=0,0,'第3-4表'!K14/'第3-2表'!$R16)</f>
        <v>0</v>
      </c>
      <c r="L13" s="31">
        <f>IF('第3-4表'!L14=0,0,'第3-4表'!L14/'第3-2表'!$R16)</f>
        <v>67.99411827513121</v>
      </c>
      <c r="M13" s="31">
        <f>IF('第3-4表'!M14=0,0,'第3-4表'!M14/'第3-2表'!$R16)</f>
        <v>6.569271266395225</v>
      </c>
      <c r="N13" s="31">
        <f>IF('第3-4表'!N14=0,0,'第3-4表'!N14/'第3-2表'!$R16)</f>
        <v>0.4444081997768711</v>
      </c>
      <c r="O13" s="31">
        <f>IF('第3-4表'!O14=0,0,'第3-4表'!O14/'第3-2表'!$R16)</f>
        <v>0.6897322873570659</v>
      </c>
      <c r="P13" s="31">
        <f>IF('第3-4表'!P14=0,0,'第3-4表'!P14/'第3-2表'!$R16)</f>
        <v>1.769477748903482</v>
      </c>
      <c r="Q13" s="31">
        <f>IF('第3-4表'!Q14=0,0,'第3-4表'!Q14/'第3-2表'!$R16)</f>
        <v>0.007062105331301017</v>
      </c>
      <c r="R13" s="31">
        <f>IF('第3-4表'!R14=0,0,'第3-4表'!R14/'第3-2表'!$R16)</f>
        <v>0.3295649154607141</v>
      </c>
      <c r="S13" s="31">
        <f>IF('第3-4表'!S14=0,0,'第3-4表'!S14/'第3-2表'!$R16)</f>
        <v>0</v>
      </c>
      <c r="T13" s="31">
        <f>IF('第3-4表'!T14=0,0,'第3-4表'!T14/'第3-2表'!$R16)</f>
        <v>19.450131027275702</v>
      </c>
      <c r="U13" s="31">
        <f>IF('第3-4表'!U14=0,0,'第3-4表'!U14/'第3-2表'!$R16)</f>
        <v>2.821142934489725</v>
      </c>
      <c r="V13" s="31">
        <f>IF('第3-4表'!V14=0,0,'第3-4表'!V14/'第3-2表'!$R16)</f>
        <v>0</v>
      </c>
      <c r="W13" s="31">
        <f>IF('第3-4表'!W14=0,0,'第3-4表'!W14/'第3-2表'!$R16)</f>
        <v>0</v>
      </c>
      <c r="X13" s="31">
        <f>IF('第3-4表'!X14=0,0,'第3-4表'!X14/'第3-2表'!$R16)</f>
        <v>7.638087279214627</v>
      </c>
      <c r="Y13" s="32">
        <f>IF('第3-4表'!Y14=0,0,'第3-4表'!Y14/'第3-2表'!$R16)</f>
        <v>145.6106072822076</v>
      </c>
    </row>
    <row r="14" spans="1:25" s="19" customFormat="1" ht="30" customHeight="1">
      <c r="A14" s="13" t="s">
        <v>31</v>
      </c>
      <c r="B14" s="31">
        <f>IF('第3-4表'!B15=0,0,'第3-4表'!B15/'第3-2表'!$R17)</f>
        <v>7.067001467568978</v>
      </c>
      <c r="C14" s="31">
        <f>IF('第3-4表'!C15=0,0,'第3-4表'!C15/'第3-2表'!$R17)</f>
        <v>3.3727812871818545</v>
      </c>
      <c r="D14" s="31">
        <f>IF('第3-4表'!D15=0,0,'第3-4表'!D15/'第3-2表'!$R17)</f>
        <v>0.31813592466229024</v>
      </c>
      <c r="E14" s="31">
        <f>IF('第3-4表'!E15=0,0,'第3-4表'!E15/'第3-2表'!$R17)</f>
        <v>0.6674999155490997</v>
      </c>
      <c r="F14" s="31">
        <f>IF('第3-4表'!F15=0,0,'第3-4表'!F15/'第3-2表'!$R17)</f>
        <v>2.3071985947370197</v>
      </c>
      <c r="G14" s="31">
        <f>IF('第3-4表'!G15=0,0,'第3-4表'!G15/'第3-2表'!$R17)</f>
        <v>13.732617189699242</v>
      </c>
      <c r="H14" s="31">
        <f>IF('第3-4表'!H15=0,0,'第3-4表'!H15/'第3-2表'!$R17)</f>
        <v>7.610564995289517</v>
      </c>
      <c r="I14" s="31">
        <f>IF('第3-4表'!I15=0,0,'第3-4表'!I15/'第3-2表'!$R17)</f>
        <v>7.610564995289517</v>
      </c>
      <c r="J14" s="31">
        <f>IF('第3-4表'!J15=0,0,'第3-4表'!J15/'第3-2表'!$R17)</f>
        <v>0</v>
      </c>
      <c r="K14" s="31">
        <f>IF('第3-4表'!K15=0,0,'第3-4表'!K15/'第3-2表'!$R17)</f>
        <v>0</v>
      </c>
      <c r="L14" s="31">
        <f>IF('第3-4表'!L15=0,0,'第3-4表'!L15/'第3-2表'!$R17)</f>
        <v>40.689194413479115</v>
      </c>
      <c r="M14" s="31">
        <f>IF('第3-4表'!M15=0,0,'第3-4表'!M15/'第3-2表'!$R17)</f>
        <v>2.9225266208004443</v>
      </c>
      <c r="N14" s="31">
        <f>IF('第3-4表'!N15=0,0,'第3-4表'!N15/'第3-2表'!$R17)</f>
        <v>0.11027410885533373</v>
      </c>
      <c r="O14" s="31">
        <f>IF('第3-4表'!O15=0,0,'第3-4表'!O15/'第3-2表'!$R17)</f>
        <v>0.24734730338892078</v>
      </c>
      <c r="P14" s="31">
        <f>IF('第3-4表'!P15=0,0,'第3-4表'!P15/'第3-2表'!$R17)</f>
        <v>4.660188344274417</v>
      </c>
      <c r="Q14" s="31">
        <f>IF('第3-4表'!Q15=0,0,'第3-4表'!Q15/'第3-2表'!$R17)</f>
        <v>0</v>
      </c>
      <c r="R14" s="31">
        <f>IF('第3-4表'!R15=0,0,'第3-4表'!R15/'第3-2表'!$R17)</f>
        <v>1.1744305194293372</v>
      </c>
      <c r="S14" s="31">
        <f>IF('第3-4表'!S15=0,0,'第3-4表'!S15/'第3-2表'!$R17)</f>
        <v>0</v>
      </c>
      <c r="T14" s="31">
        <f>IF('第3-4表'!T15=0,0,'第3-4表'!T15/'第3-2表'!$R17)</f>
        <v>5.3375971654524506</v>
      </c>
      <c r="U14" s="31">
        <f>IF('第3-4表'!U15=0,0,'第3-4表'!U15/'第3-2表'!$R17)</f>
        <v>2.155262041760032</v>
      </c>
      <c r="V14" s="31">
        <f>IF('第3-4表'!V15=0,0,'第3-4表'!V15/'第3-2表'!$R17)</f>
        <v>0</v>
      </c>
      <c r="W14" s="31">
        <f>IF('第3-4表'!W15=0,0,'第3-4表'!W15/'第3-2表'!$R17)</f>
        <v>0</v>
      </c>
      <c r="X14" s="31">
        <f>IF('第3-4表'!X15=0,0,'第3-4表'!X15/'第3-2表'!$R17)</f>
        <v>3.868601905962984</v>
      </c>
      <c r="Y14" s="32">
        <f>IF('第3-4表'!Y15=0,0,'第3-4表'!Y15/'第3-2表'!$R17)</f>
        <v>82.50860460839179</v>
      </c>
    </row>
    <row r="15" spans="1:25" s="19" customFormat="1" ht="30" customHeight="1">
      <c r="A15" s="13" t="s">
        <v>32</v>
      </c>
      <c r="B15" s="31">
        <f>IF('第3-4表'!B16=0,0,'第3-4表'!B16/'第3-2表'!$R18)</f>
        <v>20.6024252941497</v>
      </c>
      <c r="C15" s="31">
        <f>IF('第3-4表'!C16=0,0,'第3-4表'!C16/'第3-2表'!$R18)</f>
        <v>10.690827391656082</v>
      </c>
      <c r="D15" s="31">
        <f>IF('第3-4表'!D16=0,0,'第3-4表'!D16/'第3-2表'!$R18)</f>
        <v>0</v>
      </c>
      <c r="E15" s="31">
        <f>IF('第3-4表'!E16=0,0,'第3-4表'!E16/'第3-2表'!$R18)</f>
        <v>5.588879248072186</v>
      </c>
      <c r="F15" s="31">
        <f>IF('第3-4表'!F16=0,0,'第3-4表'!F16/'第3-2表'!$R18)</f>
        <v>7.326741250260232</v>
      </c>
      <c r="G15" s="31">
        <f>IF('第3-4表'!G16=0,0,'第3-4表'!G16/'第3-2表'!$R18)</f>
        <v>44.208873184138206</v>
      </c>
      <c r="H15" s="31">
        <f>IF('第3-4表'!H16=0,0,'第3-4表'!H16/'第3-2表'!$R18)</f>
        <v>5.385653626414161</v>
      </c>
      <c r="I15" s="31">
        <f>IF('第3-4表'!I16=0,0,'第3-4表'!I16/'第3-2表'!$R18)</f>
        <v>5.385653626414161</v>
      </c>
      <c r="J15" s="31">
        <f>IF('第3-4表'!J16=0,0,'第3-4表'!J16/'第3-2表'!$R18)</f>
        <v>0</v>
      </c>
      <c r="K15" s="31">
        <f>IF('第3-4表'!K16=0,0,'第3-4表'!K16/'第3-2表'!$R18)</f>
        <v>0</v>
      </c>
      <c r="L15" s="31">
        <f>IF('第3-4表'!L16=0,0,'第3-4表'!L16/'第3-2表'!$R18)</f>
        <v>37.68553332578835</v>
      </c>
      <c r="M15" s="31">
        <f>IF('第3-4表'!M16=0,0,'第3-4表'!M16/'第3-2表'!$R18)</f>
        <v>8.581304919471236</v>
      </c>
      <c r="N15" s="31">
        <f>IF('第3-4表'!N16=0,0,'第3-4表'!N16/'第3-2表'!$R18)</f>
        <v>0.3147936236476659</v>
      </c>
      <c r="O15" s="31">
        <f>IF('第3-4表'!O16=0,0,'第3-4表'!O16/'第3-2表'!$R18)</f>
        <v>1.1388738687759097</v>
      </c>
      <c r="P15" s="31">
        <f>IF('第3-4表'!P16=0,0,'第3-4表'!P16/'第3-2表'!$R18)</f>
        <v>4.559128246614886</v>
      </c>
      <c r="Q15" s="31">
        <f>IF('第3-4表'!Q16=0,0,'第3-4表'!Q16/'第3-2表'!$R18)</f>
        <v>1.3522991950616663</v>
      </c>
      <c r="R15" s="31">
        <f>IF('第3-4表'!R16=0,0,'第3-4表'!R16/'第3-2表'!$R18)</f>
        <v>1.0073256234744106</v>
      </c>
      <c r="S15" s="31">
        <f>IF('第3-4表'!S16=0,0,'第3-4表'!S16/'第3-2表'!$R18)</f>
        <v>0.16102958333507986</v>
      </c>
      <c r="T15" s="31">
        <f>IF('第3-4表'!T16=0,0,'第3-4表'!T16/'第3-2表'!$R18)</f>
        <v>15.061330963648533</v>
      </c>
      <c r="U15" s="31">
        <f>IF('第3-4表'!U16=0,0,'第3-4表'!U16/'第3-2表'!$R18)</f>
        <v>1.9811179714603881</v>
      </c>
      <c r="V15" s="31">
        <f>IF('第3-4表'!V16=0,0,'第3-4表'!V16/'第3-2表'!$R18)</f>
        <v>1.0125651977694783</v>
      </c>
      <c r="W15" s="31">
        <f>IF('第3-4表'!W16=0,0,'第3-4表'!W16/'第3-2表'!$R18)</f>
        <v>0.6075111742654467</v>
      </c>
      <c r="X15" s="31">
        <f>IF('第3-4表'!X16=0,0,'第3-4表'!X16/'第3-2表'!$R18)</f>
        <v>8.45227166983137</v>
      </c>
      <c r="Y15" s="32">
        <f>IF('第3-4表'!Y16=0,0,'第3-4表'!Y16/'第3-2表'!$R18)</f>
        <v>130.90210099943133</v>
      </c>
    </row>
    <row r="16" spans="1:25" s="19" customFormat="1" ht="30" customHeight="1">
      <c r="A16" s="13" t="s">
        <v>34</v>
      </c>
      <c r="B16" s="31">
        <f>IF('第3-4表'!B17=0,0,'第3-4表'!B17/'第3-2表'!$R19)</f>
        <v>17.24401230693583</v>
      </c>
      <c r="C16" s="31">
        <f>IF('第3-4表'!C17=0,0,'第3-4表'!C17/'第3-2表'!$R19)</f>
        <v>9.728649322066554</v>
      </c>
      <c r="D16" s="31">
        <f>IF('第3-4表'!D17=0,0,'第3-4表'!D17/'第3-2表'!$R19)</f>
        <v>0</v>
      </c>
      <c r="E16" s="31">
        <f>IF('第3-4表'!E17=0,0,'第3-4表'!E17/'第3-2表'!$R19)</f>
        <v>0.013711146334573246</v>
      </c>
      <c r="F16" s="31">
        <f>IF('第3-4表'!F17=0,0,'第3-4表'!F17/'第3-2表'!$R19)</f>
        <v>5.783503363367836</v>
      </c>
      <c r="G16" s="31">
        <f>IF('第3-4表'!G17=0,0,'第3-4表'!G17/'第3-2表'!$R19)</f>
        <v>32.76987613870479</v>
      </c>
      <c r="H16" s="31">
        <f>IF('第3-4表'!H17=0,0,'第3-4表'!H17/'第3-2表'!$R19)</f>
        <v>14.140565253827596</v>
      </c>
      <c r="I16" s="31">
        <f>IF('第3-4表'!I17=0,0,'第3-4表'!I17/'第3-2表'!$R19)</f>
        <v>14.140565253827596</v>
      </c>
      <c r="J16" s="31">
        <f>IF('第3-4表'!J17=0,0,'第3-4表'!J17/'第3-2表'!$R19)</f>
        <v>0</v>
      </c>
      <c r="K16" s="31">
        <f>IF('第3-4表'!K17=0,0,'第3-4表'!K17/'第3-2表'!$R19)</f>
        <v>0</v>
      </c>
      <c r="L16" s="31">
        <f>IF('第3-4表'!L17=0,0,'第3-4表'!L17/'第3-2表'!$R19)</f>
        <v>44.04623020305498</v>
      </c>
      <c r="M16" s="31">
        <f>IF('第3-4表'!M17=0,0,'第3-4表'!M17/'第3-2表'!$R19)</f>
        <v>6.750966576716818</v>
      </c>
      <c r="N16" s="31">
        <f>IF('第3-4表'!N17=0,0,'第3-4表'!N17/'第3-2表'!$R19)</f>
        <v>0.20767658715383788</v>
      </c>
      <c r="O16" s="31">
        <f>IF('第3-4表'!O17=0,0,'第3-4表'!O17/'第3-2表'!$R19)</f>
        <v>0.5963166660165692</v>
      </c>
      <c r="P16" s="31">
        <f>IF('第3-4表'!P17=0,0,'第3-4表'!P17/'第3-2表'!$R19)</f>
        <v>3.1896145158487847</v>
      </c>
      <c r="Q16" s="31">
        <f>IF('第3-4表'!Q17=0,0,'第3-4表'!Q17/'第3-2表'!$R19)</f>
        <v>0.13131968601474894</v>
      </c>
      <c r="R16" s="31">
        <f>IF('第3-4表'!R17=0,0,'第3-4表'!R17/'第3-2表'!$R19)</f>
        <v>0.2911254605349475</v>
      </c>
      <c r="S16" s="31">
        <f>IF('第3-4表'!S17=0,0,'第3-4表'!S17/'第3-2表'!$R19)</f>
        <v>0.32268473701193934</v>
      </c>
      <c r="T16" s="31">
        <f>IF('第3-4表'!T17=0,0,'第3-4表'!T17/'第3-2表'!$R19)</f>
        <v>6.001699709347338</v>
      </c>
      <c r="U16" s="31">
        <f>IF('第3-4表'!U17=0,0,'第3-4表'!U17/'第3-2表'!$R19)</f>
        <v>1.134006361499101</v>
      </c>
      <c r="V16" s="31">
        <f>IF('第3-4表'!V17=0,0,'第3-4表'!V17/'第3-2表'!$R19)</f>
        <v>0</v>
      </c>
      <c r="W16" s="31">
        <f>IF('第3-4表'!W17=0,0,'第3-4表'!W17/'第3-2表'!$R19)</f>
        <v>0</v>
      </c>
      <c r="X16" s="31">
        <f>IF('第3-4表'!X17=0,0,'第3-4表'!X17/'第3-2表'!$R19)</f>
        <v>10.639967755166206</v>
      </c>
      <c r="Y16" s="32">
        <f>IF('第3-4表'!Y17=0,0,'第3-4表'!Y17/'第3-2表'!$R19)</f>
        <v>120.22204965089766</v>
      </c>
    </row>
    <row r="17" spans="1:25" s="19" customFormat="1" ht="30" customHeight="1">
      <c r="A17" s="13" t="s">
        <v>36</v>
      </c>
      <c r="B17" s="31">
        <f>IF('第3-4表'!B18=0,0,'第3-4表'!B18/'第3-2表'!$R20)</f>
        <v>15.445177901901348</v>
      </c>
      <c r="C17" s="31">
        <f>IF('第3-4表'!C18=0,0,'第3-4表'!C18/'第3-2表'!$R20)</f>
        <v>7.020418840111403</v>
      </c>
      <c r="D17" s="31">
        <f>IF('第3-4表'!D18=0,0,'第3-4表'!D18/'第3-2表'!$R20)</f>
        <v>0</v>
      </c>
      <c r="E17" s="31">
        <f>IF('第3-4表'!E18=0,0,'第3-4表'!E18/'第3-2表'!$R20)</f>
        <v>0</v>
      </c>
      <c r="F17" s="31">
        <f>IF('第3-4表'!F18=0,0,'第3-4表'!F18/'第3-2表'!$R20)</f>
        <v>4.464345248170203</v>
      </c>
      <c r="G17" s="31">
        <f>IF('第3-4表'!G18=0,0,'第3-4表'!G18/'第3-2表'!$R20)</f>
        <v>26.929941990182954</v>
      </c>
      <c r="H17" s="31">
        <f>IF('第3-4表'!H18=0,0,'第3-4表'!H18/'第3-2表'!$R20)</f>
        <v>21.26667589899829</v>
      </c>
      <c r="I17" s="31">
        <f>IF('第3-4表'!I18=0,0,'第3-4表'!I18/'第3-2表'!$R20)</f>
        <v>21.26667589899829</v>
      </c>
      <c r="J17" s="31">
        <f>IF('第3-4表'!J18=0,0,'第3-4表'!J18/'第3-2表'!$R20)</f>
        <v>0</v>
      </c>
      <c r="K17" s="31">
        <f>IF('第3-4表'!K18=0,0,'第3-4表'!K18/'第3-2表'!$R20)</f>
        <v>0</v>
      </c>
      <c r="L17" s="31">
        <f>IF('第3-4表'!L18=0,0,'第3-4表'!L18/'第3-2表'!$R20)</f>
        <v>71.30899075228115</v>
      </c>
      <c r="M17" s="31">
        <f>IF('第3-4表'!M18=0,0,'第3-4表'!M18/'第3-2表'!$R20)</f>
        <v>15.55750460334313</v>
      </c>
      <c r="N17" s="31">
        <f>IF('第3-4表'!N18=0,0,'第3-4表'!N18/'第3-2表'!$R20)</f>
        <v>0.48059415183082266</v>
      </c>
      <c r="O17" s="31">
        <f>IF('第3-4表'!O18=0,0,'第3-4表'!O18/'第3-2表'!$R20)</f>
        <v>2.0080321285140563</v>
      </c>
      <c r="P17" s="31">
        <f>IF('第3-4表'!P18=0,0,'第3-4表'!P18/'第3-2表'!$R20)</f>
        <v>9.446726881985157</v>
      </c>
      <c r="Q17" s="31">
        <f>IF('第3-4表'!Q18=0,0,'第3-4表'!Q18/'第3-2表'!$R20)</f>
        <v>0.05718916534593033</v>
      </c>
      <c r="R17" s="31">
        <f>IF('第3-4表'!R18=0,0,'第3-4表'!R18/'第3-2表'!$R20)</f>
        <v>1.4346017531171942</v>
      </c>
      <c r="S17" s="31">
        <f>IF('第3-4表'!S18=0,0,'第3-4表'!S18/'第3-2表'!$R20)</f>
        <v>0</v>
      </c>
      <c r="T17" s="31">
        <f>IF('第3-4表'!T18=0,0,'第3-4表'!T18/'第3-2表'!$R20)</f>
        <v>16.4879184682536</v>
      </c>
      <c r="U17" s="31">
        <f>IF('第3-4表'!U18=0,0,'第3-4表'!U18/'第3-2表'!$R20)</f>
        <v>0.24747777829068507</v>
      </c>
      <c r="V17" s="31">
        <f>IF('第3-4表'!V18=0,0,'第3-4表'!V18/'第3-2表'!$R20)</f>
        <v>0</v>
      </c>
      <c r="W17" s="31">
        <f>IF('第3-4表'!W18=0,0,'第3-4表'!W18/'第3-2表'!$R20)</f>
        <v>0</v>
      </c>
      <c r="X17" s="31">
        <f>IF('第3-4表'!X18=0,0,'第3-4表'!X18/'第3-2表'!$R20)</f>
        <v>4.92826991234414</v>
      </c>
      <c r="Y17" s="32">
        <f>IF('第3-4表'!Y18=0,0,'第3-4表'!Y18/'第3-2表'!$R20)</f>
        <v>170.1539234844871</v>
      </c>
    </row>
    <row r="18" spans="1:25" s="19" customFormat="1" ht="30" customHeight="1">
      <c r="A18" s="13" t="s">
        <v>37</v>
      </c>
      <c r="B18" s="31">
        <f>IF('第3-4表'!B19=0,0,'第3-4表'!B19/'第3-2表'!$R21)</f>
        <v>25.399130273239788</v>
      </c>
      <c r="C18" s="31">
        <f>IF('第3-4表'!C19=0,0,'第3-4表'!C19/'第3-2表'!$R21)</f>
        <v>13.040593567661633</v>
      </c>
      <c r="D18" s="31">
        <f>IF('第3-4表'!D19=0,0,'第3-4表'!D19/'第3-2表'!$R21)</f>
        <v>0</v>
      </c>
      <c r="E18" s="31">
        <f>IF('第3-4表'!E19=0,0,'第3-4表'!E19/'第3-2表'!$R21)</f>
        <v>2.6812151910252084</v>
      </c>
      <c r="F18" s="31">
        <f>IF('第3-4表'!F19=0,0,'第3-4表'!F19/'第3-2表'!$R21)</f>
        <v>8.381451389705074</v>
      </c>
      <c r="G18" s="31">
        <f>IF('第3-4表'!G19=0,0,'第3-4表'!G19/'第3-2表'!$R21)</f>
        <v>49.5023904216317</v>
      </c>
      <c r="H18" s="31">
        <f>IF('第3-4表'!H19=0,0,'第3-4表'!H19/'第3-2表'!$R21)</f>
        <v>17.779732409264447</v>
      </c>
      <c r="I18" s="31">
        <f>IF('第3-4表'!I19=0,0,'第3-4表'!I19/'第3-2表'!$R21)</f>
        <v>17.779732409264447</v>
      </c>
      <c r="J18" s="31">
        <f>IF('第3-4表'!J19=0,0,'第3-4表'!J19/'第3-2表'!$R21)</f>
        <v>0</v>
      </c>
      <c r="K18" s="31">
        <f>IF('第3-4表'!K19=0,0,'第3-4表'!K19/'第3-2表'!$R21)</f>
        <v>0</v>
      </c>
      <c r="L18" s="31">
        <f>IF('第3-4表'!L19=0,0,'第3-4表'!L19/'第3-2表'!$R21)</f>
        <v>58.09046826483066</v>
      </c>
      <c r="M18" s="31">
        <f>IF('第3-4表'!M19=0,0,'第3-4表'!M19/'第3-2表'!$R21)</f>
        <v>0.27145787284700923</v>
      </c>
      <c r="N18" s="31">
        <f>IF('第3-4表'!N19=0,0,'第3-4表'!N19/'第3-2表'!$R21)</f>
        <v>0.01554437540045723</v>
      </c>
      <c r="O18" s="31">
        <f>IF('第3-4表'!O19=0,0,'第3-4表'!O19/'第3-2表'!$R21)</f>
        <v>0.5091730771418064</v>
      </c>
      <c r="P18" s="31">
        <f>IF('第3-4表'!P19=0,0,'第3-4表'!P19/'第3-2表'!$R21)</f>
        <v>7.618639601760685</v>
      </c>
      <c r="Q18" s="31">
        <f>IF('第3-4表'!Q19=0,0,'第3-4表'!Q19/'第3-2表'!$R21)</f>
        <v>0</v>
      </c>
      <c r="R18" s="31">
        <f>IF('第3-4表'!R19=0,0,'第3-4表'!R19/'第3-2表'!$R21)</f>
        <v>0.07165577928503455</v>
      </c>
      <c r="S18" s="31">
        <f>IF('第3-4表'!S19=0,0,'第3-4表'!S19/'第3-2表'!$R21)</f>
        <v>0</v>
      </c>
      <c r="T18" s="31">
        <f>IF('第3-4表'!T19=0,0,'第3-4表'!T19/'第3-2表'!$R21)</f>
        <v>6.150643954185797</v>
      </c>
      <c r="U18" s="31">
        <f>IF('第3-4表'!U19=0,0,'第3-4表'!U19/'第3-2表'!$R21)</f>
        <v>1.212461281235664</v>
      </c>
      <c r="V18" s="31">
        <f>IF('第3-4表'!V19=0,0,'第3-4表'!V19/'第3-2表'!$R21)</f>
        <v>173.84109098767445</v>
      </c>
      <c r="W18" s="31">
        <f>IF('第3-4表'!W19=0,0,'第3-4表'!W19/'第3-2表'!$R21)</f>
        <v>126.55623841280553</v>
      </c>
      <c r="X18" s="31">
        <f>IF('第3-4表'!X19=0,0,'第3-4表'!X19/'第3-2表'!$R21)</f>
        <v>2.5504149589969707</v>
      </c>
      <c r="Y18" s="32">
        <f>IF('第3-4表'!Y19=0,0,'第3-4表'!Y19/'第3-2表'!$R21)</f>
        <v>317.61367298425466</v>
      </c>
    </row>
    <row r="19" spans="1:25" s="19" customFormat="1" ht="30" customHeight="1">
      <c r="A19" s="13" t="s">
        <v>38</v>
      </c>
      <c r="B19" s="31">
        <f>IF('第3-4表'!B20=0,0,'第3-4表'!B20/'第3-2表'!$R22)</f>
        <v>15.088903291253382</v>
      </c>
      <c r="C19" s="31">
        <f>IF('第3-4表'!C20=0,0,'第3-4表'!C20/'第3-2表'!$R22)</f>
        <v>8.327462804328224</v>
      </c>
      <c r="D19" s="31">
        <f>IF('第3-4表'!D20=0,0,'第3-4表'!D20/'第3-2表'!$R22)</f>
        <v>0</v>
      </c>
      <c r="E19" s="31">
        <f>IF('第3-4表'!E20=0,0,'第3-4表'!E20/'第3-2表'!$R22)</f>
        <v>0</v>
      </c>
      <c r="F19" s="31">
        <f>IF('第3-4表'!F20=0,0,'第3-4表'!F20/'第3-2表'!$R22)</f>
        <v>4.998520626690713</v>
      </c>
      <c r="G19" s="31">
        <f>IF('第3-4表'!G20=0,0,'第3-4表'!G20/'第3-2表'!$R22)</f>
        <v>28.414886722272318</v>
      </c>
      <c r="H19" s="31">
        <f>IF('第3-4表'!H20=0,0,'第3-4表'!H20/'第3-2表'!$R22)</f>
        <v>19.506946009918845</v>
      </c>
      <c r="I19" s="31">
        <f>IF('第3-4表'!I20=0,0,'第3-4表'!I20/'第3-2表'!$R22)</f>
        <v>19.506946009918845</v>
      </c>
      <c r="J19" s="31">
        <f>IF('第3-4表'!J20=0,0,'第3-4表'!J20/'第3-2表'!$R22)</f>
        <v>0</v>
      </c>
      <c r="K19" s="31">
        <f>IF('第3-4表'!K20=0,0,'第3-4表'!K20/'第3-2表'!$R22)</f>
        <v>0</v>
      </c>
      <c r="L19" s="31">
        <f>IF('第3-4表'!L20=0,0,'第3-4表'!L20/'第3-2表'!$R22)</f>
        <v>108.53880184851218</v>
      </c>
      <c r="M19" s="31">
        <f>IF('第3-4表'!M20=0,0,'第3-4表'!M20/'第3-2表'!$R22)</f>
        <v>19.427341636609558</v>
      </c>
      <c r="N19" s="31">
        <f>IF('第3-4表'!N20=0,0,'第3-4表'!N20/'第3-2表'!$R22)</f>
        <v>0.00563570784490532</v>
      </c>
      <c r="O19" s="31">
        <f>IF('第3-4表'!O20=0,0,'第3-4表'!O20/'第3-2表'!$R22)</f>
        <v>1.690712353471596</v>
      </c>
      <c r="P19" s="31">
        <f>IF('第3-4表'!P20=0,0,'第3-4表'!P20/'第3-2表'!$R22)</f>
        <v>16.570742222723176</v>
      </c>
      <c r="Q19" s="31">
        <f>IF('第3-4表'!Q20=0,0,'第3-4表'!Q20/'第3-2表'!$R22)</f>
        <v>0.3036237601442741</v>
      </c>
      <c r="R19" s="31">
        <f>IF('第3-4表'!R20=0,0,'第3-4表'!R20/'第3-2表'!$R22)</f>
        <v>6.942135369702434</v>
      </c>
      <c r="S19" s="31">
        <f>IF('第3-4表'!S20=0,0,'第3-4表'!S20/'第3-2表'!$R22)</f>
        <v>0</v>
      </c>
      <c r="T19" s="31">
        <f>IF('第3-4表'!T20=0,0,'第3-4表'!T20/'第3-2表'!$R22)</f>
        <v>18.33049199729486</v>
      </c>
      <c r="U19" s="31">
        <f>IF('第3-4表'!U20=0,0,'第3-4表'!U20/'第3-2表'!$R22)</f>
        <v>0.177172565374211</v>
      </c>
      <c r="V19" s="31">
        <f>IF('第3-4表'!V20=0,0,'第3-4表'!V20/'第3-2表'!$R22)</f>
        <v>0</v>
      </c>
      <c r="W19" s="31">
        <f>IF('第3-4表'!W20=0,0,'第3-4表'!W20/'第3-2表'!$R22)</f>
        <v>0</v>
      </c>
      <c r="X19" s="31">
        <f>IF('第3-4表'!X20=0,0,'第3-4表'!X20/'第3-2表'!$R22)</f>
        <v>11.670142019837693</v>
      </c>
      <c r="Y19" s="32">
        <f>IF('第3-4表'!Y20=0,0,'第3-4表'!Y20/'第3-2表'!$R22)</f>
        <v>231.57863221370604</v>
      </c>
    </row>
    <row r="20" spans="1:25" s="19" customFormat="1" ht="30" customHeight="1">
      <c r="A20" s="13" t="s">
        <v>108</v>
      </c>
      <c r="B20" s="31">
        <f>IF('第3-4表'!B21=0,0,'第3-4表'!B21/'第3-2表'!$R23)</f>
        <v>15.655688709952555</v>
      </c>
      <c r="C20" s="31">
        <f>IF('第3-4表'!C21=0,0,'第3-4表'!C21/'第3-2表'!$R23)</f>
        <v>7.4320679119784865</v>
      </c>
      <c r="D20" s="31">
        <f>IF('第3-4表'!D21=0,0,'第3-4表'!D21/'第3-2表'!$R23)</f>
        <v>0</v>
      </c>
      <c r="E20" s="31">
        <f>IF('第3-4表'!E21=0,0,'第3-4表'!E21/'第3-2表'!$R23)</f>
        <v>3.0375798660566313</v>
      </c>
      <c r="F20" s="31">
        <f>IF('第3-4表'!F21=0,0,'第3-4表'!F21/'第3-2表'!$R23)</f>
        <v>5.0002010953455445</v>
      </c>
      <c r="G20" s="31">
        <f>IF('第3-4表'!G21=0,0,'第3-4表'!G21/'第3-2表'!$R23)</f>
        <v>31.125537583333216</v>
      </c>
      <c r="H20" s="31">
        <f>IF('第3-4表'!H21=0,0,'第3-4表'!H21/'第3-2表'!$R23)</f>
        <v>14.633500265584543</v>
      </c>
      <c r="I20" s="31">
        <f>IF('第3-4表'!I21=0,0,'第3-4表'!I21/'第3-2表'!$R23)</f>
        <v>14.633500265584543</v>
      </c>
      <c r="J20" s="31">
        <f>IF('第3-4表'!J21=0,0,'第3-4表'!J21/'第3-2表'!$R23)</f>
        <v>0</v>
      </c>
      <c r="K20" s="31">
        <f>IF('第3-4表'!K21=0,0,'第3-4表'!K21/'第3-2表'!$R23)</f>
        <v>0</v>
      </c>
      <c r="L20" s="31">
        <f>IF('第3-4表'!L21=0,0,'第3-4表'!L21/'第3-2表'!$R23)</f>
        <v>74.5325226648323</v>
      </c>
      <c r="M20" s="31">
        <f>IF('第3-4表'!M21=0,0,'第3-4表'!M21/'第3-2表'!$R23)</f>
        <v>6.349966923282819</v>
      </c>
      <c r="N20" s="31">
        <f>IF('第3-4表'!N21=0,0,'第3-4表'!N21/'第3-2表'!$R23)</f>
        <v>0.4189024077353752</v>
      </c>
      <c r="O20" s="31">
        <f>IF('第3-4表'!O21=0,0,'第3-4表'!O21/'第3-2表'!$R23)</f>
        <v>1.1906231320669411</v>
      </c>
      <c r="P20" s="31">
        <f>IF('第3-4表'!P21=0,0,'第3-4表'!P21/'第3-2表'!$R23)</f>
        <v>3.083207706528387</v>
      </c>
      <c r="Q20" s="31">
        <f>IF('第3-4表'!Q21=0,0,'第3-4表'!Q21/'第3-2表'!$R23)</f>
        <v>0.23063555837243135</v>
      </c>
      <c r="R20" s="31">
        <f>IF('第3-4表'!R21=0,0,'第3-4表'!R21/'第3-2表'!$R23)</f>
        <v>1.6132007306001932</v>
      </c>
      <c r="S20" s="31">
        <f>IF('第3-4表'!S21=0,0,'第3-4表'!S21/'第3-2表'!$R23)</f>
        <v>0</v>
      </c>
      <c r="T20" s="31">
        <f>IF('第3-4表'!T21=0,0,'第3-4表'!T21/'第3-2表'!$R23)</f>
        <v>21.244267049071425</v>
      </c>
      <c r="U20" s="31">
        <f>IF('第3-4表'!U21=0,0,'第3-4表'!U21/'第3-2表'!$R23)</f>
        <v>7.666864063707005</v>
      </c>
      <c r="V20" s="31">
        <f>IF('第3-4表'!V21=0,0,'第3-4表'!V21/'第3-2表'!$R23)</f>
        <v>4.518751100823659</v>
      </c>
      <c r="W20" s="31">
        <f>IF('第3-4表'!W21=0,0,'第3-4表'!W21/'第3-2表'!$R23)</f>
        <v>2.711250660494195</v>
      </c>
      <c r="X20" s="31">
        <f>IF('第3-4表'!X21=0,0,'第3-4表'!X21/'第3-2表'!$R23)</f>
        <v>6.355237008200529</v>
      </c>
      <c r="Y20" s="32">
        <f>IF('第3-4表'!Y21=0,0,'第3-4表'!Y21/'第3-2表'!$R23)</f>
        <v>172.96321619413882</v>
      </c>
    </row>
    <row r="21" spans="1:25" s="19" customFormat="1" ht="30" customHeight="1">
      <c r="A21" s="13" t="s">
        <v>53</v>
      </c>
      <c r="B21" s="31">
        <f>IF('第3-4表'!B22=0,0,'第3-4表'!B22/'第3-2表'!$R24)</f>
        <v>26.94447148667359</v>
      </c>
      <c r="C21" s="31">
        <f>IF('第3-4表'!C22=0,0,'第3-4表'!C22/'第3-2表'!$R24)</f>
        <v>13.32600488923503</v>
      </c>
      <c r="D21" s="31">
        <f>IF('第3-4表'!D22=0,0,'第3-4表'!D22/'第3-2表'!$R24)</f>
        <v>0</v>
      </c>
      <c r="E21" s="31">
        <f>IF('第3-4表'!E22=0,0,'第3-4表'!E22/'第3-2表'!$R24)</f>
        <v>2.236257139148494</v>
      </c>
      <c r="F21" s="31">
        <f>IF('第3-4表'!F22=0,0,'第3-4表'!F22/'第3-2表'!$R24)</f>
        <v>8.56941199376947</v>
      </c>
      <c r="G21" s="31">
        <f>IF('第3-4表'!G22=0,0,'第3-4表'!G22/'第3-2表'!$R24)</f>
        <v>51.076145508826585</v>
      </c>
      <c r="H21" s="31">
        <f>IF('第3-4表'!H22=0,0,'第3-4表'!H22/'第3-2表'!$R24)</f>
        <v>11.277285609207338</v>
      </c>
      <c r="I21" s="31">
        <f>IF('第3-4表'!I22=0,0,'第3-4表'!I22/'第3-2表'!$R24)</f>
        <v>11.277285609207338</v>
      </c>
      <c r="J21" s="31">
        <f>IF('第3-4表'!J22=0,0,'第3-4表'!J22/'第3-2表'!$R24)</f>
        <v>0</v>
      </c>
      <c r="K21" s="31">
        <f>IF('第3-4表'!K22=0,0,'第3-4表'!K22/'第3-2表'!$R24)</f>
        <v>0</v>
      </c>
      <c r="L21" s="31">
        <f>IF('第3-4表'!L22=0,0,'第3-4表'!L22/'第3-2表'!$R24)</f>
        <v>49.72200588438906</v>
      </c>
      <c r="M21" s="31">
        <f>IF('第3-4表'!M22=0,0,'第3-4表'!M22/'第3-2表'!$R24)</f>
        <v>6.643329222914503</v>
      </c>
      <c r="N21" s="31">
        <f>IF('第3-4表'!N22=0,0,'第3-4表'!N22/'第3-2表'!$R24)</f>
        <v>0.25703638802353757</v>
      </c>
      <c r="O21" s="31">
        <f>IF('第3-4表'!O22=0,0,'第3-4表'!O22/'第3-2表'!$R24)</f>
        <v>0.8447992384908273</v>
      </c>
      <c r="P21" s="31">
        <f>IF('第3-4表'!P22=0,0,'第3-4表'!P22/'第3-2表'!$R24)</f>
        <v>9.291439511941848</v>
      </c>
      <c r="Q21" s="31">
        <f>IF('第3-4表'!Q22=0,0,'第3-4表'!Q22/'第3-2表'!$R24)</f>
        <v>0.002028167185877466</v>
      </c>
      <c r="R21" s="31">
        <f>IF('第3-4表'!R22=0,0,'第3-4表'!R22/'第3-2表'!$R24)</f>
        <v>1.3742860851505712</v>
      </c>
      <c r="S21" s="31">
        <f>IF('第3-4表'!S22=0,0,'第3-4表'!S22/'第3-2表'!$R24)</f>
        <v>0</v>
      </c>
      <c r="T21" s="31">
        <f>IF('第3-4表'!T22=0,0,'第3-4表'!T22/'第3-2表'!$R24)</f>
        <v>6.028388932156456</v>
      </c>
      <c r="U21" s="31">
        <f>IF('第3-4表'!U22=0,0,'第3-4表'!U22/'第3-2表'!$R24)</f>
        <v>4.078103366216684</v>
      </c>
      <c r="V21" s="31">
        <f>IF('第3-4表'!V22=0,0,'第3-4表'!V22/'第3-2表'!$R24)</f>
        <v>6.294214044652128</v>
      </c>
      <c r="W21" s="31">
        <f>IF('第3-4表'!W22=0,0,'第3-4表'!W22/'第3-2表'!$R24)</f>
        <v>3.7765825112495675</v>
      </c>
      <c r="X21" s="31">
        <f>IF('第3-4表'!X22=0,0,'第3-4表'!X22/'第3-2表'!$R24)</f>
        <v>12.595729491173417</v>
      </c>
      <c r="Y21" s="32">
        <f>IF('第3-4表'!Y22=0,0,'第3-4表'!Y22/'第3-2表'!$R24)</f>
        <v>159.48479145032883</v>
      </c>
    </row>
    <row r="22" spans="1:25" s="19" customFormat="1" ht="30" customHeight="1">
      <c r="A22" s="435" t="s">
        <v>46</v>
      </c>
      <c r="B22" s="33">
        <f>IF('第3-4表'!B23=0,0,'第3-4表'!B23/'第3-2表'!$R25)</f>
        <v>10.535894927115637</v>
      </c>
      <c r="C22" s="33">
        <f>IF('第3-4表'!C23=0,0,'第3-4表'!C23/'第3-2表'!$R25)</f>
        <v>5.400822540256381</v>
      </c>
      <c r="D22" s="33">
        <f>IF('第3-4表'!D23=0,0,'第3-4表'!D23/'第3-2表'!$R25)</f>
        <v>0</v>
      </c>
      <c r="E22" s="33">
        <f>IF('第3-4表'!E23=0,0,'第3-4表'!E23/'第3-2表'!$R25)</f>
        <v>0</v>
      </c>
      <c r="F22" s="33">
        <f>IF('第3-4表'!F23=0,0,'第3-4表'!F23/'第3-2表'!$R25)</f>
        <v>3.5115503888824398</v>
      </c>
      <c r="G22" s="33">
        <f>IF('第3-4表'!G23=0,0,'第3-4表'!G23/'第3-2表'!$R25)</f>
        <v>19.448267856254457</v>
      </c>
      <c r="H22" s="33">
        <f>IF('第3-4表'!H23=0,0,'第3-4表'!H23/'第3-2表'!$R25)</f>
        <v>27.342830135486974</v>
      </c>
      <c r="I22" s="33">
        <f>IF('第3-4表'!I23=0,0,'第3-4表'!I23/'第3-2表'!$R25)</f>
        <v>27.342830135486974</v>
      </c>
      <c r="J22" s="33">
        <f>IF('第3-4表'!J23=0,0,'第3-4表'!J23/'第3-2表'!$R25)</f>
        <v>0</v>
      </c>
      <c r="K22" s="33">
        <f>IF('第3-4表'!K23=0,0,'第3-4表'!K23/'第3-2表'!$R25)</f>
        <v>0</v>
      </c>
      <c r="L22" s="33">
        <f>IF('第3-4表'!L23=0,0,'第3-4表'!L23/'第3-2表'!$R25)</f>
        <v>87.89033349364024</v>
      </c>
      <c r="M22" s="33">
        <f>IF('第3-4表'!M23=0,0,'第3-4表'!M23/'第3-2表'!$R25)</f>
        <v>7.755675693603755</v>
      </c>
      <c r="N22" s="33">
        <f>IF('第3-4表'!N23=0,0,'第3-4表'!N23/'第3-2表'!$R25)</f>
        <v>0.0066333891643588</v>
      </c>
      <c r="O22" s="33">
        <f>IF('第3-4表'!O23=0,0,'第3-4表'!O23/'第3-2表'!$R25)</f>
        <v>0.9270161357191423</v>
      </c>
      <c r="P22" s="33">
        <f>IF('第3-4表'!P23=0,0,'第3-4表'!P23/'第3-2表'!$R25)</f>
        <v>16.774597436195087</v>
      </c>
      <c r="Q22" s="33">
        <f>IF('第3-4表'!Q23=0,0,'第3-4表'!Q23/'第3-2表'!$R25)</f>
        <v>0.0447753768594219</v>
      </c>
      <c r="R22" s="33">
        <f>IF('第3-4表'!R23=0,0,'第3-4表'!R23/'第3-2表'!$R25)</f>
        <v>0</v>
      </c>
      <c r="S22" s="33">
        <f>IF('第3-4表'!S23=0,0,'第3-4表'!S23/'第3-2表'!$R25)</f>
        <v>0.2881378418268354</v>
      </c>
      <c r="T22" s="33">
        <f>IF('第3-4表'!T23=0,0,'第3-4表'!T23/'第3-2表'!$R25)</f>
        <v>30.50861511417721</v>
      </c>
      <c r="U22" s="33">
        <f>IF('第3-4表'!U23=0,0,'第3-4表'!U23/'第3-2表'!$R25)</f>
        <v>0</v>
      </c>
      <c r="V22" s="33">
        <f>IF('第3-4表'!V23=0,0,'第3-4表'!V23/'第3-2表'!$R25)</f>
        <v>102.59780103149201</v>
      </c>
      <c r="W22" s="33">
        <f>IF('第3-4表'!W23=0,0,'第3-4表'!W23/'第3-2表'!$R25)</f>
        <v>74.69113281703454</v>
      </c>
      <c r="X22" s="33">
        <f>IF('第3-4表'!X23=0,0,'第3-4表'!X23/'第3-2表'!$R25)</f>
        <v>9.711281736621283</v>
      </c>
      <c r="Y22" s="34">
        <f>IF('第3-4表'!Y23=0,0,'第3-4表'!Y23/'第3-2表'!$R25)</f>
        <v>303.2959652410408</v>
      </c>
    </row>
    <row r="23" spans="1:25" s="19" customFormat="1" ht="30" customHeight="1">
      <c r="A23" s="436" t="s">
        <v>47</v>
      </c>
      <c r="B23" s="31">
        <f>IF('第3-4表'!B24=0,0,'第3-4表'!B24/'第3-2表'!$R26)</f>
        <v>2.8172405490007226</v>
      </c>
      <c r="C23" s="31">
        <f>IF('第3-4表'!C24=0,0,'第3-4表'!C24/'第3-2表'!$R26)</f>
        <v>1.3270754967048222</v>
      </c>
      <c r="D23" s="31">
        <f>IF('第3-4表'!D24=0,0,'第3-4表'!D24/'第3-2表'!$R26)</f>
        <v>0</v>
      </c>
      <c r="E23" s="31">
        <f>IF('第3-4表'!E24=0,0,'第3-4表'!E24/'第3-2表'!$R26)</f>
        <v>0</v>
      </c>
      <c r="F23" s="31">
        <f>IF('第3-4表'!F24=0,0,'第3-4表'!F24/'第3-2表'!$R26)</f>
        <v>0.9030628866041963</v>
      </c>
      <c r="G23" s="31">
        <f>IF('第3-4表'!G24=0,0,'第3-4表'!G24/'第3-2表'!$R26)</f>
        <v>5.047378932309741</v>
      </c>
      <c r="H23" s="31">
        <f>IF('第3-4表'!H24=0,0,'第3-4表'!H24/'第3-2表'!$R26)</f>
        <v>22.62665239464435</v>
      </c>
      <c r="I23" s="31">
        <f>IF('第3-4表'!I24=0,0,'第3-4表'!I24/'第3-2表'!$R26)</f>
        <v>22.62665239464435</v>
      </c>
      <c r="J23" s="31">
        <f>IF('第3-4表'!J24=0,0,'第3-4表'!J24/'第3-2表'!$R26)</f>
        <v>0</v>
      </c>
      <c r="K23" s="31">
        <f>IF('第3-4表'!K24=0,0,'第3-4表'!K24/'第3-2表'!$R26)</f>
        <v>0</v>
      </c>
      <c r="L23" s="31">
        <f>IF('第3-4表'!L24=0,0,'第3-4表'!L24/'第3-2表'!$R26)</f>
        <v>114.94687448781585</v>
      </c>
      <c r="M23" s="31">
        <f>IF('第3-4表'!M24=0,0,'第3-4表'!M24/'第3-2表'!$R26)</f>
        <v>7.105119919386007</v>
      </c>
      <c r="N23" s="31">
        <f>IF('第3-4表'!N24=0,0,'第3-4表'!N24/'第3-2表'!$R26)</f>
        <v>0.013152383515409536</v>
      </c>
      <c r="O23" s="31">
        <f>IF('第3-4表'!O24=0,0,'第3-4表'!O24/'第3-2表'!$R26)</f>
        <v>0.9555712484849467</v>
      </c>
      <c r="P23" s="31">
        <f>IF('第3-4表'!P24=0,0,'第3-4表'!P24/'第3-2表'!$R26)</f>
        <v>1.112590473222759</v>
      </c>
      <c r="Q23" s="31">
        <f>IF('第3-4表'!Q24=0,0,'第3-4表'!Q24/'第3-2表'!$R26)</f>
        <v>0.028530555010349914</v>
      </c>
      <c r="R23" s="31">
        <f>IF('第3-4表'!R24=0,0,'第3-4表'!R24/'第3-2表'!$R26)</f>
        <v>0.8155489501362789</v>
      </c>
      <c r="S23" s="31">
        <f>IF('第3-4表'!S24=0,0,'第3-4表'!S24/'第3-2表'!$R26)</f>
        <v>0</v>
      </c>
      <c r="T23" s="31">
        <f>IF('第3-4表'!T24=0,0,'第3-4表'!T24/'第3-2表'!$R26)</f>
        <v>8.146080488540228</v>
      </c>
      <c r="U23" s="31">
        <f>IF('第3-4表'!U24=0,0,'第3-4表'!U24/'第3-2表'!$R26)</f>
        <v>8.561493463265393</v>
      </c>
      <c r="V23" s="31">
        <f>IF('第3-4表'!V24=0,0,'第3-4表'!V24/'第3-2表'!$R26)</f>
        <v>0</v>
      </c>
      <c r="W23" s="31">
        <f>IF('第3-4表'!W24=0,0,'第3-4表'!W24/'第3-2表'!$R26)</f>
        <v>0</v>
      </c>
      <c r="X23" s="31">
        <f>IF('第3-4表'!X24=0,0,'第3-4表'!X24/'第3-2表'!$R26)</f>
        <v>3.9410611343020236</v>
      </c>
      <c r="Y23" s="32">
        <f>IF('第3-4表'!Y24=0,0,'第3-4表'!Y24/'第3-2表'!$R26)</f>
        <v>173.30005443063334</v>
      </c>
    </row>
    <row r="24" spans="1:25" s="19" customFormat="1" ht="30" customHeight="1">
      <c r="A24" s="437" t="s">
        <v>48</v>
      </c>
      <c r="B24" s="35">
        <f>IF('第3-4表'!B25=0,0,'第3-4表'!B25/'第3-2表'!$R27)</f>
        <v>0</v>
      </c>
      <c r="C24" s="35">
        <f>IF('第3-4表'!C25=0,0,'第3-4表'!C25/'第3-2表'!$R27)</f>
        <v>0</v>
      </c>
      <c r="D24" s="35">
        <f>IF('第3-4表'!D25=0,0,'第3-4表'!D25/'第3-2表'!$R27)</f>
        <v>0</v>
      </c>
      <c r="E24" s="35">
        <f>IF('第3-4表'!E25=0,0,'第3-4表'!E25/'第3-2表'!$R27)</f>
        <v>0</v>
      </c>
      <c r="F24" s="35">
        <f>IF('第3-4表'!F25=0,0,'第3-4表'!F25/'第3-2表'!$R27)</f>
        <v>0</v>
      </c>
      <c r="G24" s="35">
        <f>IF('第3-4表'!G25=0,0,'第3-4表'!G25/'第3-2表'!$R27)</f>
        <v>0</v>
      </c>
      <c r="H24" s="35" t="e">
        <f>IF('第3-4表'!H25=0,0,'第3-4表'!H25/'第3-2表'!$R27)</f>
        <v>#DIV/0!</v>
      </c>
      <c r="I24" s="35" t="e">
        <f>IF('第3-4表'!I25=0,0,'第3-4表'!I25/'第3-2表'!$R27)</f>
        <v>#DIV/0!</v>
      </c>
      <c r="J24" s="35">
        <f>IF('第3-4表'!J25=0,0,'第3-4表'!J25/'第3-2表'!$R27)</f>
        <v>0</v>
      </c>
      <c r="K24" s="35">
        <f>IF('第3-4表'!K25=0,0,'第3-4表'!K25/'第3-2表'!$R27)</f>
        <v>0</v>
      </c>
      <c r="L24" s="35">
        <f>IF('第3-4表'!L25=0,0,'第3-4表'!L25/'第3-2表'!$R27)</f>
        <v>0</v>
      </c>
      <c r="M24" s="35">
        <f>IF('第3-4表'!M25=0,0,'第3-4表'!M25/'第3-2表'!$R27)</f>
        <v>0</v>
      </c>
      <c r="N24" s="35">
        <f>IF('第3-4表'!N25=0,0,'第3-4表'!N25/'第3-2表'!$R27)</f>
        <v>0</v>
      </c>
      <c r="O24" s="35">
        <f>IF('第3-4表'!O25=0,0,'第3-4表'!O25/'第3-2表'!$R27)</f>
        <v>0</v>
      </c>
      <c r="P24" s="35">
        <f>IF('第3-4表'!P25=0,0,'第3-4表'!P25/'第3-2表'!$R27)</f>
        <v>0</v>
      </c>
      <c r="Q24" s="35">
        <f>IF('第3-4表'!Q25=0,0,'第3-4表'!Q25/'第3-2表'!$R27)</f>
        <v>0</v>
      </c>
      <c r="R24" s="35">
        <f>IF('第3-4表'!R25=0,0,'第3-4表'!R25/'第3-2表'!$R27)</f>
        <v>0</v>
      </c>
      <c r="S24" s="35">
        <f>IF('第3-4表'!S25=0,0,'第3-4表'!S25/'第3-2表'!$R27)</f>
        <v>0</v>
      </c>
      <c r="T24" s="35">
        <f>IF('第3-4表'!T25=0,0,'第3-4表'!T25/'第3-2表'!$R27)</f>
        <v>0</v>
      </c>
      <c r="U24" s="35">
        <f>IF('第3-4表'!U25=0,0,'第3-4表'!U25/'第3-2表'!$R27)</f>
        <v>0</v>
      </c>
      <c r="V24" s="35">
        <f>IF('第3-4表'!V25=0,0,'第3-4表'!V25/'第3-2表'!$R27)</f>
        <v>0</v>
      </c>
      <c r="W24" s="35">
        <f>IF('第3-4表'!W25=0,0,'第3-4表'!W25/'第3-2表'!$R27)</f>
        <v>0</v>
      </c>
      <c r="X24" s="35">
        <f>IF('第3-4表'!X25=0,0,'第3-4表'!X25/'第3-2表'!$R27)</f>
        <v>0</v>
      </c>
      <c r="Y24" s="36" t="e">
        <f>IF('第3-4表'!Y25=0,0,'第3-4表'!Y25/'第3-2表'!$R27)</f>
        <v>#DIV/0!</v>
      </c>
    </row>
    <row r="25" spans="1:25" s="19" customFormat="1" ht="30" customHeight="1" thickBot="1">
      <c r="A25" s="607" t="s">
        <v>18</v>
      </c>
      <c r="B25" s="37">
        <f>IF('第3-4表'!B26=0,0,'第3-4表'!B26/'第3-2表'!$R28)</f>
        <v>16.004444485804807</v>
      </c>
      <c r="C25" s="37">
        <f>IF('第3-4表'!C26=0,0,'第3-4表'!C26/'第3-2表'!$R28)</f>
        <v>8.393228648752686</v>
      </c>
      <c r="D25" s="37">
        <f>IF('第3-4表'!D26=0,0,'第3-4表'!D26/'第3-2表'!$R28)</f>
        <v>0.10040707018122638</v>
      </c>
      <c r="E25" s="37">
        <f>IF('第3-4表'!E26=0,0,'第3-4表'!E26/'第3-2表'!$R28)</f>
        <v>2.2970674935561552</v>
      </c>
      <c r="F25" s="37">
        <f>IF('第3-4表'!F26=0,0,'第3-4表'!F26/'第3-2表'!$R28)</f>
        <v>5.277238329788908</v>
      </c>
      <c r="G25" s="37">
        <f>IF('第3-4表'!G26=0,0,'第3-4表'!G26/'第3-2表'!$R28)</f>
        <v>32.072386028083784</v>
      </c>
      <c r="H25" s="37">
        <f>IF('第3-4表'!H26=0,0,'第3-4表'!H26/'第3-2表'!$R28)</f>
        <v>13.758529624368967</v>
      </c>
      <c r="I25" s="37">
        <f>IF('第3-4表'!I26=0,0,'第3-4表'!I26/'第3-2表'!$R28)</f>
        <v>13.758529624368967</v>
      </c>
      <c r="J25" s="37">
        <f>IF('第3-4表'!J26=0,0,'第3-4表'!J26/'第3-2表'!$R28)</f>
        <v>0</v>
      </c>
      <c r="K25" s="37">
        <f>IF('第3-4表'!K26=0,0,'第3-4表'!K26/'第3-2表'!$R28)</f>
        <v>0</v>
      </c>
      <c r="L25" s="37">
        <f>IF('第3-4表'!L26=0,0,'第3-4表'!L26/'第3-2表'!$R28)</f>
        <v>64.26508551210163</v>
      </c>
      <c r="M25" s="37">
        <f>IF('第3-4表'!M26=0,0,'第3-4表'!M26/'第3-2表'!$R28)</f>
        <v>7.699685238749364</v>
      </c>
      <c r="N25" s="37">
        <f>IF('第3-4表'!N26=0,0,'第3-4表'!N26/'第3-2表'!$R28)</f>
        <v>0.30483887259845327</v>
      </c>
      <c r="O25" s="37">
        <f>IF('第3-4表'!O26=0,0,'第3-4表'!O26/'第3-2表'!$R28)</f>
        <v>0.9566343392303279</v>
      </c>
      <c r="P25" s="37">
        <f>IF('第3-4表'!P26=0,0,'第3-4表'!P26/'第3-2表'!$R28)</f>
        <v>7.076596875782119</v>
      </c>
      <c r="Q25" s="37">
        <f>IF('第3-4表'!Q26=0,0,'第3-4表'!Q26/'第3-2表'!$R28)</f>
        <v>0.5353153766229637</v>
      </c>
      <c r="R25" s="37">
        <f>IF('第3-4表'!R26=0,0,'第3-4表'!R26/'第3-2表'!$R28)</f>
        <v>1.6121337494651315</v>
      </c>
      <c r="S25" s="37">
        <f>IF('第3-4表'!S26=0,0,'第3-4表'!S26/'第3-2表'!$R28)</f>
        <v>0.04319007781917717</v>
      </c>
      <c r="T25" s="37">
        <f>IF('第3-4表'!T26=0,0,'第3-4表'!T26/'第3-2表'!$R28)</f>
        <v>16.400735636479567</v>
      </c>
      <c r="U25" s="37">
        <f>IF('第3-4表'!U26=0,0,'第3-4表'!U26/'第3-2表'!$R28)</f>
        <v>2.5336083578223993</v>
      </c>
      <c r="V25" s="37">
        <f>IF('第3-4表'!V26=0,0,'第3-4表'!V26/'第3-2表'!$R28)</f>
        <v>8.061808896354846</v>
      </c>
      <c r="W25" s="37">
        <f>IF('第3-4表'!W26=0,0,'第3-4表'!W26/'第3-2表'!$R28)</f>
        <v>5.394014242248636</v>
      </c>
      <c r="X25" s="37">
        <f>IF('第3-4表'!X26=0,0,'第3-4表'!X26/'第3-2表'!$R28)</f>
        <v>7.999889559618363</v>
      </c>
      <c r="Y25" s="38">
        <f>IF('第3-4表'!Y26=0,0,'第3-4表'!Y26/'第3-2表'!$R28)</f>
        <v>163.3204381450971</v>
      </c>
    </row>
    <row r="26" spans="1:25" s="19" customFormat="1" ht="30" customHeight="1">
      <c r="A26" s="26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pans="1:25" s="19" customFormat="1" ht="30" customHeight="1" thickBot="1">
      <c r="A27" s="26"/>
      <c r="B27" s="546" t="s">
        <v>49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42" t="s">
        <v>223</v>
      </c>
      <c r="R27" s="343" t="s">
        <v>512</v>
      </c>
      <c r="S27" s="39"/>
      <c r="T27" s="39"/>
      <c r="U27" s="39"/>
      <c r="V27" s="39"/>
      <c r="W27" s="39"/>
      <c r="X27" s="39"/>
      <c r="Y27" s="39"/>
    </row>
    <row r="28" spans="1:25" s="19" customFormat="1" ht="30" customHeight="1">
      <c r="A28" s="40" t="s">
        <v>31</v>
      </c>
      <c r="B28" s="41">
        <f>IF('第3-4表'!B29=0,0,'第3-4表'!B29/'第3-2表'!$R31)</f>
        <v>0</v>
      </c>
      <c r="C28" s="41">
        <f>IF('第3-4表'!C29=0,0,'第3-4表'!C29/'第3-2表'!$R31)</f>
        <v>0</v>
      </c>
      <c r="D28" s="41">
        <f>IF('第3-4表'!D29=0,0,'第3-4表'!D29/'第3-2表'!$R31)</f>
        <v>0</v>
      </c>
      <c r="E28" s="41">
        <f>IF('第3-4表'!E29=0,0,'第3-4表'!E29/'第3-2表'!$R31)</f>
        <v>0</v>
      </c>
      <c r="F28" s="41">
        <f>IF('第3-4表'!F29=0,0,'第3-4表'!F29/'第3-2表'!$R31)</f>
        <v>0</v>
      </c>
      <c r="G28" s="41">
        <f>IF('第3-4表'!G29=0,0,'第3-4表'!G29/'第3-2表'!$R31)</f>
        <v>0</v>
      </c>
      <c r="H28" s="41">
        <f>IF('第3-4表'!H29=0,0,'第3-4表'!H29/'第3-2表'!$R31)</f>
        <v>41.02052451539339</v>
      </c>
      <c r="I28" s="41">
        <f>IF('第3-4表'!I29=0,0,'第3-4表'!I29/'第3-2表'!$R31)</f>
        <v>41.02052451539339</v>
      </c>
      <c r="J28" s="41">
        <f>IF('第3-4表'!J29=0,0,'第3-4表'!J29/'第3-2表'!$R31)</f>
        <v>0</v>
      </c>
      <c r="K28" s="41">
        <f>IF('第3-4表'!K29=0,0,'第3-4表'!K29/'第3-2表'!$R31)</f>
        <v>0</v>
      </c>
      <c r="L28" s="41">
        <f>IF('第3-4表'!L29=0,0,'第3-4表'!L29/'第3-2表'!$R31)</f>
        <v>177.3660205245154</v>
      </c>
      <c r="M28" s="41">
        <f>IF('第3-4表'!M29=0,0,'第3-4表'!M29/'第3-2表'!$R31)</f>
        <v>12.371721778791335</v>
      </c>
      <c r="N28" s="41">
        <f>IF('第3-4表'!N29=0,0,'第3-4表'!N29/'第3-2表'!$R31)</f>
        <v>0.22805017103762829</v>
      </c>
      <c r="O28" s="41">
        <f>IF('第3-4表'!O29=0,0,'第3-4表'!O29/'第3-2表'!$R31)</f>
        <v>8.38084378563284</v>
      </c>
      <c r="P28" s="41">
        <f>IF('第3-4表'!P29=0,0,'第3-4表'!P29/'第3-2表'!$R31)</f>
        <v>60.091220068415055</v>
      </c>
      <c r="Q28" s="41">
        <f>IF('第3-4表'!Q29=0,0,'第3-4表'!Q29/'第3-2表'!$R31)</f>
        <v>0</v>
      </c>
      <c r="R28" s="41">
        <f>IF('第3-4表'!R29=0,0,'第3-4表'!R29/'第3-2表'!$R31)</f>
        <v>1.4253135689851768</v>
      </c>
      <c r="S28" s="41">
        <f>IF('第3-4表'!S29=0,0,'第3-4表'!S29/'第3-2表'!$R31)</f>
        <v>0</v>
      </c>
      <c r="T28" s="41">
        <f>IF('第3-4表'!T29=0,0,'第3-4表'!T29/'第3-2表'!$R31)</f>
        <v>49.71493728620297</v>
      </c>
      <c r="U28" s="41">
        <f>IF('第3-4表'!U29=0,0,'第3-4表'!U29/'第3-2表'!$R31)</f>
        <v>125.02850627137971</v>
      </c>
      <c r="V28" s="41">
        <f>IF('第3-4表'!V29=0,0,'第3-4表'!V29/'第3-2表'!$R31)</f>
        <v>0</v>
      </c>
      <c r="W28" s="41">
        <f>IF('第3-4表'!W29=0,0,'第3-4表'!W29/'第3-2表'!$R31)</f>
        <v>0</v>
      </c>
      <c r="X28" s="41">
        <f>IF('第3-4表'!X29=0,0,'第3-4表'!X29/'第3-2表'!$R31)</f>
        <v>34.03648802736602</v>
      </c>
      <c r="Y28" s="42">
        <f>IF('第3-4表'!Y29=0,0,'第3-4表'!Y29/'第3-2表'!$R31)</f>
        <v>509.6636259977195</v>
      </c>
    </row>
    <row r="29" spans="1:25" s="19" customFormat="1" ht="30" customHeight="1" thickBot="1">
      <c r="A29" s="608" t="s">
        <v>18</v>
      </c>
      <c r="B29" s="77">
        <f>IF('第3-4表'!B30=0,0,'第3-4表'!B30/'第3-2表'!$R32)</f>
        <v>0</v>
      </c>
      <c r="C29" s="77">
        <f>IF('第3-4表'!C30=0,0,'第3-4表'!C30/'第3-2表'!$R32)</f>
        <v>0</v>
      </c>
      <c r="D29" s="77">
        <f>IF('第3-4表'!D30=0,0,'第3-4表'!D30/'第3-2表'!$R32)</f>
        <v>0</v>
      </c>
      <c r="E29" s="77">
        <f>IF('第3-4表'!E30=0,0,'第3-4表'!E30/'第3-2表'!$R32)</f>
        <v>0</v>
      </c>
      <c r="F29" s="77">
        <f>IF('第3-4表'!F30=0,0,'第3-4表'!F30/'第3-2表'!$R32)</f>
        <v>0</v>
      </c>
      <c r="G29" s="77">
        <f>IF('第3-4表'!G30=0,0,'第3-4表'!G30/'第3-2表'!$R32)</f>
        <v>0</v>
      </c>
      <c r="H29" s="77">
        <f>IF('第3-4表'!H30=0,0,'第3-4表'!H30/'第3-2表'!$R32)</f>
        <v>41.02052451539339</v>
      </c>
      <c r="I29" s="77">
        <f>IF('第3-4表'!I30=0,0,'第3-4表'!I30/'第3-2表'!$R32)</f>
        <v>41.02052451539339</v>
      </c>
      <c r="J29" s="77">
        <f>IF('第3-4表'!J30=0,0,'第3-4表'!J30/'第3-2表'!$R32)</f>
        <v>0</v>
      </c>
      <c r="K29" s="77">
        <f>IF('第3-4表'!K30=0,0,'第3-4表'!K30/'第3-2表'!$R32)</f>
        <v>0</v>
      </c>
      <c r="L29" s="77">
        <f>IF('第3-4表'!L30=0,0,'第3-4表'!L30/'第3-2表'!$R32)</f>
        <v>177.3660205245154</v>
      </c>
      <c r="M29" s="77">
        <f>IF('第3-4表'!M30=0,0,'第3-4表'!M30/'第3-2表'!$R32)</f>
        <v>12.371721778791335</v>
      </c>
      <c r="N29" s="77">
        <f>IF('第3-4表'!N30=0,0,'第3-4表'!N30/'第3-2表'!$R32)</f>
        <v>0.22805017103762829</v>
      </c>
      <c r="O29" s="77">
        <f>IF('第3-4表'!O30=0,0,'第3-4表'!O30/'第3-2表'!$R32)</f>
        <v>8.38084378563284</v>
      </c>
      <c r="P29" s="77">
        <f>IF('第3-4表'!P30=0,0,'第3-4表'!P30/'第3-2表'!$R32)</f>
        <v>60.091220068415055</v>
      </c>
      <c r="Q29" s="77">
        <f>IF('第3-4表'!Q30=0,0,'第3-4表'!Q30/'第3-2表'!$R32)</f>
        <v>0</v>
      </c>
      <c r="R29" s="77">
        <f>IF('第3-4表'!R30=0,0,'第3-4表'!R30/'第3-2表'!$R32)</f>
        <v>1.4253135689851768</v>
      </c>
      <c r="S29" s="77">
        <f>IF('第3-4表'!S30=0,0,'第3-4表'!S30/'第3-2表'!$R32)</f>
        <v>0</v>
      </c>
      <c r="T29" s="77">
        <f>IF('第3-4表'!T30=0,0,'第3-4表'!T30/'第3-2表'!$R32)</f>
        <v>49.71493728620297</v>
      </c>
      <c r="U29" s="77">
        <f>IF('第3-4表'!U30=0,0,'第3-4表'!U30/'第3-2表'!$R32)</f>
        <v>125.02850627137971</v>
      </c>
      <c r="V29" s="77">
        <f>IF('第3-4表'!V30=0,0,'第3-4表'!V30/'第3-2表'!$R32)</f>
        <v>0</v>
      </c>
      <c r="W29" s="77">
        <f>IF('第3-4表'!W30=0,0,'第3-4表'!W30/'第3-2表'!$R32)</f>
        <v>0</v>
      </c>
      <c r="X29" s="77">
        <f>IF('第3-4表'!X30=0,0,'第3-4表'!X30/'第3-2表'!$R32)</f>
        <v>34.03648802736602</v>
      </c>
      <c r="Y29" s="81">
        <f>IF('第3-4表'!Y30=0,0,'第3-4表'!Y30/'第3-2表'!$R32)</f>
        <v>509.6636259977195</v>
      </c>
    </row>
    <row r="30" s="12" customFormat="1" ht="17.25" customHeight="1"/>
  </sheetData>
  <sheetProtection/>
  <mergeCells count="2">
    <mergeCell ref="A5:A8"/>
    <mergeCell ref="B5:G5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showGridLines="0" view="pageBreakPreview" zoomScaleNormal="85" zoomScaleSheetLayoutView="100" zoomScalePageLayoutView="0" workbookViewId="0" topLeftCell="A2">
      <pane xSplit="1" ySplit="11" topLeftCell="B13" activePane="bottomRight" state="frozen"/>
      <selection pane="topLeft" activeCell="A2" sqref="A2"/>
      <selection pane="topRight" activeCell="B2" sqref="B2"/>
      <selection pane="bottomLeft" activeCell="A13" sqref="A13"/>
      <selection pane="bottomRight" activeCell="A2" sqref="A2"/>
    </sheetView>
  </sheetViews>
  <sheetFormatPr defaultColWidth="9.00390625" defaultRowHeight="12.75"/>
  <cols>
    <col min="1" max="1" width="24.25390625" style="258" customWidth="1"/>
    <col min="2" max="35" width="14.25390625" style="258" customWidth="1"/>
    <col min="36" max="36" width="14.25390625" style="259" customWidth="1"/>
    <col min="37" max="38" width="14.25390625" style="258" customWidth="1"/>
    <col min="39" max="16384" width="9.125" style="258" customWidth="1"/>
  </cols>
  <sheetData>
    <row r="1" spans="1:36" s="177" customFormat="1" ht="30" customHeight="1">
      <c r="A1" s="222"/>
      <c r="B1" s="329" t="s">
        <v>41</v>
      </c>
      <c r="C1" s="174"/>
      <c r="D1" s="174"/>
      <c r="AA1" s="222"/>
      <c r="AJ1" s="223"/>
    </row>
    <row r="2" spans="1:36" s="177" customFormat="1" ht="30" customHeight="1">
      <c r="A2" s="222"/>
      <c r="B2" s="330" t="s">
        <v>435</v>
      </c>
      <c r="C2" s="174"/>
      <c r="D2" s="174"/>
      <c r="AA2" s="222"/>
      <c r="AJ2" s="223"/>
    </row>
    <row r="3" spans="1:36" s="177" customFormat="1" ht="30" customHeight="1">
      <c r="A3" s="222"/>
      <c r="B3" s="176"/>
      <c r="C3" s="174"/>
      <c r="D3" s="174"/>
      <c r="AA3" s="222"/>
      <c r="AJ3" s="223"/>
    </row>
    <row r="4" spans="2:38" s="177" customFormat="1" ht="30" customHeight="1" thickBot="1">
      <c r="B4" s="461" t="s">
        <v>42</v>
      </c>
      <c r="C4" s="174"/>
      <c r="D4" s="174"/>
      <c r="N4" s="224"/>
      <c r="T4" s="342" t="s">
        <v>187</v>
      </c>
      <c r="U4" s="343" t="s">
        <v>188</v>
      </c>
      <c r="Z4" s="224"/>
      <c r="AJ4" s="223"/>
      <c r="AL4" s="450" t="s">
        <v>165</v>
      </c>
    </row>
    <row r="5" spans="1:38" s="226" customFormat="1" ht="30" customHeight="1">
      <c r="A5" s="466"/>
      <c r="B5" s="646" t="s">
        <v>437</v>
      </c>
      <c r="C5" s="647"/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647"/>
      <c r="O5" s="647"/>
      <c r="P5" s="647"/>
      <c r="Q5" s="647"/>
      <c r="R5" s="646" t="s">
        <v>511</v>
      </c>
      <c r="S5" s="650"/>
      <c r="T5" s="651"/>
      <c r="U5" s="652" t="s">
        <v>803</v>
      </c>
      <c r="V5" s="653"/>
      <c r="W5" s="653"/>
      <c r="X5" s="653"/>
      <c r="Y5" s="653"/>
      <c r="Z5" s="653"/>
      <c r="AA5" s="654"/>
      <c r="AB5" s="655" t="s">
        <v>804</v>
      </c>
      <c r="AC5" s="656"/>
      <c r="AD5" s="643" t="s">
        <v>798</v>
      </c>
      <c r="AE5" s="644"/>
      <c r="AF5" s="644"/>
      <c r="AG5" s="644"/>
      <c r="AH5" s="644"/>
      <c r="AI5" s="644"/>
      <c r="AJ5" s="644"/>
      <c r="AK5" s="644"/>
      <c r="AL5" s="602" t="s">
        <v>799</v>
      </c>
    </row>
    <row r="6" spans="1:38" s="226" customFormat="1" ht="30" customHeight="1">
      <c r="A6" s="467"/>
      <c r="B6" s="468" t="s">
        <v>109</v>
      </c>
      <c r="C6" s="469"/>
      <c r="D6" s="470"/>
      <c r="E6" s="468" t="s">
        <v>99</v>
      </c>
      <c r="F6" s="471" t="s">
        <v>100</v>
      </c>
      <c r="G6" s="472" t="s">
        <v>101</v>
      </c>
      <c r="H6" s="472" t="s">
        <v>102</v>
      </c>
      <c r="I6" s="468" t="s">
        <v>103</v>
      </c>
      <c r="J6" s="468" t="s">
        <v>104</v>
      </c>
      <c r="K6" s="468" t="s">
        <v>105</v>
      </c>
      <c r="L6" s="468" t="s">
        <v>106</v>
      </c>
      <c r="M6" s="468" t="s">
        <v>107</v>
      </c>
      <c r="N6" s="473"/>
      <c r="O6" s="474"/>
      <c r="P6" s="474"/>
      <c r="Q6" s="493"/>
      <c r="R6" s="468" t="s">
        <v>109</v>
      </c>
      <c r="S6" s="469"/>
      <c r="T6" s="513"/>
      <c r="U6" s="468" t="s">
        <v>805</v>
      </c>
      <c r="V6" s="470"/>
      <c r="W6" s="470"/>
      <c r="X6" s="468" t="s">
        <v>806</v>
      </c>
      <c r="Y6" s="468" t="s">
        <v>807</v>
      </c>
      <c r="Z6" s="471" t="s">
        <v>808</v>
      </c>
      <c r="AA6" s="492"/>
      <c r="AB6" s="657" t="s">
        <v>809</v>
      </c>
      <c r="AC6" s="658"/>
      <c r="AD6" s="497" t="s">
        <v>490</v>
      </c>
      <c r="AE6" s="471" t="s">
        <v>491</v>
      </c>
      <c r="AF6" s="471" t="s">
        <v>492</v>
      </c>
      <c r="AG6" s="472" t="s">
        <v>493</v>
      </c>
      <c r="AH6" s="512" t="s">
        <v>502</v>
      </c>
      <c r="AI6" s="468" t="s">
        <v>503</v>
      </c>
      <c r="AJ6" s="500" t="s">
        <v>504</v>
      </c>
      <c r="AK6" s="501"/>
      <c r="AL6" s="504" t="s">
        <v>509</v>
      </c>
    </row>
    <row r="7" spans="1:38" s="226" customFormat="1" ht="30" customHeight="1">
      <c r="A7" s="467"/>
      <c r="B7" s="475" t="s">
        <v>277</v>
      </c>
      <c r="C7" s="475" t="s">
        <v>137</v>
      </c>
      <c r="D7" s="475" t="s">
        <v>438</v>
      </c>
      <c r="E7" s="476" t="s">
        <v>439</v>
      </c>
      <c r="F7" s="476" t="s">
        <v>439</v>
      </c>
      <c r="G7" s="476" t="s">
        <v>439</v>
      </c>
      <c r="H7" s="476" t="s">
        <v>439</v>
      </c>
      <c r="I7" s="475" t="s">
        <v>111</v>
      </c>
      <c r="J7" s="475" t="s">
        <v>440</v>
      </c>
      <c r="K7" s="475" t="s">
        <v>441</v>
      </c>
      <c r="L7" s="475" t="s">
        <v>442</v>
      </c>
      <c r="M7" s="475" t="s">
        <v>438</v>
      </c>
      <c r="N7" s="477" t="s">
        <v>443</v>
      </c>
      <c r="O7" s="475" t="s">
        <v>444</v>
      </c>
      <c r="P7" s="475" t="s">
        <v>445</v>
      </c>
      <c r="Q7" s="475" t="s">
        <v>446</v>
      </c>
      <c r="R7" s="475" t="s">
        <v>474</v>
      </c>
      <c r="S7" s="648" t="s">
        <v>475</v>
      </c>
      <c r="T7" s="649"/>
      <c r="U7" s="475" t="s">
        <v>452</v>
      </c>
      <c r="V7" s="475" t="s">
        <v>810</v>
      </c>
      <c r="W7" s="475" t="s">
        <v>275</v>
      </c>
      <c r="X7" s="475" t="s">
        <v>811</v>
      </c>
      <c r="Y7" s="475" t="s">
        <v>812</v>
      </c>
      <c r="Z7" s="477" t="s">
        <v>813</v>
      </c>
      <c r="AA7" s="477" t="s">
        <v>814</v>
      </c>
      <c r="AB7" s="477" t="s">
        <v>477</v>
      </c>
      <c r="AC7" s="498" t="s">
        <v>815</v>
      </c>
      <c r="AD7" s="498" t="s">
        <v>494</v>
      </c>
      <c r="AE7" s="45" t="s">
        <v>495</v>
      </c>
      <c r="AF7" s="45" t="s">
        <v>496</v>
      </c>
      <c r="AG7" s="45" t="s">
        <v>497</v>
      </c>
      <c r="AH7" s="494" t="s">
        <v>505</v>
      </c>
      <c r="AI7" s="475" t="s">
        <v>506</v>
      </c>
      <c r="AJ7" s="502" t="s">
        <v>233</v>
      </c>
      <c r="AK7" s="503" t="s">
        <v>202</v>
      </c>
      <c r="AL7" s="506" t="s">
        <v>319</v>
      </c>
    </row>
    <row r="8" spans="1:38" s="226" customFormat="1" ht="30" customHeight="1">
      <c r="A8" s="478" t="s">
        <v>94</v>
      </c>
      <c r="B8" s="468"/>
      <c r="C8" s="475" t="s">
        <v>447</v>
      </c>
      <c r="D8" s="474"/>
      <c r="E8" s="476" t="s">
        <v>448</v>
      </c>
      <c r="F8" s="476" t="s">
        <v>449</v>
      </c>
      <c r="G8" s="476" t="s">
        <v>450</v>
      </c>
      <c r="H8" s="476" t="s">
        <v>245</v>
      </c>
      <c r="I8" s="475" t="s">
        <v>116</v>
      </c>
      <c r="J8" s="475"/>
      <c r="K8" s="43"/>
      <c r="L8" s="475"/>
      <c r="M8" s="479"/>
      <c r="N8" s="473"/>
      <c r="O8" s="475" t="s">
        <v>110</v>
      </c>
      <c r="P8" s="475" t="s">
        <v>451</v>
      </c>
      <c r="Q8" s="474"/>
      <c r="R8" s="475"/>
      <c r="S8" s="477" t="s">
        <v>118</v>
      </c>
      <c r="T8" s="477" t="s">
        <v>119</v>
      </c>
      <c r="U8" s="475" t="s">
        <v>476</v>
      </c>
      <c r="V8" s="475" t="s">
        <v>816</v>
      </c>
      <c r="W8" s="474"/>
      <c r="X8" s="475" t="s">
        <v>817</v>
      </c>
      <c r="Y8" s="475" t="s">
        <v>818</v>
      </c>
      <c r="Z8" s="473"/>
      <c r="AA8" s="473"/>
      <c r="AB8" s="473"/>
      <c r="AC8" s="601" t="s">
        <v>819</v>
      </c>
      <c r="AD8" s="498" t="s">
        <v>498</v>
      </c>
      <c r="AE8" s="45" t="s">
        <v>498</v>
      </c>
      <c r="AF8" s="45" t="s">
        <v>499</v>
      </c>
      <c r="AG8" s="45" t="s">
        <v>499</v>
      </c>
      <c r="AH8" s="494" t="s">
        <v>507</v>
      </c>
      <c r="AI8" s="475" t="s">
        <v>508</v>
      </c>
      <c r="AJ8" s="479"/>
      <c r="AK8" s="505"/>
      <c r="AL8" s="504"/>
    </row>
    <row r="9" spans="1:38" s="226" customFormat="1" ht="30" customHeight="1">
      <c r="A9" s="467"/>
      <c r="B9" s="475"/>
      <c r="C9" s="475" t="s">
        <v>452</v>
      </c>
      <c r="D9" s="475"/>
      <c r="E9" s="476"/>
      <c r="F9" s="476"/>
      <c r="G9" s="476"/>
      <c r="H9" s="476"/>
      <c r="I9" s="475"/>
      <c r="J9" s="475"/>
      <c r="K9" s="475"/>
      <c r="L9" s="475"/>
      <c r="M9" s="475"/>
      <c r="N9" s="480" t="s">
        <v>112</v>
      </c>
      <c r="O9" s="475" t="s">
        <v>113</v>
      </c>
      <c r="P9" s="475" t="s">
        <v>453</v>
      </c>
      <c r="Q9" s="46" t="s">
        <v>114</v>
      </c>
      <c r="R9" s="475"/>
      <c r="S9" s="477"/>
      <c r="T9" s="477"/>
      <c r="U9" s="475"/>
      <c r="V9" s="475" t="s">
        <v>277</v>
      </c>
      <c r="W9" s="474"/>
      <c r="X9" s="475" t="s">
        <v>820</v>
      </c>
      <c r="Y9" s="475"/>
      <c r="Z9" s="477"/>
      <c r="AA9" s="480" t="s">
        <v>115</v>
      </c>
      <c r="AB9" s="477"/>
      <c r="AC9" s="498"/>
      <c r="AD9" s="494" t="s">
        <v>500</v>
      </c>
      <c r="AE9" s="477" t="s">
        <v>500</v>
      </c>
      <c r="AF9" s="477" t="s">
        <v>501</v>
      </c>
      <c r="AG9" s="477" t="s">
        <v>501</v>
      </c>
      <c r="AH9" s="497"/>
      <c r="AI9" s="468"/>
      <c r="AJ9" s="500"/>
      <c r="AK9" s="503" t="s">
        <v>510</v>
      </c>
      <c r="AL9" s="506"/>
    </row>
    <row r="10" spans="1:38" s="226" customFormat="1" ht="30" customHeight="1">
      <c r="A10" s="467"/>
      <c r="B10" s="474"/>
      <c r="C10" s="475"/>
      <c r="D10" s="479"/>
      <c r="E10" s="476"/>
      <c r="F10" s="476"/>
      <c r="G10" s="476"/>
      <c r="H10" s="476"/>
      <c r="I10" s="475"/>
      <c r="J10" s="475"/>
      <c r="K10" s="43"/>
      <c r="L10" s="475"/>
      <c r="M10" s="479"/>
      <c r="N10" s="480"/>
      <c r="O10" s="475" t="s">
        <v>117</v>
      </c>
      <c r="P10" s="475" t="s">
        <v>454</v>
      </c>
      <c r="Q10" s="474"/>
      <c r="R10" s="475"/>
      <c r="S10" s="477"/>
      <c r="T10" s="477"/>
      <c r="U10" s="475"/>
      <c r="V10" s="475"/>
      <c r="W10" s="473"/>
      <c r="X10" s="475" t="s">
        <v>821</v>
      </c>
      <c r="Y10" s="475"/>
      <c r="Z10" s="473"/>
      <c r="AA10" s="480"/>
      <c r="AB10" s="473"/>
      <c r="AC10" s="480"/>
      <c r="AD10" s="498"/>
      <c r="AE10" s="45"/>
      <c r="AF10" s="45"/>
      <c r="AG10" s="45"/>
      <c r="AH10" s="494"/>
      <c r="AI10" s="475"/>
      <c r="AJ10" s="507"/>
      <c r="AK10" s="503"/>
      <c r="AL10" s="506"/>
    </row>
    <row r="11" spans="1:38" s="226" customFormat="1" ht="30" customHeight="1">
      <c r="A11" s="481"/>
      <c r="B11" s="482"/>
      <c r="C11" s="483"/>
      <c r="D11" s="484"/>
      <c r="E11" s="482"/>
      <c r="F11" s="485"/>
      <c r="G11" s="485"/>
      <c r="H11" s="485"/>
      <c r="I11" s="482"/>
      <c r="J11" s="482"/>
      <c r="K11" s="482"/>
      <c r="L11" s="482"/>
      <c r="M11" s="482"/>
      <c r="N11" s="486" t="s">
        <v>455</v>
      </c>
      <c r="O11" s="487" t="s">
        <v>456</v>
      </c>
      <c r="P11" s="487" t="s">
        <v>120</v>
      </c>
      <c r="Q11" s="487" t="s">
        <v>121</v>
      </c>
      <c r="R11" s="484"/>
      <c r="S11" s="485"/>
      <c r="T11" s="485"/>
      <c r="U11" s="495"/>
      <c r="V11" s="483"/>
      <c r="W11" s="495"/>
      <c r="X11" s="496"/>
      <c r="Y11" s="482"/>
      <c r="Z11" s="485"/>
      <c r="AA11" s="486" t="s">
        <v>122</v>
      </c>
      <c r="AB11" s="496"/>
      <c r="AC11" s="486" t="s">
        <v>123</v>
      </c>
      <c r="AD11" s="499"/>
      <c r="AE11" s="496"/>
      <c r="AF11" s="496"/>
      <c r="AG11" s="496"/>
      <c r="AH11" s="513"/>
      <c r="AI11" s="482"/>
      <c r="AJ11" s="508"/>
      <c r="AK11" s="509" t="s">
        <v>124</v>
      </c>
      <c r="AL11" s="488" t="s">
        <v>125</v>
      </c>
    </row>
    <row r="12" spans="1:38" s="226" customFormat="1" ht="30" customHeight="1" hidden="1">
      <c r="A12" s="489"/>
      <c r="B12" s="490" t="s">
        <v>457</v>
      </c>
      <c r="C12" s="490" t="s">
        <v>458</v>
      </c>
      <c r="D12" s="490" t="s">
        <v>459</v>
      </c>
      <c r="E12" s="490" t="s">
        <v>460</v>
      </c>
      <c r="F12" s="491" t="s">
        <v>461</v>
      </c>
      <c r="G12" s="491" t="s">
        <v>462</v>
      </c>
      <c r="H12" s="491" t="s">
        <v>463</v>
      </c>
      <c r="I12" s="490" t="s">
        <v>464</v>
      </c>
      <c r="J12" s="490" t="s">
        <v>465</v>
      </c>
      <c r="K12" s="490" t="s">
        <v>466</v>
      </c>
      <c r="L12" s="490" t="s">
        <v>467</v>
      </c>
      <c r="M12" s="490" t="s">
        <v>468</v>
      </c>
      <c r="N12" s="491" t="s">
        <v>469</v>
      </c>
      <c r="O12" s="490" t="s">
        <v>470</v>
      </c>
      <c r="P12" s="491" t="s">
        <v>471</v>
      </c>
      <c r="Q12" s="490" t="s">
        <v>472</v>
      </c>
      <c r="R12" s="490" t="s">
        <v>478</v>
      </c>
      <c r="S12" s="491" t="s">
        <v>479</v>
      </c>
      <c r="T12" s="491" t="s">
        <v>480</v>
      </c>
      <c r="U12" s="491" t="s">
        <v>481</v>
      </c>
      <c r="V12" s="490" t="s">
        <v>482</v>
      </c>
      <c r="W12" s="490" t="s">
        <v>483</v>
      </c>
      <c r="X12" s="490" t="s">
        <v>484</v>
      </c>
      <c r="Y12" s="490" t="s">
        <v>485</v>
      </c>
      <c r="Z12" s="491" t="s">
        <v>486</v>
      </c>
      <c r="AA12" s="490" t="s">
        <v>487</v>
      </c>
      <c r="AB12" s="491" t="s">
        <v>488</v>
      </c>
      <c r="AC12" s="491" t="s">
        <v>489</v>
      </c>
      <c r="AD12" s="491" t="s">
        <v>126</v>
      </c>
      <c r="AE12" s="491" t="s">
        <v>132</v>
      </c>
      <c r="AF12" s="491" t="s">
        <v>127</v>
      </c>
      <c r="AG12" s="491" t="s">
        <v>128</v>
      </c>
      <c r="AH12" s="514" t="s">
        <v>129</v>
      </c>
      <c r="AI12" s="490" t="s">
        <v>130</v>
      </c>
      <c r="AJ12" s="490" t="s">
        <v>133</v>
      </c>
      <c r="AK12" s="510" t="s">
        <v>131</v>
      </c>
      <c r="AL12" s="511" t="s">
        <v>134</v>
      </c>
    </row>
    <row r="13" spans="1:38" s="226" customFormat="1" ht="30" customHeight="1">
      <c r="A13" s="180" t="s">
        <v>22</v>
      </c>
      <c r="B13" s="232">
        <v>412300</v>
      </c>
      <c r="C13" s="232">
        <v>412300</v>
      </c>
      <c r="D13" s="232">
        <v>0</v>
      </c>
      <c r="E13" s="232">
        <v>196419</v>
      </c>
      <c r="F13" s="232">
        <v>6636</v>
      </c>
      <c r="G13" s="232">
        <v>0</v>
      </c>
      <c r="H13" s="232">
        <v>0</v>
      </c>
      <c r="I13" s="232">
        <v>1</v>
      </c>
      <c r="J13" s="232">
        <v>0</v>
      </c>
      <c r="K13" s="232">
        <v>0</v>
      </c>
      <c r="L13" s="232">
        <v>90170</v>
      </c>
      <c r="M13" s="232">
        <v>5000</v>
      </c>
      <c r="N13" s="232">
        <v>710526</v>
      </c>
      <c r="O13" s="232">
        <v>0</v>
      </c>
      <c r="P13" s="232">
        <v>0</v>
      </c>
      <c r="Q13" s="232">
        <v>710526</v>
      </c>
      <c r="R13" s="232">
        <v>2044451</v>
      </c>
      <c r="S13" s="232">
        <v>217130</v>
      </c>
      <c r="T13" s="232">
        <v>0</v>
      </c>
      <c r="U13" s="232">
        <v>1609843</v>
      </c>
      <c r="V13" s="232">
        <v>1609843</v>
      </c>
      <c r="W13" s="232">
        <v>0</v>
      </c>
      <c r="X13" s="232">
        <v>0</v>
      </c>
      <c r="Y13" s="232">
        <v>0</v>
      </c>
      <c r="Z13" s="232">
        <v>5486</v>
      </c>
      <c r="AA13" s="232">
        <v>3659780</v>
      </c>
      <c r="AB13" s="232">
        <v>0</v>
      </c>
      <c r="AC13" s="232">
        <v>2949254</v>
      </c>
      <c r="AD13" s="232">
        <v>1528</v>
      </c>
      <c r="AE13" s="232">
        <v>1602427</v>
      </c>
      <c r="AF13" s="232">
        <v>0</v>
      </c>
      <c r="AG13" s="232">
        <v>0</v>
      </c>
      <c r="AH13" s="232">
        <v>1216025</v>
      </c>
      <c r="AI13" s="232">
        <v>0</v>
      </c>
      <c r="AJ13" s="232">
        <v>129274</v>
      </c>
      <c r="AK13" s="232">
        <v>2949254</v>
      </c>
      <c r="AL13" s="233">
        <v>0</v>
      </c>
    </row>
    <row r="14" spans="1:38" s="226" customFormat="1" ht="30" customHeight="1">
      <c r="A14" s="180" t="s">
        <v>24</v>
      </c>
      <c r="B14" s="234">
        <v>580000</v>
      </c>
      <c r="C14" s="234">
        <v>580000</v>
      </c>
      <c r="D14" s="234">
        <v>0</v>
      </c>
      <c r="E14" s="234">
        <v>97807</v>
      </c>
      <c r="F14" s="234">
        <v>9529</v>
      </c>
      <c r="G14" s="234">
        <v>0</v>
      </c>
      <c r="H14" s="234">
        <v>0</v>
      </c>
      <c r="I14" s="234">
        <v>45</v>
      </c>
      <c r="J14" s="234">
        <v>0</v>
      </c>
      <c r="K14" s="234">
        <v>0</v>
      </c>
      <c r="L14" s="234">
        <v>75613</v>
      </c>
      <c r="M14" s="234">
        <v>0</v>
      </c>
      <c r="N14" s="234">
        <v>762994</v>
      </c>
      <c r="O14" s="234">
        <v>0</v>
      </c>
      <c r="P14" s="234">
        <v>0</v>
      </c>
      <c r="Q14" s="234">
        <v>762994</v>
      </c>
      <c r="R14" s="234">
        <v>1058274</v>
      </c>
      <c r="S14" s="234">
        <v>89174</v>
      </c>
      <c r="T14" s="234">
        <v>0</v>
      </c>
      <c r="U14" s="234">
        <v>1177778</v>
      </c>
      <c r="V14" s="234">
        <v>1177778</v>
      </c>
      <c r="W14" s="234">
        <v>0</v>
      </c>
      <c r="X14" s="234">
        <v>0</v>
      </c>
      <c r="Y14" s="234">
        <v>0</v>
      </c>
      <c r="Z14" s="234">
        <v>0</v>
      </c>
      <c r="AA14" s="234">
        <v>2236052</v>
      </c>
      <c r="AB14" s="234">
        <v>0</v>
      </c>
      <c r="AC14" s="234">
        <v>1473058</v>
      </c>
      <c r="AD14" s="234">
        <v>426683</v>
      </c>
      <c r="AE14" s="234">
        <v>524917</v>
      </c>
      <c r="AF14" s="234">
        <v>0</v>
      </c>
      <c r="AG14" s="234">
        <v>0</v>
      </c>
      <c r="AH14" s="234">
        <v>450000</v>
      </c>
      <c r="AI14" s="234">
        <v>0</v>
      </c>
      <c r="AJ14" s="234">
        <v>71458</v>
      </c>
      <c r="AK14" s="234">
        <v>1473058</v>
      </c>
      <c r="AL14" s="235">
        <v>0</v>
      </c>
    </row>
    <row r="15" spans="1:38" s="226" customFormat="1" ht="30" customHeight="1">
      <c r="A15" s="180" t="s">
        <v>25</v>
      </c>
      <c r="B15" s="234">
        <v>609300</v>
      </c>
      <c r="C15" s="234">
        <v>609300</v>
      </c>
      <c r="D15" s="234">
        <v>0</v>
      </c>
      <c r="E15" s="234">
        <v>114117</v>
      </c>
      <c r="F15" s="234">
        <v>13698</v>
      </c>
      <c r="G15" s="234">
        <v>0</v>
      </c>
      <c r="H15" s="234">
        <v>0</v>
      </c>
      <c r="I15" s="234">
        <v>0</v>
      </c>
      <c r="J15" s="234">
        <v>9440</v>
      </c>
      <c r="K15" s="234">
        <v>0</v>
      </c>
      <c r="L15" s="234">
        <v>105004</v>
      </c>
      <c r="M15" s="234">
        <v>0</v>
      </c>
      <c r="N15" s="234">
        <v>851559</v>
      </c>
      <c r="O15" s="234">
        <v>0</v>
      </c>
      <c r="P15" s="234">
        <v>0</v>
      </c>
      <c r="Q15" s="234">
        <v>851559</v>
      </c>
      <c r="R15" s="234">
        <v>1048249</v>
      </c>
      <c r="S15" s="234">
        <v>60167</v>
      </c>
      <c r="T15" s="234">
        <v>0</v>
      </c>
      <c r="U15" s="234">
        <v>1109102</v>
      </c>
      <c r="V15" s="234">
        <v>1096836</v>
      </c>
      <c r="W15" s="234">
        <v>12266</v>
      </c>
      <c r="X15" s="234">
        <v>0</v>
      </c>
      <c r="Y15" s="234">
        <v>0</v>
      </c>
      <c r="Z15" s="234">
        <v>0</v>
      </c>
      <c r="AA15" s="234">
        <v>2157351</v>
      </c>
      <c r="AB15" s="234">
        <v>0</v>
      </c>
      <c r="AC15" s="234">
        <v>1305792</v>
      </c>
      <c r="AD15" s="234">
        <v>490930</v>
      </c>
      <c r="AE15" s="234">
        <v>0</v>
      </c>
      <c r="AF15" s="234">
        <v>0</v>
      </c>
      <c r="AG15" s="234">
        <v>0</v>
      </c>
      <c r="AH15" s="234">
        <v>739469</v>
      </c>
      <c r="AI15" s="234">
        <v>0</v>
      </c>
      <c r="AJ15" s="234">
        <v>75393</v>
      </c>
      <c r="AK15" s="234">
        <v>1305792</v>
      </c>
      <c r="AL15" s="235">
        <v>0</v>
      </c>
    </row>
    <row r="16" spans="1:38" s="226" customFormat="1" ht="30" customHeight="1">
      <c r="A16" s="180" t="s">
        <v>27</v>
      </c>
      <c r="B16" s="234">
        <v>54300</v>
      </c>
      <c r="C16" s="234">
        <v>54300</v>
      </c>
      <c r="D16" s="234">
        <v>0</v>
      </c>
      <c r="E16" s="234">
        <v>32203</v>
      </c>
      <c r="F16" s="234">
        <v>5422</v>
      </c>
      <c r="G16" s="234">
        <v>0</v>
      </c>
      <c r="H16" s="234">
        <v>0</v>
      </c>
      <c r="I16" s="234">
        <v>0</v>
      </c>
      <c r="J16" s="234">
        <v>0</v>
      </c>
      <c r="K16" s="234">
        <v>0</v>
      </c>
      <c r="L16" s="234">
        <v>0</v>
      </c>
      <c r="M16" s="234">
        <v>4324</v>
      </c>
      <c r="N16" s="234">
        <v>96249</v>
      </c>
      <c r="O16" s="234">
        <v>0</v>
      </c>
      <c r="P16" s="234">
        <v>0</v>
      </c>
      <c r="Q16" s="234">
        <v>96249</v>
      </c>
      <c r="R16" s="234">
        <v>139733</v>
      </c>
      <c r="S16" s="234">
        <v>0</v>
      </c>
      <c r="T16" s="234">
        <v>0</v>
      </c>
      <c r="U16" s="234">
        <v>135202</v>
      </c>
      <c r="V16" s="234">
        <v>135202</v>
      </c>
      <c r="W16" s="234">
        <v>0</v>
      </c>
      <c r="X16" s="234">
        <v>0</v>
      </c>
      <c r="Y16" s="234">
        <v>0</v>
      </c>
      <c r="Z16" s="234">
        <v>0</v>
      </c>
      <c r="AA16" s="234">
        <v>274935</v>
      </c>
      <c r="AB16" s="234">
        <v>0</v>
      </c>
      <c r="AC16" s="234">
        <v>178686</v>
      </c>
      <c r="AD16" s="234">
        <v>169075</v>
      </c>
      <c r="AE16" s="234">
        <v>0</v>
      </c>
      <c r="AF16" s="234">
        <v>0</v>
      </c>
      <c r="AG16" s="234">
        <v>0</v>
      </c>
      <c r="AH16" s="234">
        <v>0</v>
      </c>
      <c r="AI16" s="234">
        <v>0</v>
      </c>
      <c r="AJ16" s="234">
        <v>9611</v>
      </c>
      <c r="AK16" s="234">
        <v>178686</v>
      </c>
      <c r="AL16" s="235">
        <v>0</v>
      </c>
    </row>
    <row r="17" spans="1:38" s="226" customFormat="1" ht="30" customHeight="1">
      <c r="A17" s="180" t="s">
        <v>29</v>
      </c>
      <c r="B17" s="234">
        <v>270000</v>
      </c>
      <c r="C17" s="234">
        <v>270000</v>
      </c>
      <c r="D17" s="234">
        <v>0</v>
      </c>
      <c r="E17" s="234">
        <v>12320</v>
      </c>
      <c r="F17" s="234">
        <v>10759</v>
      </c>
      <c r="G17" s="234">
        <v>0</v>
      </c>
      <c r="H17" s="234">
        <v>0</v>
      </c>
      <c r="I17" s="234">
        <v>0</v>
      </c>
      <c r="J17" s="234">
        <v>8111</v>
      </c>
      <c r="K17" s="234">
        <v>0</v>
      </c>
      <c r="L17" s="234">
        <v>136944</v>
      </c>
      <c r="M17" s="234">
        <v>0</v>
      </c>
      <c r="N17" s="234">
        <v>438134</v>
      </c>
      <c r="O17" s="234">
        <v>0</v>
      </c>
      <c r="P17" s="234">
        <v>0</v>
      </c>
      <c r="Q17" s="234">
        <v>438134</v>
      </c>
      <c r="R17" s="234">
        <v>970164</v>
      </c>
      <c r="S17" s="234">
        <v>46624</v>
      </c>
      <c r="T17" s="234">
        <v>0</v>
      </c>
      <c r="U17" s="234">
        <v>680361</v>
      </c>
      <c r="V17" s="234">
        <v>680361</v>
      </c>
      <c r="W17" s="234">
        <v>0</v>
      </c>
      <c r="X17" s="234">
        <v>0</v>
      </c>
      <c r="Y17" s="234">
        <v>0</v>
      </c>
      <c r="Z17" s="234">
        <v>23627</v>
      </c>
      <c r="AA17" s="234">
        <v>1674152</v>
      </c>
      <c r="AB17" s="234">
        <v>0</v>
      </c>
      <c r="AC17" s="234">
        <v>1236018</v>
      </c>
      <c r="AD17" s="234">
        <v>795931</v>
      </c>
      <c r="AE17" s="234">
        <v>0</v>
      </c>
      <c r="AF17" s="234">
        <v>0</v>
      </c>
      <c r="AG17" s="234">
        <v>0</v>
      </c>
      <c r="AH17" s="234">
        <v>378908</v>
      </c>
      <c r="AI17" s="234">
        <v>2040</v>
      </c>
      <c r="AJ17" s="234">
        <v>59139</v>
      </c>
      <c r="AK17" s="234">
        <v>1236018</v>
      </c>
      <c r="AL17" s="235">
        <v>0</v>
      </c>
    </row>
    <row r="18" spans="1:38" s="226" customFormat="1" ht="30" customHeight="1">
      <c r="A18" s="180" t="s">
        <v>31</v>
      </c>
      <c r="B18" s="234">
        <v>220000</v>
      </c>
      <c r="C18" s="234">
        <v>220000</v>
      </c>
      <c r="D18" s="234">
        <v>0</v>
      </c>
      <c r="E18" s="234">
        <v>41197</v>
      </c>
      <c r="F18" s="234">
        <v>1653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12292</v>
      </c>
      <c r="M18" s="234">
        <v>20388</v>
      </c>
      <c r="N18" s="234">
        <v>295530</v>
      </c>
      <c r="O18" s="234">
        <v>0</v>
      </c>
      <c r="P18" s="234">
        <v>0</v>
      </c>
      <c r="Q18" s="234">
        <v>295530</v>
      </c>
      <c r="R18" s="234">
        <v>455511</v>
      </c>
      <c r="S18" s="234">
        <v>26381</v>
      </c>
      <c r="T18" s="234">
        <v>0</v>
      </c>
      <c r="U18" s="234">
        <v>402065</v>
      </c>
      <c r="V18" s="234">
        <v>402065</v>
      </c>
      <c r="W18" s="234">
        <v>0</v>
      </c>
      <c r="X18" s="234">
        <v>0</v>
      </c>
      <c r="Y18" s="234">
        <v>0</v>
      </c>
      <c r="Z18" s="234">
        <v>0</v>
      </c>
      <c r="AA18" s="234">
        <v>857576</v>
      </c>
      <c r="AB18" s="234">
        <v>0</v>
      </c>
      <c r="AC18" s="234">
        <v>562046</v>
      </c>
      <c r="AD18" s="234">
        <v>368344</v>
      </c>
      <c r="AE18" s="234">
        <v>0</v>
      </c>
      <c r="AF18" s="234">
        <v>0</v>
      </c>
      <c r="AG18" s="234">
        <v>0</v>
      </c>
      <c r="AH18" s="234">
        <v>163909</v>
      </c>
      <c r="AI18" s="234">
        <v>0</v>
      </c>
      <c r="AJ18" s="234">
        <v>29793</v>
      </c>
      <c r="AK18" s="234">
        <v>562046</v>
      </c>
      <c r="AL18" s="235">
        <v>0</v>
      </c>
    </row>
    <row r="19" spans="1:38" s="226" customFormat="1" ht="30" customHeight="1">
      <c r="A19" s="180" t="s">
        <v>32</v>
      </c>
      <c r="B19" s="234">
        <v>357900</v>
      </c>
      <c r="C19" s="234">
        <v>357900</v>
      </c>
      <c r="D19" s="234">
        <v>0</v>
      </c>
      <c r="E19" s="234">
        <v>171095</v>
      </c>
      <c r="F19" s="234">
        <v>7427</v>
      </c>
      <c r="G19" s="234">
        <v>0</v>
      </c>
      <c r="H19" s="234">
        <v>0</v>
      </c>
      <c r="I19" s="234">
        <v>39</v>
      </c>
      <c r="J19" s="234">
        <v>85335</v>
      </c>
      <c r="K19" s="234">
        <v>0</v>
      </c>
      <c r="L19" s="234">
        <v>44993</v>
      </c>
      <c r="M19" s="234">
        <v>0</v>
      </c>
      <c r="N19" s="234">
        <v>666789</v>
      </c>
      <c r="O19" s="234">
        <v>0</v>
      </c>
      <c r="P19" s="234">
        <v>0</v>
      </c>
      <c r="Q19" s="234">
        <v>666789</v>
      </c>
      <c r="R19" s="234">
        <v>1028017</v>
      </c>
      <c r="S19" s="234">
        <v>60466</v>
      </c>
      <c r="T19" s="234">
        <v>0</v>
      </c>
      <c r="U19" s="234">
        <v>235583</v>
      </c>
      <c r="V19" s="234">
        <v>235583</v>
      </c>
      <c r="W19" s="234">
        <v>0</v>
      </c>
      <c r="X19" s="234">
        <v>0</v>
      </c>
      <c r="Y19" s="234">
        <v>0</v>
      </c>
      <c r="Z19" s="234">
        <v>0</v>
      </c>
      <c r="AA19" s="234">
        <v>1263600</v>
      </c>
      <c r="AB19" s="234">
        <v>0</v>
      </c>
      <c r="AC19" s="234">
        <v>596811</v>
      </c>
      <c r="AD19" s="234">
        <v>414192</v>
      </c>
      <c r="AE19" s="234">
        <v>0</v>
      </c>
      <c r="AF19" s="234">
        <v>0</v>
      </c>
      <c r="AG19" s="234">
        <v>0</v>
      </c>
      <c r="AH19" s="234">
        <v>122645</v>
      </c>
      <c r="AI19" s="234">
        <v>0</v>
      </c>
      <c r="AJ19" s="234">
        <v>59974</v>
      </c>
      <c r="AK19" s="234">
        <v>596811</v>
      </c>
      <c r="AL19" s="235">
        <v>0</v>
      </c>
    </row>
    <row r="20" spans="1:38" s="226" customFormat="1" ht="30" customHeight="1">
      <c r="A20" s="180" t="s">
        <v>34</v>
      </c>
      <c r="B20" s="234">
        <v>126500</v>
      </c>
      <c r="C20" s="234">
        <v>126500</v>
      </c>
      <c r="D20" s="234">
        <v>0</v>
      </c>
      <c r="E20" s="234">
        <v>29443</v>
      </c>
      <c r="F20" s="234">
        <v>10308</v>
      </c>
      <c r="G20" s="234">
        <v>0</v>
      </c>
      <c r="H20" s="234">
        <v>0</v>
      </c>
      <c r="I20" s="234">
        <v>0</v>
      </c>
      <c r="J20" s="234">
        <v>10659</v>
      </c>
      <c r="K20" s="234">
        <v>0</v>
      </c>
      <c r="L20" s="234">
        <v>34845</v>
      </c>
      <c r="M20" s="234">
        <v>0</v>
      </c>
      <c r="N20" s="234">
        <v>211755</v>
      </c>
      <c r="O20" s="234">
        <v>0</v>
      </c>
      <c r="P20" s="234">
        <v>0</v>
      </c>
      <c r="Q20" s="234">
        <v>211755</v>
      </c>
      <c r="R20" s="234">
        <v>357774</v>
      </c>
      <c r="S20" s="234">
        <v>24334</v>
      </c>
      <c r="T20" s="234">
        <v>0</v>
      </c>
      <c r="U20" s="234">
        <v>254167</v>
      </c>
      <c r="V20" s="234">
        <v>254167</v>
      </c>
      <c r="W20" s="234">
        <v>0</v>
      </c>
      <c r="X20" s="234">
        <v>0</v>
      </c>
      <c r="Y20" s="234">
        <v>0</v>
      </c>
      <c r="Z20" s="234">
        <v>0</v>
      </c>
      <c r="AA20" s="234">
        <v>611941</v>
      </c>
      <c r="AB20" s="234">
        <v>0</v>
      </c>
      <c r="AC20" s="234">
        <v>400186</v>
      </c>
      <c r="AD20" s="234">
        <v>309064</v>
      </c>
      <c r="AE20" s="234">
        <v>0</v>
      </c>
      <c r="AF20" s="234">
        <v>0</v>
      </c>
      <c r="AG20" s="234">
        <v>0</v>
      </c>
      <c r="AH20" s="234">
        <v>70653</v>
      </c>
      <c r="AI20" s="234">
        <v>0</v>
      </c>
      <c r="AJ20" s="234">
        <v>20469</v>
      </c>
      <c r="AK20" s="234">
        <v>400186</v>
      </c>
      <c r="AL20" s="235">
        <v>0</v>
      </c>
    </row>
    <row r="21" spans="1:38" s="226" customFormat="1" ht="30" customHeight="1">
      <c r="A21" s="180" t="s">
        <v>36</v>
      </c>
      <c r="B21" s="234">
        <v>71600</v>
      </c>
      <c r="C21" s="234">
        <v>71600</v>
      </c>
      <c r="D21" s="234">
        <v>0</v>
      </c>
      <c r="E21" s="234">
        <v>16100</v>
      </c>
      <c r="F21" s="234">
        <v>2980</v>
      </c>
      <c r="G21" s="234">
        <v>0</v>
      </c>
      <c r="H21" s="234">
        <v>0</v>
      </c>
      <c r="I21" s="234">
        <v>0</v>
      </c>
      <c r="J21" s="234">
        <v>14908</v>
      </c>
      <c r="K21" s="234">
        <v>0</v>
      </c>
      <c r="L21" s="234">
        <v>4071</v>
      </c>
      <c r="M21" s="234">
        <v>0</v>
      </c>
      <c r="N21" s="234">
        <v>109659</v>
      </c>
      <c r="O21" s="234">
        <v>0</v>
      </c>
      <c r="P21" s="234">
        <v>0</v>
      </c>
      <c r="Q21" s="234">
        <v>109659</v>
      </c>
      <c r="R21" s="234">
        <v>254138</v>
      </c>
      <c r="S21" s="234">
        <v>5975</v>
      </c>
      <c r="T21" s="234">
        <v>0</v>
      </c>
      <c r="U21" s="234">
        <v>211487</v>
      </c>
      <c r="V21" s="234">
        <v>211487</v>
      </c>
      <c r="W21" s="234">
        <v>0</v>
      </c>
      <c r="X21" s="234">
        <v>0</v>
      </c>
      <c r="Y21" s="234">
        <v>0</v>
      </c>
      <c r="Z21" s="234">
        <v>0</v>
      </c>
      <c r="AA21" s="234">
        <v>465625</v>
      </c>
      <c r="AB21" s="234">
        <v>0</v>
      </c>
      <c r="AC21" s="234">
        <v>355966</v>
      </c>
      <c r="AD21" s="234">
        <v>218737</v>
      </c>
      <c r="AE21" s="234">
        <v>120304</v>
      </c>
      <c r="AF21" s="234">
        <v>0</v>
      </c>
      <c r="AG21" s="234">
        <v>0</v>
      </c>
      <c r="AH21" s="234">
        <v>0</v>
      </c>
      <c r="AI21" s="234">
        <v>0</v>
      </c>
      <c r="AJ21" s="234">
        <v>16925</v>
      </c>
      <c r="AK21" s="234">
        <v>355966</v>
      </c>
      <c r="AL21" s="235">
        <v>0</v>
      </c>
    </row>
    <row r="22" spans="1:38" s="226" customFormat="1" ht="30" customHeight="1">
      <c r="A22" s="180" t="s">
        <v>37</v>
      </c>
      <c r="B22" s="234">
        <v>155100</v>
      </c>
      <c r="C22" s="234">
        <v>155100</v>
      </c>
      <c r="D22" s="234">
        <v>0</v>
      </c>
      <c r="E22" s="234">
        <v>50826</v>
      </c>
      <c r="F22" s="234">
        <v>5183</v>
      </c>
      <c r="G22" s="234">
        <v>0</v>
      </c>
      <c r="H22" s="234">
        <v>3190</v>
      </c>
      <c r="I22" s="234">
        <v>0</v>
      </c>
      <c r="J22" s="234">
        <v>1350</v>
      </c>
      <c r="K22" s="234">
        <v>0</v>
      </c>
      <c r="L22" s="234">
        <v>0</v>
      </c>
      <c r="M22" s="234">
        <v>0</v>
      </c>
      <c r="N22" s="234">
        <v>215649</v>
      </c>
      <c r="O22" s="234">
        <v>0</v>
      </c>
      <c r="P22" s="234">
        <v>0</v>
      </c>
      <c r="Q22" s="234">
        <v>215649</v>
      </c>
      <c r="R22" s="234">
        <v>185954</v>
      </c>
      <c r="S22" s="234">
        <v>0</v>
      </c>
      <c r="T22" s="234">
        <v>0</v>
      </c>
      <c r="U22" s="234">
        <v>132797</v>
      </c>
      <c r="V22" s="234">
        <v>132797</v>
      </c>
      <c r="W22" s="234">
        <v>0</v>
      </c>
      <c r="X22" s="234">
        <v>0</v>
      </c>
      <c r="Y22" s="234">
        <v>0</v>
      </c>
      <c r="Z22" s="234">
        <v>3739</v>
      </c>
      <c r="AA22" s="234">
        <v>322490</v>
      </c>
      <c r="AB22" s="234">
        <v>0</v>
      </c>
      <c r="AC22" s="234">
        <v>106841</v>
      </c>
      <c r="AD22" s="234">
        <v>94332</v>
      </c>
      <c r="AE22" s="234">
        <v>0</v>
      </c>
      <c r="AF22" s="234">
        <v>0</v>
      </c>
      <c r="AG22" s="234">
        <v>0</v>
      </c>
      <c r="AH22" s="234">
        <v>0</v>
      </c>
      <c r="AI22" s="234">
        <v>590</v>
      </c>
      <c r="AJ22" s="234">
        <v>11919</v>
      </c>
      <c r="AK22" s="234">
        <v>106841</v>
      </c>
      <c r="AL22" s="235">
        <v>0</v>
      </c>
    </row>
    <row r="23" spans="1:38" s="226" customFormat="1" ht="30" customHeight="1">
      <c r="A23" s="180" t="s">
        <v>38</v>
      </c>
      <c r="B23" s="234">
        <v>519100</v>
      </c>
      <c r="C23" s="234">
        <v>519100</v>
      </c>
      <c r="D23" s="234">
        <v>0</v>
      </c>
      <c r="E23" s="234">
        <v>5700</v>
      </c>
      <c r="F23" s="234">
        <v>6480</v>
      </c>
      <c r="G23" s="234">
        <v>0</v>
      </c>
      <c r="H23" s="234">
        <v>65167</v>
      </c>
      <c r="I23" s="234">
        <v>0</v>
      </c>
      <c r="J23" s="234">
        <v>50434</v>
      </c>
      <c r="K23" s="234">
        <v>0</v>
      </c>
      <c r="L23" s="234">
        <v>26306</v>
      </c>
      <c r="M23" s="234">
        <v>0</v>
      </c>
      <c r="N23" s="234">
        <v>673187</v>
      </c>
      <c r="O23" s="234">
        <v>0</v>
      </c>
      <c r="P23" s="234">
        <v>0</v>
      </c>
      <c r="Q23" s="234">
        <v>673187</v>
      </c>
      <c r="R23" s="234">
        <v>682024</v>
      </c>
      <c r="S23" s="234">
        <v>7707</v>
      </c>
      <c r="T23" s="234">
        <v>0</v>
      </c>
      <c r="U23" s="234">
        <v>216370</v>
      </c>
      <c r="V23" s="234">
        <v>216370</v>
      </c>
      <c r="W23" s="234">
        <v>0</v>
      </c>
      <c r="X23" s="234">
        <v>0</v>
      </c>
      <c r="Y23" s="234">
        <v>0</v>
      </c>
      <c r="Z23" s="234">
        <v>4403</v>
      </c>
      <c r="AA23" s="234">
        <v>902797</v>
      </c>
      <c r="AB23" s="234">
        <v>0</v>
      </c>
      <c r="AC23" s="234">
        <v>229610</v>
      </c>
      <c r="AD23" s="234">
        <v>132793</v>
      </c>
      <c r="AE23" s="234">
        <v>57332</v>
      </c>
      <c r="AF23" s="234">
        <v>0</v>
      </c>
      <c r="AG23" s="234">
        <v>0</v>
      </c>
      <c r="AH23" s="234">
        <v>0</v>
      </c>
      <c r="AI23" s="234">
        <v>0</v>
      </c>
      <c r="AJ23" s="234">
        <v>39485</v>
      </c>
      <c r="AK23" s="234">
        <v>229610</v>
      </c>
      <c r="AL23" s="235">
        <v>0</v>
      </c>
    </row>
    <row r="24" spans="1:38" s="226" customFormat="1" ht="30" customHeight="1">
      <c r="A24" s="180" t="s">
        <v>108</v>
      </c>
      <c r="B24" s="234">
        <v>249100</v>
      </c>
      <c r="C24" s="234">
        <v>249100</v>
      </c>
      <c r="D24" s="234">
        <v>0</v>
      </c>
      <c r="E24" s="234">
        <v>158571</v>
      </c>
      <c r="F24" s="234">
        <v>17285</v>
      </c>
      <c r="G24" s="234">
        <v>0</v>
      </c>
      <c r="H24" s="234">
        <v>0</v>
      </c>
      <c r="I24" s="234">
        <v>6111</v>
      </c>
      <c r="J24" s="234">
        <v>70362</v>
      </c>
      <c r="K24" s="234">
        <v>0</v>
      </c>
      <c r="L24" s="234">
        <v>5759</v>
      </c>
      <c r="M24" s="234">
        <v>135</v>
      </c>
      <c r="N24" s="234">
        <v>507323</v>
      </c>
      <c r="O24" s="234">
        <v>0</v>
      </c>
      <c r="P24" s="234">
        <v>0</v>
      </c>
      <c r="Q24" s="234">
        <v>507323</v>
      </c>
      <c r="R24" s="234">
        <v>1011079</v>
      </c>
      <c r="S24" s="234">
        <v>62229</v>
      </c>
      <c r="T24" s="234">
        <v>0</v>
      </c>
      <c r="U24" s="234">
        <v>906051</v>
      </c>
      <c r="V24" s="234">
        <v>906051</v>
      </c>
      <c r="W24" s="234">
        <v>0</v>
      </c>
      <c r="X24" s="234">
        <v>0</v>
      </c>
      <c r="Y24" s="234">
        <v>0</v>
      </c>
      <c r="Z24" s="234">
        <v>5</v>
      </c>
      <c r="AA24" s="234">
        <v>1917135</v>
      </c>
      <c r="AB24" s="234">
        <v>0</v>
      </c>
      <c r="AC24" s="234">
        <v>1409812</v>
      </c>
      <c r="AD24" s="234">
        <v>921103</v>
      </c>
      <c r="AE24" s="234">
        <v>98071</v>
      </c>
      <c r="AF24" s="234">
        <v>0</v>
      </c>
      <c r="AG24" s="234">
        <v>0</v>
      </c>
      <c r="AH24" s="234">
        <v>327986</v>
      </c>
      <c r="AI24" s="234">
        <v>0</v>
      </c>
      <c r="AJ24" s="234">
        <v>62652</v>
      </c>
      <c r="AK24" s="234">
        <v>1409812</v>
      </c>
      <c r="AL24" s="235">
        <v>0</v>
      </c>
    </row>
    <row r="25" spans="1:38" s="226" customFormat="1" ht="30" customHeight="1">
      <c r="A25" s="184" t="s">
        <v>53</v>
      </c>
      <c r="B25" s="236">
        <v>836000</v>
      </c>
      <c r="C25" s="236">
        <v>836000</v>
      </c>
      <c r="D25" s="236">
        <v>0</v>
      </c>
      <c r="E25" s="236">
        <v>924</v>
      </c>
      <c r="F25" s="236">
        <v>1859</v>
      </c>
      <c r="G25" s="236">
        <v>0</v>
      </c>
      <c r="H25" s="236">
        <v>3215</v>
      </c>
      <c r="I25" s="236">
        <v>0</v>
      </c>
      <c r="J25" s="236">
        <v>0</v>
      </c>
      <c r="K25" s="236">
        <v>0</v>
      </c>
      <c r="L25" s="236">
        <v>35679</v>
      </c>
      <c r="M25" s="236">
        <v>179</v>
      </c>
      <c r="N25" s="236">
        <v>877856</v>
      </c>
      <c r="O25" s="236">
        <v>0</v>
      </c>
      <c r="P25" s="236">
        <v>0</v>
      </c>
      <c r="Q25" s="236">
        <v>877856</v>
      </c>
      <c r="R25" s="236">
        <v>1032532</v>
      </c>
      <c r="S25" s="236">
        <v>6469</v>
      </c>
      <c r="T25" s="236">
        <v>0</v>
      </c>
      <c r="U25" s="236">
        <v>274560</v>
      </c>
      <c r="V25" s="236">
        <v>274560</v>
      </c>
      <c r="W25" s="236">
        <v>0</v>
      </c>
      <c r="X25" s="236">
        <v>0</v>
      </c>
      <c r="Y25" s="236">
        <v>0</v>
      </c>
      <c r="Z25" s="236">
        <v>0</v>
      </c>
      <c r="AA25" s="236">
        <v>1307092</v>
      </c>
      <c r="AB25" s="236">
        <v>0</v>
      </c>
      <c r="AC25" s="236">
        <v>429236</v>
      </c>
      <c r="AD25" s="236">
        <v>0</v>
      </c>
      <c r="AE25" s="236">
        <v>353411</v>
      </c>
      <c r="AF25" s="236">
        <v>0</v>
      </c>
      <c r="AG25" s="236">
        <v>0</v>
      </c>
      <c r="AH25" s="236">
        <v>0</v>
      </c>
      <c r="AI25" s="236">
        <v>0</v>
      </c>
      <c r="AJ25" s="236">
        <v>75825</v>
      </c>
      <c r="AK25" s="236">
        <v>429236</v>
      </c>
      <c r="AL25" s="237">
        <v>0</v>
      </c>
    </row>
    <row r="26" spans="1:38" s="226" customFormat="1" ht="30" customHeight="1">
      <c r="A26" s="435" t="s">
        <v>46</v>
      </c>
      <c r="B26" s="238">
        <v>32000</v>
      </c>
      <c r="C26" s="238">
        <v>32000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J26" s="238">
        <v>0</v>
      </c>
      <c r="K26" s="238">
        <v>0</v>
      </c>
      <c r="L26" s="238">
        <v>4760</v>
      </c>
      <c r="M26" s="238">
        <v>0</v>
      </c>
      <c r="N26" s="238">
        <v>36760</v>
      </c>
      <c r="O26" s="238">
        <v>0</v>
      </c>
      <c r="P26" s="238">
        <v>0</v>
      </c>
      <c r="Q26" s="238">
        <v>36760</v>
      </c>
      <c r="R26" s="238">
        <v>42907</v>
      </c>
      <c r="S26" s="238">
        <v>0</v>
      </c>
      <c r="T26" s="238">
        <v>0</v>
      </c>
      <c r="U26" s="238">
        <v>205776</v>
      </c>
      <c r="V26" s="238">
        <v>205776</v>
      </c>
      <c r="W26" s="238">
        <v>0</v>
      </c>
      <c r="X26" s="238">
        <v>0</v>
      </c>
      <c r="Y26" s="238">
        <v>0</v>
      </c>
      <c r="Z26" s="238">
        <v>0</v>
      </c>
      <c r="AA26" s="238">
        <v>248683</v>
      </c>
      <c r="AB26" s="238">
        <v>0</v>
      </c>
      <c r="AC26" s="238">
        <v>211923</v>
      </c>
      <c r="AD26" s="238">
        <v>209097</v>
      </c>
      <c r="AE26" s="238">
        <v>0</v>
      </c>
      <c r="AF26" s="238">
        <v>0</v>
      </c>
      <c r="AG26" s="238">
        <v>0</v>
      </c>
      <c r="AH26" s="238">
        <v>0</v>
      </c>
      <c r="AI26" s="238">
        <v>0</v>
      </c>
      <c r="AJ26" s="238">
        <v>2826</v>
      </c>
      <c r="AK26" s="238">
        <v>211923</v>
      </c>
      <c r="AL26" s="239">
        <v>0</v>
      </c>
    </row>
    <row r="27" spans="1:38" s="226" customFormat="1" ht="30" customHeight="1">
      <c r="A27" s="436" t="s">
        <v>47</v>
      </c>
      <c r="B27" s="234">
        <v>0</v>
      </c>
      <c r="C27" s="234">
        <v>0</v>
      </c>
      <c r="D27" s="234">
        <v>0</v>
      </c>
      <c r="E27" s="234">
        <v>51247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201021</v>
      </c>
      <c r="L27" s="234">
        <v>2003</v>
      </c>
      <c r="M27" s="234">
        <v>0</v>
      </c>
      <c r="N27" s="234">
        <v>254271</v>
      </c>
      <c r="O27" s="234">
        <v>0</v>
      </c>
      <c r="P27" s="234">
        <v>0</v>
      </c>
      <c r="Q27" s="234">
        <v>254271</v>
      </c>
      <c r="R27" s="234">
        <v>93830</v>
      </c>
      <c r="S27" s="234">
        <v>0</v>
      </c>
      <c r="T27" s="234">
        <v>0</v>
      </c>
      <c r="U27" s="234">
        <v>826094</v>
      </c>
      <c r="V27" s="234">
        <v>826094</v>
      </c>
      <c r="W27" s="234">
        <v>0</v>
      </c>
      <c r="X27" s="234">
        <v>0</v>
      </c>
      <c r="Y27" s="234">
        <v>0</v>
      </c>
      <c r="Z27" s="234">
        <v>6210</v>
      </c>
      <c r="AA27" s="234">
        <v>926134</v>
      </c>
      <c r="AB27" s="234">
        <v>0</v>
      </c>
      <c r="AC27" s="234">
        <v>671863</v>
      </c>
      <c r="AD27" s="234">
        <v>664608</v>
      </c>
      <c r="AE27" s="234">
        <v>0</v>
      </c>
      <c r="AF27" s="234">
        <v>0</v>
      </c>
      <c r="AG27" s="234">
        <v>0</v>
      </c>
      <c r="AH27" s="234">
        <v>0</v>
      </c>
      <c r="AI27" s="234">
        <v>0</v>
      </c>
      <c r="AJ27" s="234">
        <v>7255</v>
      </c>
      <c r="AK27" s="234">
        <v>671863</v>
      </c>
      <c r="AL27" s="235">
        <v>0</v>
      </c>
    </row>
    <row r="28" spans="1:38" s="226" customFormat="1" ht="30" customHeight="1">
      <c r="A28" s="437" t="s">
        <v>48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133625</v>
      </c>
      <c r="N28" s="240">
        <v>133625</v>
      </c>
      <c r="O28" s="240">
        <v>0</v>
      </c>
      <c r="P28" s="240">
        <v>0</v>
      </c>
      <c r="Q28" s="240">
        <v>133625</v>
      </c>
      <c r="R28" s="240">
        <v>0</v>
      </c>
      <c r="S28" s="240">
        <v>0</v>
      </c>
      <c r="T28" s="240">
        <v>0</v>
      </c>
      <c r="U28" s="240">
        <v>133625</v>
      </c>
      <c r="V28" s="240">
        <v>133625</v>
      </c>
      <c r="W28" s="240">
        <v>0</v>
      </c>
      <c r="X28" s="240">
        <v>0</v>
      </c>
      <c r="Y28" s="240">
        <v>0</v>
      </c>
      <c r="Z28" s="240">
        <v>0</v>
      </c>
      <c r="AA28" s="240">
        <v>133625</v>
      </c>
      <c r="AB28" s="240">
        <v>0</v>
      </c>
      <c r="AC28" s="240">
        <v>0</v>
      </c>
      <c r="AD28" s="240">
        <v>0</v>
      </c>
      <c r="AE28" s="240">
        <v>0</v>
      </c>
      <c r="AF28" s="240">
        <v>0</v>
      </c>
      <c r="AG28" s="240">
        <v>0</v>
      </c>
      <c r="AH28" s="240">
        <v>0</v>
      </c>
      <c r="AI28" s="240">
        <v>0</v>
      </c>
      <c r="AJ28" s="240">
        <v>0</v>
      </c>
      <c r="AK28" s="240">
        <v>0</v>
      </c>
      <c r="AL28" s="241">
        <v>0</v>
      </c>
    </row>
    <row r="29" spans="1:39" s="226" customFormat="1" ht="30" customHeight="1" thickBot="1">
      <c r="A29" s="609" t="s">
        <v>18</v>
      </c>
      <c r="B29" s="242">
        <f aca="true" t="shared" si="0" ref="B29:AL29">SUM(B13:B28)</f>
        <v>4493200</v>
      </c>
      <c r="C29" s="242">
        <f t="shared" si="0"/>
        <v>4493200</v>
      </c>
      <c r="D29" s="242">
        <f t="shared" si="0"/>
        <v>0</v>
      </c>
      <c r="E29" s="242">
        <f t="shared" si="0"/>
        <v>977969</v>
      </c>
      <c r="F29" s="242">
        <f t="shared" si="0"/>
        <v>99219</v>
      </c>
      <c r="G29" s="242">
        <f t="shared" si="0"/>
        <v>0</v>
      </c>
      <c r="H29" s="242">
        <f t="shared" si="0"/>
        <v>71572</v>
      </c>
      <c r="I29" s="242">
        <f t="shared" si="0"/>
        <v>6196</v>
      </c>
      <c r="J29" s="242">
        <f t="shared" si="0"/>
        <v>250599</v>
      </c>
      <c r="K29" s="242">
        <f t="shared" si="0"/>
        <v>201021</v>
      </c>
      <c r="L29" s="242">
        <f t="shared" si="0"/>
        <v>578439</v>
      </c>
      <c r="M29" s="242">
        <f t="shared" si="0"/>
        <v>163651</v>
      </c>
      <c r="N29" s="242">
        <f t="shared" si="0"/>
        <v>6841866</v>
      </c>
      <c r="O29" s="242">
        <f t="shared" si="0"/>
        <v>0</v>
      </c>
      <c r="P29" s="242">
        <f t="shared" si="0"/>
        <v>0</v>
      </c>
      <c r="Q29" s="242">
        <f t="shared" si="0"/>
        <v>6841866</v>
      </c>
      <c r="R29" s="242">
        <f t="shared" si="0"/>
        <v>10404637</v>
      </c>
      <c r="S29" s="242">
        <f t="shared" si="0"/>
        <v>606656</v>
      </c>
      <c r="T29" s="242">
        <f t="shared" si="0"/>
        <v>0</v>
      </c>
      <c r="U29" s="242">
        <f t="shared" si="0"/>
        <v>8510861</v>
      </c>
      <c r="V29" s="242">
        <f t="shared" si="0"/>
        <v>8498595</v>
      </c>
      <c r="W29" s="242">
        <f t="shared" si="0"/>
        <v>12266</v>
      </c>
      <c r="X29" s="242">
        <f t="shared" si="0"/>
        <v>0</v>
      </c>
      <c r="Y29" s="242">
        <f t="shared" si="0"/>
        <v>0</v>
      </c>
      <c r="Z29" s="242">
        <f t="shared" si="0"/>
        <v>43470</v>
      </c>
      <c r="AA29" s="242">
        <f t="shared" si="0"/>
        <v>18958968</v>
      </c>
      <c r="AB29" s="242">
        <f t="shared" si="0"/>
        <v>0</v>
      </c>
      <c r="AC29" s="242">
        <f t="shared" si="0"/>
        <v>12117102</v>
      </c>
      <c r="AD29" s="242">
        <f t="shared" si="0"/>
        <v>5216417</v>
      </c>
      <c r="AE29" s="242">
        <f t="shared" si="0"/>
        <v>2756462</v>
      </c>
      <c r="AF29" s="242">
        <f t="shared" si="0"/>
        <v>0</v>
      </c>
      <c r="AG29" s="242">
        <f t="shared" si="0"/>
        <v>0</v>
      </c>
      <c r="AH29" s="242">
        <f t="shared" si="0"/>
        <v>3469595</v>
      </c>
      <c r="AI29" s="242">
        <f t="shared" si="0"/>
        <v>2630</v>
      </c>
      <c r="AJ29" s="242">
        <f t="shared" si="0"/>
        <v>671998</v>
      </c>
      <c r="AK29" s="242">
        <f t="shared" si="0"/>
        <v>12117102</v>
      </c>
      <c r="AL29" s="243">
        <f t="shared" si="0"/>
        <v>0</v>
      </c>
      <c r="AM29" s="244"/>
    </row>
    <row r="30" spans="1:39" s="182" customFormat="1" ht="30" customHeight="1">
      <c r="A30" s="191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6"/>
      <c r="N30" s="245"/>
      <c r="O30" s="245"/>
      <c r="P30" s="245"/>
      <c r="Q30" s="245"/>
      <c r="R30" s="245"/>
      <c r="S30" s="245"/>
      <c r="T30" s="245"/>
      <c r="U30" s="246"/>
      <c r="V30" s="245"/>
      <c r="W30" s="245"/>
      <c r="X30" s="245"/>
      <c r="Y30" s="245"/>
      <c r="Z30" s="247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8"/>
    </row>
    <row r="31" spans="1:39" s="182" customFormat="1" ht="30" customHeight="1" thickBot="1">
      <c r="A31" s="196"/>
      <c r="B31" s="462" t="s">
        <v>436</v>
      </c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50"/>
      <c r="N31" s="249"/>
      <c r="O31" s="249"/>
      <c r="P31" s="249"/>
      <c r="Q31" s="249"/>
      <c r="R31" s="249"/>
      <c r="S31" s="249"/>
      <c r="T31" s="342" t="s">
        <v>513</v>
      </c>
      <c r="U31" s="343" t="s">
        <v>514</v>
      </c>
      <c r="V31" s="249"/>
      <c r="W31" s="249"/>
      <c r="X31" s="249"/>
      <c r="Y31" s="249"/>
      <c r="Z31" s="251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8"/>
    </row>
    <row r="32" spans="1:38" s="226" customFormat="1" ht="30" customHeight="1">
      <c r="A32" s="201" t="s">
        <v>31</v>
      </c>
      <c r="B32" s="252">
        <v>0</v>
      </c>
      <c r="C32" s="252">
        <v>0</v>
      </c>
      <c r="D32" s="252">
        <v>0</v>
      </c>
      <c r="E32" s="252">
        <v>0</v>
      </c>
      <c r="F32" s="252">
        <v>0</v>
      </c>
      <c r="G32" s="252">
        <v>0</v>
      </c>
      <c r="H32" s="252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3694</v>
      </c>
      <c r="S32" s="252">
        <v>0</v>
      </c>
      <c r="T32" s="252">
        <v>0</v>
      </c>
      <c r="U32" s="252">
        <v>1170</v>
      </c>
      <c r="V32" s="252">
        <v>1170</v>
      </c>
      <c r="W32" s="252">
        <v>0</v>
      </c>
      <c r="X32" s="252">
        <v>0</v>
      </c>
      <c r="Y32" s="252">
        <v>0</v>
      </c>
      <c r="Z32" s="252">
        <v>0</v>
      </c>
      <c r="AA32" s="252">
        <v>4864</v>
      </c>
      <c r="AB32" s="252">
        <v>0</v>
      </c>
      <c r="AC32" s="252">
        <v>4864</v>
      </c>
      <c r="AD32" s="252">
        <v>3420</v>
      </c>
      <c r="AE32" s="252">
        <v>0</v>
      </c>
      <c r="AF32" s="252">
        <v>0</v>
      </c>
      <c r="AG32" s="252">
        <v>0</v>
      </c>
      <c r="AH32" s="252">
        <v>1170</v>
      </c>
      <c r="AI32" s="252">
        <v>0</v>
      </c>
      <c r="AJ32" s="252">
        <v>274</v>
      </c>
      <c r="AK32" s="252">
        <v>4864</v>
      </c>
      <c r="AL32" s="253">
        <v>0</v>
      </c>
    </row>
    <row r="33" spans="1:38" s="226" customFormat="1" ht="30" customHeight="1" thickBot="1">
      <c r="A33" s="610" t="s">
        <v>18</v>
      </c>
      <c r="B33" s="254">
        <f aca="true" t="shared" si="1" ref="B33:AL33">B32</f>
        <v>0</v>
      </c>
      <c r="C33" s="254">
        <f t="shared" si="1"/>
        <v>0</v>
      </c>
      <c r="D33" s="254">
        <f t="shared" si="1"/>
        <v>0</v>
      </c>
      <c r="E33" s="254">
        <f t="shared" si="1"/>
        <v>0</v>
      </c>
      <c r="F33" s="254">
        <f t="shared" si="1"/>
        <v>0</v>
      </c>
      <c r="G33" s="254">
        <f t="shared" si="1"/>
        <v>0</v>
      </c>
      <c r="H33" s="254">
        <f t="shared" si="1"/>
        <v>0</v>
      </c>
      <c r="I33" s="254">
        <f t="shared" si="1"/>
        <v>0</v>
      </c>
      <c r="J33" s="254">
        <f t="shared" si="1"/>
        <v>0</v>
      </c>
      <c r="K33" s="254">
        <f t="shared" si="1"/>
        <v>0</v>
      </c>
      <c r="L33" s="254">
        <f t="shared" si="1"/>
        <v>0</v>
      </c>
      <c r="M33" s="254">
        <f t="shared" si="1"/>
        <v>0</v>
      </c>
      <c r="N33" s="254">
        <f t="shared" si="1"/>
        <v>0</v>
      </c>
      <c r="O33" s="254">
        <f t="shared" si="1"/>
        <v>0</v>
      </c>
      <c r="P33" s="254">
        <f t="shared" si="1"/>
        <v>0</v>
      </c>
      <c r="Q33" s="254">
        <f t="shared" si="1"/>
        <v>0</v>
      </c>
      <c r="R33" s="254">
        <f t="shared" si="1"/>
        <v>3694</v>
      </c>
      <c r="S33" s="254">
        <f t="shared" si="1"/>
        <v>0</v>
      </c>
      <c r="T33" s="254">
        <f t="shared" si="1"/>
        <v>0</v>
      </c>
      <c r="U33" s="254">
        <f t="shared" si="1"/>
        <v>1170</v>
      </c>
      <c r="V33" s="254">
        <f t="shared" si="1"/>
        <v>1170</v>
      </c>
      <c r="W33" s="254">
        <f t="shared" si="1"/>
        <v>0</v>
      </c>
      <c r="X33" s="254">
        <f t="shared" si="1"/>
        <v>0</v>
      </c>
      <c r="Y33" s="254">
        <f t="shared" si="1"/>
        <v>0</v>
      </c>
      <c r="Z33" s="254">
        <f t="shared" si="1"/>
        <v>0</v>
      </c>
      <c r="AA33" s="254">
        <f t="shared" si="1"/>
        <v>4864</v>
      </c>
      <c r="AB33" s="254">
        <f t="shared" si="1"/>
        <v>0</v>
      </c>
      <c r="AC33" s="254">
        <f t="shared" si="1"/>
        <v>4864</v>
      </c>
      <c r="AD33" s="254">
        <f t="shared" si="1"/>
        <v>3420</v>
      </c>
      <c r="AE33" s="254">
        <f t="shared" si="1"/>
        <v>0</v>
      </c>
      <c r="AF33" s="254">
        <f t="shared" si="1"/>
        <v>0</v>
      </c>
      <c r="AG33" s="254">
        <f t="shared" si="1"/>
        <v>0</v>
      </c>
      <c r="AH33" s="254">
        <f t="shared" si="1"/>
        <v>1170</v>
      </c>
      <c r="AI33" s="254">
        <f t="shared" si="1"/>
        <v>0</v>
      </c>
      <c r="AJ33" s="254">
        <f t="shared" si="1"/>
        <v>274</v>
      </c>
      <c r="AK33" s="254">
        <f t="shared" si="1"/>
        <v>4864</v>
      </c>
      <c r="AL33" s="255">
        <f t="shared" si="1"/>
        <v>0</v>
      </c>
    </row>
    <row r="35" s="257" customFormat="1" ht="12">
      <c r="AJ35" s="256"/>
    </row>
  </sheetData>
  <sheetProtection/>
  <mergeCells count="7">
    <mergeCell ref="AD5:AK5"/>
    <mergeCell ref="B5:Q5"/>
    <mergeCell ref="S7:T7"/>
    <mergeCell ref="R5:T5"/>
    <mergeCell ref="U5:AA5"/>
    <mergeCell ref="AB5:AC5"/>
    <mergeCell ref="AB6:AC6"/>
  </mergeCells>
  <printOptions horizontalCentered="1"/>
  <pageMargins left="0.5905511811023623" right="0.5905511811023623" top="0.7874015748031497" bottom="0.7874015748031497" header="0.5118110236220472" footer="0.5118110236220472"/>
  <pageSetup fitToWidth="2" fitToHeight="1" horizontalDpi="300" verticalDpi="300" orientation="landscape" paperSize="9" scale="49" r:id="rId1"/>
  <colBreaks count="2" manualBreakCount="2">
    <brk id="17" max="65535" man="1"/>
    <brk id="2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9"/>
  <sheetViews>
    <sheetView showGridLines="0" view="pageBreakPreview" zoomScaleNormal="85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2.75"/>
  <cols>
    <col min="1" max="1" width="24.375" style="304" customWidth="1"/>
    <col min="2" max="72" width="14.25390625" style="304" customWidth="1"/>
    <col min="73" max="16384" width="9.125" style="304" customWidth="1"/>
  </cols>
  <sheetData>
    <row r="1" spans="1:40" s="177" customFormat="1" ht="30" customHeight="1">
      <c r="A1" s="222"/>
      <c r="B1" s="329" t="s">
        <v>41</v>
      </c>
      <c r="C1" s="174"/>
      <c r="D1" s="174"/>
      <c r="AN1" s="222"/>
    </row>
    <row r="2" spans="1:2" s="177" customFormat="1" ht="30" customHeight="1">
      <c r="A2" s="260"/>
      <c r="B2" s="330" t="s">
        <v>515</v>
      </c>
    </row>
    <row r="3" spans="1:2" s="177" customFormat="1" ht="30" customHeight="1">
      <c r="A3" s="260"/>
      <c r="B3" s="176"/>
    </row>
    <row r="4" spans="2:72" s="177" customFormat="1" ht="30" customHeight="1" thickBot="1">
      <c r="B4" s="461" t="s">
        <v>42</v>
      </c>
      <c r="S4" s="342" t="s">
        <v>187</v>
      </c>
      <c r="T4" s="343" t="s">
        <v>188</v>
      </c>
      <c r="AK4" s="342" t="s">
        <v>824</v>
      </c>
      <c r="AL4" s="343" t="s">
        <v>825</v>
      </c>
      <c r="BC4" s="342" t="s">
        <v>826</v>
      </c>
      <c r="BD4" s="343" t="s">
        <v>827</v>
      </c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450" t="s">
        <v>694</v>
      </c>
    </row>
    <row r="5" spans="1:72" s="226" customFormat="1" ht="30" customHeight="1">
      <c r="A5" s="225"/>
      <c r="B5" s="515" t="s">
        <v>109</v>
      </c>
      <c r="C5" s="516"/>
      <c r="D5" s="517"/>
      <c r="E5" s="517"/>
      <c r="F5" s="517"/>
      <c r="G5" s="517"/>
      <c r="H5" s="517"/>
      <c r="I5" s="517"/>
      <c r="J5" s="518"/>
      <c r="K5" s="519"/>
      <c r="L5" s="515" t="s">
        <v>99</v>
      </c>
      <c r="M5" s="263"/>
      <c r="N5" s="262"/>
      <c r="O5" s="262"/>
      <c r="P5" s="262"/>
      <c r="Q5" s="265"/>
      <c r="R5" s="268" t="s">
        <v>100</v>
      </c>
      <c r="S5" s="266" t="s">
        <v>101</v>
      </c>
      <c r="T5" s="268" t="s">
        <v>102</v>
      </c>
      <c r="U5" s="262"/>
      <c r="V5" s="262"/>
      <c r="W5" s="262"/>
      <c r="X5" s="262"/>
      <c r="Y5" s="262"/>
      <c r="Z5" s="262"/>
      <c r="AA5" s="262"/>
      <c r="AB5" s="267"/>
      <c r="AC5" s="268" t="s">
        <v>103</v>
      </c>
      <c r="AD5" s="262"/>
      <c r="AE5" s="262"/>
      <c r="AF5" s="262"/>
      <c r="AG5" s="262"/>
      <c r="AH5" s="262"/>
      <c r="AI5" s="262"/>
      <c r="AJ5" s="262"/>
      <c r="AK5" s="267"/>
      <c r="AL5" s="643" t="s">
        <v>822</v>
      </c>
      <c r="AM5" s="645"/>
      <c r="AN5" s="261" t="s">
        <v>104</v>
      </c>
      <c r="AO5" s="262"/>
      <c r="AP5" s="268"/>
      <c r="AQ5" s="266" t="s">
        <v>602</v>
      </c>
      <c r="AR5" s="261" t="s">
        <v>603</v>
      </c>
      <c r="AS5" s="262"/>
      <c r="AT5" s="262"/>
      <c r="AU5" s="262"/>
      <c r="AV5" s="268"/>
      <c r="AW5" s="261" t="s">
        <v>604</v>
      </c>
      <c r="AX5" s="262"/>
      <c r="AY5" s="262"/>
      <c r="AZ5" s="262"/>
      <c r="BA5" s="262"/>
      <c r="BB5" s="262"/>
      <c r="BC5" s="262"/>
      <c r="BD5" s="643" t="s">
        <v>823</v>
      </c>
      <c r="BE5" s="644"/>
      <c r="BF5" s="644"/>
      <c r="BG5" s="644"/>
      <c r="BH5" s="644"/>
      <c r="BI5" s="644"/>
      <c r="BJ5" s="644"/>
      <c r="BK5" s="644"/>
      <c r="BL5" s="645"/>
      <c r="BM5" s="266" t="s">
        <v>643</v>
      </c>
      <c r="BN5" s="266" t="s">
        <v>644</v>
      </c>
      <c r="BO5" s="266" t="s">
        <v>645</v>
      </c>
      <c r="BP5" s="266" t="s">
        <v>646</v>
      </c>
      <c r="BQ5" s="266" t="s">
        <v>647</v>
      </c>
      <c r="BR5" s="261" t="s">
        <v>648</v>
      </c>
      <c r="BS5" s="261" t="s">
        <v>649</v>
      </c>
      <c r="BT5" s="269" t="s">
        <v>650</v>
      </c>
    </row>
    <row r="6" spans="1:72" s="226" customFormat="1" ht="30" customHeight="1">
      <c r="A6" s="180"/>
      <c r="B6" s="520" t="s">
        <v>516</v>
      </c>
      <c r="C6" s="521" t="s">
        <v>517</v>
      </c>
      <c r="D6" s="522"/>
      <c r="E6" s="522"/>
      <c r="F6" s="522"/>
      <c r="G6" s="522"/>
      <c r="H6" s="522"/>
      <c r="I6" s="522"/>
      <c r="J6" s="523" t="s">
        <v>518</v>
      </c>
      <c r="K6" s="523" t="s">
        <v>519</v>
      </c>
      <c r="L6" s="520" t="s">
        <v>520</v>
      </c>
      <c r="M6" s="659" t="s">
        <v>521</v>
      </c>
      <c r="N6" s="660"/>
      <c r="O6" s="660"/>
      <c r="P6" s="660"/>
      <c r="Q6" s="661"/>
      <c r="R6" s="464" t="s">
        <v>522</v>
      </c>
      <c r="S6" s="273" t="s">
        <v>523</v>
      </c>
      <c r="T6" s="464" t="s">
        <v>560</v>
      </c>
      <c r="U6" s="270" t="s">
        <v>561</v>
      </c>
      <c r="V6" s="270" t="s">
        <v>562</v>
      </c>
      <c r="W6" s="227" t="s">
        <v>563</v>
      </c>
      <c r="X6" s="227" t="s">
        <v>564</v>
      </c>
      <c r="Y6" s="227" t="s">
        <v>565</v>
      </c>
      <c r="Z6" s="227" t="s">
        <v>566</v>
      </c>
      <c r="AA6" s="227" t="s">
        <v>567</v>
      </c>
      <c r="AB6" s="270" t="s">
        <v>568</v>
      </c>
      <c r="AC6" s="228" t="s">
        <v>569</v>
      </c>
      <c r="AD6" s="270" t="s">
        <v>561</v>
      </c>
      <c r="AE6" s="270" t="s">
        <v>562</v>
      </c>
      <c r="AF6" s="227" t="s">
        <v>563</v>
      </c>
      <c r="AG6" s="227" t="s">
        <v>564</v>
      </c>
      <c r="AH6" s="227" t="s">
        <v>565</v>
      </c>
      <c r="AI6" s="227" t="s">
        <v>566</v>
      </c>
      <c r="AJ6" s="227" t="s">
        <v>567</v>
      </c>
      <c r="AK6" s="227" t="s">
        <v>568</v>
      </c>
      <c r="AL6" s="551" t="s">
        <v>605</v>
      </c>
      <c r="AM6" s="270" t="s">
        <v>606</v>
      </c>
      <c r="AN6" s="230" t="s">
        <v>607</v>
      </c>
      <c r="AO6" s="227" t="s">
        <v>608</v>
      </c>
      <c r="AP6" s="270" t="s">
        <v>609</v>
      </c>
      <c r="AQ6" s="230" t="s">
        <v>610</v>
      </c>
      <c r="AR6" s="230" t="s">
        <v>611</v>
      </c>
      <c r="AS6" s="273" t="s">
        <v>135</v>
      </c>
      <c r="AT6" s="452" t="s">
        <v>612</v>
      </c>
      <c r="AU6" s="528" t="s">
        <v>139</v>
      </c>
      <c r="AV6" s="537" t="s">
        <v>136</v>
      </c>
      <c r="AW6" s="228" t="s">
        <v>613</v>
      </c>
      <c r="AX6" s="270" t="s">
        <v>608</v>
      </c>
      <c r="AY6" s="271"/>
      <c r="AZ6" s="271"/>
      <c r="BA6" s="271"/>
      <c r="BB6" s="271"/>
      <c r="BC6" s="556"/>
      <c r="BD6" s="552" t="s">
        <v>609</v>
      </c>
      <c r="BE6" s="271"/>
      <c r="BF6" s="271"/>
      <c r="BG6" s="271"/>
      <c r="BH6" s="271"/>
      <c r="BI6" s="271"/>
      <c r="BJ6" s="271"/>
      <c r="BK6" s="271"/>
      <c r="BL6" s="271"/>
      <c r="BM6" s="230" t="s">
        <v>275</v>
      </c>
      <c r="BN6" s="230" t="s">
        <v>651</v>
      </c>
      <c r="BO6" s="230" t="s">
        <v>652</v>
      </c>
      <c r="BP6" s="230" t="s">
        <v>653</v>
      </c>
      <c r="BQ6" s="230" t="s">
        <v>654</v>
      </c>
      <c r="BR6" s="230" t="s">
        <v>655</v>
      </c>
      <c r="BS6" s="273" t="s">
        <v>656</v>
      </c>
      <c r="BT6" s="451" t="s">
        <v>654</v>
      </c>
    </row>
    <row r="7" spans="1:72" s="272" customFormat="1" ht="30" customHeight="1">
      <c r="A7" s="524"/>
      <c r="B7" s="229"/>
      <c r="C7" s="520" t="s">
        <v>524</v>
      </c>
      <c r="D7" s="520" t="s">
        <v>525</v>
      </c>
      <c r="E7" s="520" t="s">
        <v>526</v>
      </c>
      <c r="F7" s="525"/>
      <c r="G7" s="520" t="s">
        <v>527</v>
      </c>
      <c r="H7" s="525"/>
      <c r="I7" s="520" t="s">
        <v>528</v>
      </c>
      <c r="J7" s="273" t="s">
        <v>529</v>
      </c>
      <c r="K7" s="273" t="s">
        <v>530</v>
      </c>
      <c r="L7" s="276"/>
      <c r="M7" s="614" t="s">
        <v>828</v>
      </c>
      <c r="N7" s="614" t="s">
        <v>829</v>
      </c>
      <c r="O7" s="614" t="s">
        <v>830</v>
      </c>
      <c r="P7" s="614" t="s">
        <v>831</v>
      </c>
      <c r="Q7" s="614" t="s">
        <v>832</v>
      </c>
      <c r="R7" s="229"/>
      <c r="S7" s="274"/>
      <c r="T7" s="547"/>
      <c r="U7" s="520" t="s">
        <v>570</v>
      </c>
      <c r="V7" s="520" t="s">
        <v>571</v>
      </c>
      <c r="W7" s="520" t="s">
        <v>572</v>
      </c>
      <c r="X7" s="520" t="s">
        <v>570</v>
      </c>
      <c r="Y7" s="273" t="s">
        <v>571</v>
      </c>
      <c r="Z7" s="273" t="s">
        <v>573</v>
      </c>
      <c r="AA7" s="273" t="s">
        <v>574</v>
      </c>
      <c r="AB7" s="520" t="s">
        <v>575</v>
      </c>
      <c r="AC7" s="229"/>
      <c r="AD7" s="520" t="s">
        <v>570</v>
      </c>
      <c r="AE7" s="520" t="s">
        <v>571</v>
      </c>
      <c r="AF7" s="520" t="s">
        <v>570</v>
      </c>
      <c r="AG7" s="273" t="s">
        <v>571</v>
      </c>
      <c r="AH7" s="273" t="s">
        <v>573</v>
      </c>
      <c r="AI7" s="273" t="s">
        <v>574</v>
      </c>
      <c r="AJ7" s="273" t="s">
        <v>576</v>
      </c>
      <c r="AK7" s="273" t="s">
        <v>577</v>
      </c>
      <c r="AL7" s="440" t="s">
        <v>614</v>
      </c>
      <c r="AM7" s="520" t="s">
        <v>95</v>
      </c>
      <c r="AN7" s="275"/>
      <c r="AO7" s="273" t="s">
        <v>238</v>
      </c>
      <c r="AP7" s="273" t="s">
        <v>238</v>
      </c>
      <c r="AQ7" s="276"/>
      <c r="AR7" s="276"/>
      <c r="AS7" s="273" t="s">
        <v>138</v>
      </c>
      <c r="AT7" s="452" t="s">
        <v>611</v>
      </c>
      <c r="AU7" s="528"/>
      <c r="AV7" s="273" t="s">
        <v>140</v>
      </c>
      <c r="AW7" s="229"/>
      <c r="AX7" s="520" t="s">
        <v>615</v>
      </c>
      <c r="AY7" s="520" t="s">
        <v>235</v>
      </c>
      <c r="AZ7" s="273" t="s">
        <v>616</v>
      </c>
      <c r="BA7" s="520" t="s">
        <v>617</v>
      </c>
      <c r="BB7" s="520" t="s">
        <v>618</v>
      </c>
      <c r="BC7" s="273" t="s">
        <v>619</v>
      </c>
      <c r="BD7" s="464" t="s">
        <v>657</v>
      </c>
      <c r="BE7" s="520" t="s">
        <v>658</v>
      </c>
      <c r="BF7" s="520" t="s">
        <v>659</v>
      </c>
      <c r="BG7" s="520" t="s">
        <v>660</v>
      </c>
      <c r="BH7" s="273" t="s">
        <v>619</v>
      </c>
      <c r="BI7" s="662" t="s">
        <v>661</v>
      </c>
      <c r="BJ7" s="663"/>
      <c r="BK7" s="542"/>
      <c r="BL7" s="525"/>
      <c r="BM7" s="230" t="s">
        <v>662</v>
      </c>
      <c r="BN7" s="276"/>
      <c r="BO7" s="230" t="s">
        <v>663</v>
      </c>
      <c r="BP7" s="230"/>
      <c r="BQ7" s="276"/>
      <c r="BR7" s="230" t="s">
        <v>664</v>
      </c>
      <c r="BS7" s="273" t="s">
        <v>665</v>
      </c>
      <c r="BT7" s="451" t="s">
        <v>665</v>
      </c>
    </row>
    <row r="8" spans="1:72" s="272" customFormat="1" ht="30" customHeight="1">
      <c r="A8" s="465" t="s">
        <v>531</v>
      </c>
      <c r="B8" s="229"/>
      <c r="C8" s="520" t="s">
        <v>532</v>
      </c>
      <c r="D8" s="229"/>
      <c r="E8" s="229"/>
      <c r="F8" s="277" t="s">
        <v>521</v>
      </c>
      <c r="G8" s="520" t="s">
        <v>533</v>
      </c>
      <c r="H8" s="526" t="s">
        <v>521</v>
      </c>
      <c r="I8" s="520"/>
      <c r="J8" s="273" t="s">
        <v>532</v>
      </c>
      <c r="K8" s="273" t="s">
        <v>534</v>
      </c>
      <c r="L8" s="276"/>
      <c r="M8" s="273" t="s">
        <v>833</v>
      </c>
      <c r="N8" s="520" t="s">
        <v>834</v>
      </c>
      <c r="O8" s="520" t="s">
        <v>535</v>
      </c>
      <c r="P8" s="520" t="s">
        <v>835</v>
      </c>
      <c r="Q8" s="527" t="s">
        <v>836</v>
      </c>
      <c r="R8" s="229"/>
      <c r="S8" s="550"/>
      <c r="T8" s="547"/>
      <c r="U8" s="520" t="s">
        <v>578</v>
      </c>
      <c r="V8" s="520" t="s">
        <v>452</v>
      </c>
      <c r="W8" s="520"/>
      <c r="X8" s="520" t="s">
        <v>578</v>
      </c>
      <c r="Y8" s="273" t="s">
        <v>579</v>
      </c>
      <c r="Z8" s="452"/>
      <c r="AA8" s="452"/>
      <c r="AB8" s="528"/>
      <c r="AC8" s="229"/>
      <c r="AD8" s="520" t="s">
        <v>578</v>
      </c>
      <c r="AE8" s="520" t="s">
        <v>452</v>
      </c>
      <c r="AF8" s="520" t="s">
        <v>578</v>
      </c>
      <c r="AG8" s="273" t="s">
        <v>579</v>
      </c>
      <c r="AH8" s="452"/>
      <c r="AI8" s="452"/>
      <c r="AJ8" s="452"/>
      <c r="AK8" s="273" t="s">
        <v>350</v>
      </c>
      <c r="AL8" s="442" t="s">
        <v>350</v>
      </c>
      <c r="AM8" s="275"/>
      <c r="AN8" s="275"/>
      <c r="AO8" s="274"/>
      <c r="AP8" s="520" t="s">
        <v>620</v>
      </c>
      <c r="AQ8" s="276"/>
      <c r="AR8" s="276"/>
      <c r="AS8" s="273"/>
      <c r="AT8" s="452"/>
      <c r="AU8" s="528"/>
      <c r="AV8" s="273"/>
      <c r="AW8" s="229"/>
      <c r="AX8" s="275"/>
      <c r="AY8" s="520"/>
      <c r="AZ8" s="452"/>
      <c r="BA8" s="520"/>
      <c r="BB8" s="520" t="s">
        <v>621</v>
      </c>
      <c r="BC8" s="452"/>
      <c r="BD8" s="553"/>
      <c r="BE8" s="520"/>
      <c r="BF8" s="520"/>
      <c r="BG8" s="520" t="s">
        <v>621</v>
      </c>
      <c r="BH8" s="273" t="s">
        <v>621</v>
      </c>
      <c r="BI8" s="520" t="s">
        <v>666</v>
      </c>
      <c r="BJ8" s="273" t="s">
        <v>667</v>
      </c>
      <c r="BK8" s="662" t="s">
        <v>668</v>
      </c>
      <c r="BL8" s="664"/>
      <c r="BM8" s="230" t="s">
        <v>669</v>
      </c>
      <c r="BN8" s="276"/>
      <c r="BO8" s="276"/>
      <c r="BP8" s="276"/>
      <c r="BQ8" s="276"/>
      <c r="BR8" s="229"/>
      <c r="BS8" s="229"/>
      <c r="BT8" s="278"/>
    </row>
    <row r="9" spans="1:72" s="272" customFormat="1" ht="30" customHeight="1">
      <c r="A9" s="524"/>
      <c r="B9" s="229"/>
      <c r="C9" s="520"/>
      <c r="D9" s="520"/>
      <c r="E9" s="520"/>
      <c r="F9" s="528" t="s">
        <v>536</v>
      </c>
      <c r="G9" s="275" t="s">
        <v>537</v>
      </c>
      <c r="H9" s="529" t="s">
        <v>538</v>
      </c>
      <c r="I9" s="520"/>
      <c r="J9" s="274"/>
      <c r="K9" s="273" t="s">
        <v>539</v>
      </c>
      <c r="L9" s="276"/>
      <c r="M9" s="273" t="s">
        <v>837</v>
      </c>
      <c r="N9" s="520" t="s">
        <v>350</v>
      </c>
      <c r="O9" s="275" t="s">
        <v>838</v>
      </c>
      <c r="P9" s="229"/>
      <c r="Q9" s="527" t="s">
        <v>839</v>
      </c>
      <c r="R9" s="229"/>
      <c r="S9" s="550"/>
      <c r="T9" s="547"/>
      <c r="U9" s="520" t="s">
        <v>580</v>
      </c>
      <c r="V9" s="520"/>
      <c r="W9" s="520"/>
      <c r="X9" s="520" t="s">
        <v>580</v>
      </c>
      <c r="Y9" s="273"/>
      <c r="Z9" s="273"/>
      <c r="AA9" s="273"/>
      <c r="AB9" s="520"/>
      <c r="AC9" s="229"/>
      <c r="AD9" s="520" t="s">
        <v>580</v>
      </c>
      <c r="AE9" s="520"/>
      <c r="AF9" s="520" t="s">
        <v>580</v>
      </c>
      <c r="AG9" s="274"/>
      <c r="AH9" s="274"/>
      <c r="AI9" s="274"/>
      <c r="AJ9" s="274"/>
      <c r="AK9" s="273" t="s">
        <v>581</v>
      </c>
      <c r="AL9" s="440" t="s">
        <v>622</v>
      </c>
      <c r="AM9" s="275"/>
      <c r="AN9" s="520"/>
      <c r="AO9" s="273"/>
      <c r="AP9" s="520" t="s">
        <v>533</v>
      </c>
      <c r="AQ9" s="276"/>
      <c r="AR9" s="276"/>
      <c r="AS9" s="273"/>
      <c r="AT9" s="452"/>
      <c r="AU9" s="528"/>
      <c r="AV9" s="273"/>
      <c r="AW9" s="229"/>
      <c r="AX9" s="520"/>
      <c r="AY9" s="520"/>
      <c r="AZ9" s="273"/>
      <c r="BA9" s="520"/>
      <c r="BB9" s="520"/>
      <c r="BC9" s="273"/>
      <c r="BD9" s="464"/>
      <c r="BE9" s="520"/>
      <c r="BF9" s="520"/>
      <c r="BG9" s="520"/>
      <c r="BH9" s="273"/>
      <c r="BI9" s="520" t="s">
        <v>670</v>
      </c>
      <c r="BJ9" s="273" t="s">
        <v>671</v>
      </c>
      <c r="BK9" s="520" t="s">
        <v>93</v>
      </c>
      <c r="BL9" s="520" t="s">
        <v>672</v>
      </c>
      <c r="BM9" s="276"/>
      <c r="BN9" s="276"/>
      <c r="BO9" s="276"/>
      <c r="BP9" s="276"/>
      <c r="BQ9" s="276"/>
      <c r="BR9" s="229"/>
      <c r="BS9" s="229"/>
      <c r="BT9" s="278"/>
    </row>
    <row r="10" spans="1:72" s="272" customFormat="1" ht="30" customHeight="1">
      <c r="A10" s="524"/>
      <c r="B10" s="229"/>
      <c r="C10" s="520"/>
      <c r="D10" s="528"/>
      <c r="E10" s="528"/>
      <c r="F10" s="528"/>
      <c r="G10" s="520"/>
      <c r="H10" s="530" t="s">
        <v>540</v>
      </c>
      <c r="I10" s="520"/>
      <c r="J10" s="273"/>
      <c r="K10" s="273"/>
      <c r="L10" s="276"/>
      <c r="M10" s="273" t="s">
        <v>840</v>
      </c>
      <c r="N10" s="520" t="s">
        <v>541</v>
      </c>
      <c r="O10" s="520"/>
      <c r="P10" s="229"/>
      <c r="Q10" s="531"/>
      <c r="R10" s="229"/>
      <c r="S10" s="550"/>
      <c r="T10" s="547"/>
      <c r="U10" s="520" t="s">
        <v>582</v>
      </c>
      <c r="V10" s="520"/>
      <c r="W10" s="528"/>
      <c r="X10" s="520" t="s">
        <v>583</v>
      </c>
      <c r="Y10" s="273"/>
      <c r="Z10" s="452"/>
      <c r="AA10" s="452"/>
      <c r="AB10" s="528"/>
      <c r="AC10" s="229"/>
      <c r="AD10" s="520" t="s">
        <v>582</v>
      </c>
      <c r="AE10" s="520"/>
      <c r="AF10" s="520" t="s">
        <v>583</v>
      </c>
      <c r="AG10" s="273"/>
      <c r="AH10" s="452"/>
      <c r="AI10" s="452"/>
      <c r="AJ10" s="452"/>
      <c r="AK10" s="273"/>
      <c r="AL10" s="442"/>
      <c r="AM10" s="274"/>
      <c r="AN10" s="275"/>
      <c r="AO10" s="452"/>
      <c r="AP10" s="275" t="s">
        <v>623</v>
      </c>
      <c r="AQ10" s="276"/>
      <c r="AR10" s="276"/>
      <c r="AS10" s="273"/>
      <c r="AT10" s="452"/>
      <c r="AU10" s="528"/>
      <c r="AV10" s="273"/>
      <c r="AW10" s="229"/>
      <c r="AX10" s="528"/>
      <c r="AY10" s="520"/>
      <c r="AZ10" s="452"/>
      <c r="BA10" s="520"/>
      <c r="BB10" s="520"/>
      <c r="BC10" s="452"/>
      <c r="BD10" s="554"/>
      <c r="BE10" s="520"/>
      <c r="BF10" s="520"/>
      <c r="BG10" s="520"/>
      <c r="BH10" s="273"/>
      <c r="BI10" s="528"/>
      <c r="BJ10" s="274" t="s">
        <v>623</v>
      </c>
      <c r="BK10" s="528"/>
      <c r="BL10" s="274" t="s">
        <v>623</v>
      </c>
      <c r="BM10" s="276"/>
      <c r="BN10" s="276"/>
      <c r="BO10" s="276"/>
      <c r="BP10" s="543"/>
      <c r="BQ10" s="543"/>
      <c r="BR10" s="543"/>
      <c r="BS10" s="229"/>
      <c r="BT10" s="278"/>
    </row>
    <row r="11" spans="1:72" s="272" customFormat="1" ht="30" customHeight="1">
      <c r="A11" s="532"/>
      <c r="B11" s="281"/>
      <c r="C11" s="281"/>
      <c r="D11" s="280"/>
      <c r="E11" s="280"/>
      <c r="F11" s="229"/>
      <c r="G11" s="520"/>
      <c r="H11" s="533" t="s">
        <v>537</v>
      </c>
      <c r="I11" s="280"/>
      <c r="J11" s="282"/>
      <c r="K11" s="534"/>
      <c r="L11" s="279"/>
      <c r="M11" s="279"/>
      <c r="N11" s="535"/>
      <c r="O11" s="535"/>
      <c r="P11" s="280"/>
      <c r="Q11" s="536"/>
      <c r="R11" s="280"/>
      <c r="S11" s="282" t="s">
        <v>141</v>
      </c>
      <c r="T11" s="548"/>
      <c r="U11" s="534"/>
      <c r="V11" s="535"/>
      <c r="W11" s="281"/>
      <c r="X11" s="534"/>
      <c r="Y11" s="282"/>
      <c r="Z11" s="282"/>
      <c r="AA11" s="282"/>
      <c r="AB11" s="281"/>
      <c r="AC11" s="280"/>
      <c r="AD11" s="534"/>
      <c r="AE11" s="535"/>
      <c r="AF11" s="534"/>
      <c r="AG11" s="282"/>
      <c r="AH11" s="282"/>
      <c r="AI11" s="282"/>
      <c r="AJ11" s="282"/>
      <c r="AK11" s="534"/>
      <c r="AL11" s="446"/>
      <c r="AM11" s="282"/>
      <c r="AN11" s="281"/>
      <c r="AO11" s="534"/>
      <c r="AP11" s="520"/>
      <c r="AQ11" s="282" t="s">
        <v>624</v>
      </c>
      <c r="AR11" s="279"/>
      <c r="AS11" s="279"/>
      <c r="AT11" s="279"/>
      <c r="AU11" s="280"/>
      <c r="AV11" s="279"/>
      <c r="AW11" s="280"/>
      <c r="AX11" s="281"/>
      <c r="AY11" s="279"/>
      <c r="AZ11" s="279"/>
      <c r="BA11" s="280"/>
      <c r="BB11" s="280"/>
      <c r="BC11" s="279"/>
      <c r="BD11" s="555"/>
      <c r="BE11" s="279"/>
      <c r="BF11" s="280"/>
      <c r="BG11" s="280"/>
      <c r="BH11" s="279"/>
      <c r="BI11" s="444"/>
      <c r="BJ11" s="273"/>
      <c r="BK11" s="444"/>
      <c r="BL11" s="273"/>
      <c r="BM11" s="282"/>
      <c r="BN11" s="282" t="s">
        <v>673</v>
      </c>
      <c r="BO11" s="282" t="s">
        <v>674</v>
      </c>
      <c r="BP11" s="544"/>
      <c r="BQ11" s="544"/>
      <c r="BR11" s="544"/>
      <c r="BS11" s="280"/>
      <c r="BT11" s="283"/>
    </row>
    <row r="12" spans="1:72" s="289" customFormat="1" ht="30" customHeight="1" hidden="1">
      <c r="A12" s="284"/>
      <c r="B12" s="285" t="s">
        <v>542</v>
      </c>
      <c r="C12" s="285" t="s">
        <v>543</v>
      </c>
      <c r="D12" s="285" t="s">
        <v>544</v>
      </c>
      <c r="E12" s="285" t="s">
        <v>545</v>
      </c>
      <c r="F12" s="285" t="s">
        <v>546</v>
      </c>
      <c r="G12" s="285" t="s">
        <v>547</v>
      </c>
      <c r="H12" s="285" t="s">
        <v>548</v>
      </c>
      <c r="I12" s="178" t="s">
        <v>549</v>
      </c>
      <c r="J12" s="178" t="s">
        <v>550</v>
      </c>
      <c r="K12" s="178" t="s">
        <v>551</v>
      </c>
      <c r="L12" s="178" t="s">
        <v>552</v>
      </c>
      <c r="M12" s="285" t="s">
        <v>553</v>
      </c>
      <c r="N12" s="285" t="s">
        <v>554</v>
      </c>
      <c r="O12" s="285" t="s">
        <v>555</v>
      </c>
      <c r="P12" s="285" t="s">
        <v>556</v>
      </c>
      <c r="Q12" s="285" t="s">
        <v>557</v>
      </c>
      <c r="R12" s="285" t="s">
        <v>558</v>
      </c>
      <c r="S12" s="178" t="s">
        <v>559</v>
      </c>
      <c r="T12" s="549" t="s">
        <v>584</v>
      </c>
      <c r="U12" s="178" t="s">
        <v>585</v>
      </c>
      <c r="V12" s="178" t="s">
        <v>586</v>
      </c>
      <c r="W12" s="178" t="s">
        <v>587</v>
      </c>
      <c r="X12" s="178" t="s">
        <v>588</v>
      </c>
      <c r="Y12" s="285" t="s">
        <v>589</v>
      </c>
      <c r="Z12" s="285" t="s">
        <v>590</v>
      </c>
      <c r="AA12" s="285" t="s">
        <v>591</v>
      </c>
      <c r="AB12" s="285" t="s">
        <v>592</v>
      </c>
      <c r="AC12" s="285" t="s">
        <v>593</v>
      </c>
      <c r="AD12" s="285" t="s">
        <v>594</v>
      </c>
      <c r="AE12" s="178" t="s">
        <v>595</v>
      </c>
      <c r="AF12" s="178" t="s">
        <v>596</v>
      </c>
      <c r="AG12" s="285" t="s">
        <v>597</v>
      </c>
      <c r="AH12" s="285" t="s">
        <v>598</v>
      </c>
      <c r="AI12" s="285" t="s">
        <v>599</v>
      </c>
      <c r="AJ12" s="285" t="s">
        <v>600</v>
      </c>
      <c r="AK12" s="178" t="s">
        <v>601</v>
      </c>
      <c r="AL12" s="549" t="s">
        <v>625</v>
      </c>
      <c r="AM12" s="285" t="s">
        <v>626</v>
      </c>
      <c r="AN12" s="285" t="s">
        <v>627</v>
      </c>
      <c r="AO12" s="285" t="s">
        <v>628</v>
      </c>
      <c r="AP12" s="285" t="s">
        <v>629</v>
      </c>
      <c r="AQ12" s="178" t="s">
        <v>630</v>
      </c>
      <c r="AR12" s="285" t="s">
        <v>631</v>
      </c>
      <c r="AS12" s="178" t="s">
        <v>632</v>
      </c>
      <c r="AT12" s="285" t="s">
        <v>633</v>
      </c>
      <c r="AU12" s="285" t="s">
        <v>634</v>
      </c>
      <c r="AV12" s="285" t="s">
        <v>635</v>
      </c>
      <c r="AW12" s="178" t="s">
        <v>636</v>
      </c>
      <c r="AX12" s="285" t="s">
        <v>637</v>
      </c>
      <c r="AY12" s="285" t="s">
        <v>638</v>
      </c>
      <c r="AZ12" s="178" t="s">
        <v>639</v>
      </c>
      <c r="BA12" s="285" t="s">
        <v>640</v>
      </c>
      <c r="BB12" s="285" t="s">
        <v>641</v>
      </c>
      <c r="BC12" s="178" t="s">
        <v>642</v>
      </c>
      <c r="BD12" s="549" t="s">
        <v>675</v>
      </c>
      <c r="BE12" s="285" t="s">
        <v>676</v>
      </c>
      <c r="BF12" s="285" t="s">
        <v>677</v>
      </c>
      <c r="BG12" s="178" t="s">
        <v>678</v>
      </c>
      <c r="BH12" s="285" t="s">
        <v>679</v>
      </c>
      <c r="BI12" s="285" t="s">
        <v>680</v>
      </c>
      <c r="BJ12" s="285" t="s">
        <v>681</v>
      </c>
      <c r="BK12" s="285" t="s">
        <v>682</v>
      </c>
      <c r="BL12" s="178" t="s">
        <v>683</v>
      </c>
      <c r="BM12" s="178" t="s">
        <v>684</v>
      </c>
      <c r="BN12" s="178" t="s">
        <v>685</v>
      </c>
      <c r="BO12" s="178" t="s">
        <v>686</v>
      </c>
      <c r="BP12" s="286"/>
      <c r="BQ12" s="285" t="s">
        <v>687</v>
      </c>
      <c r="BR12" s="545" t="s">
        <v>688</v>
      </c>
      <c r="BS12" s="287"/>
      <c r="BT12" s="288"/>
    </row>
    <row r="13" spans="1:72" s="226" customFormat="1" ht="30" customHeight="1">
      <c r="A13" s="180" t="s">
        <v>22</v>
      </c>
      <c r="B13" s="232">
        <v>50863469</v>
      </c>
      <c r="C13" s="232">
        <v>50810460</v>
      </c>
      <c r="D13" s="232">
        <v>3592902</v>
      </c>
      <c r="E13" s="232">
        <v>90603567</v>
      </c>
      <c r="F13" s="232">
        <v>0</v>
      </c>
      <c r="G13" s="232">
        <v>44217176</v>
      </c>
      <c r="H13" s="232">
        <v>0</v>
      </c>
      <c r="I13" s="232">
        <v>831167</v>
      </c>
      <c r="J13" s="232">
        <v>2950</v>
      </c>
      <c r="K13" s="232">
        <v>50059</v>
      </c>
      <c r="L13" s="232">
        <v>5248342</v>
      </c>
      <c r="M13" s="232">
        <v>4092593</v>
      </c>
      <c r="N13" s="232">
        <v>1024657</v>
      </c>
      <c r="O13" s="232">
        <v>0</v>
      </c>
      <c r="P13" s="232">
        <v>42261</v>
      </c>
      <c r="Q13" s="232">
        <v>0</v>
      </c>
      <c r="R13" s="232">
        <v>0</v>
      </c>
      <c r="S13" s="232">
        <v>56111811</v>
      </c>
      <c r="T13" s="232">
        <v>14903539</v>
      </c>
      <c r="U13" s="232">
        <v>13540717</v>
      </c>
      <c r="V13" s="232">
        <v>0</v>
      </c>
      <c r="W13" s="232">
        <v>0</v>
      </c>
      <c r="X13" s="232">
        <v>0</v>
      </c>
      <c r="Y13" s="232">
        <v>0</v>
      </c>
      <c r="Z13" s="232">
        <v>1362822</v>
      </c>
      <c r="AA13" s="232">
        <v>0</v>
      </c>
      <c r="AB13" s="232">
        <v>0</v>
      </c>
      <c r="AC13" s="232">
        <v>2539230</v>
      </c>
      <c r="AD13" s="232">
        <v>1407983</v>
      </c>
      <c r="AE13" s="232">
        <v>0</v>
      </c>
      <c r="AF13" s="232">
        <v>0</v>
      </c>
      <c r="AG13" s="232">
        <v>0</v>
      </c>
      <c r="AH13" s="232">
        <v>94251</v>
      </c>
      <c r="AI13" s="232">
        <v>0</v>
      </c>
      <c r="AJ13" s="232">
        <v>0</v>
      </c>
      <c r="AK13" s="232">
        <v>671980</v>
      </c>
      <c r="AL13" s="232">
        <v>9076</v>
      </c>
      <c r="AM13" s="232">
        <v>355940</v>
      </c>
      <c r="AN13" s="232">
        <v>10160687</v>
      </c>
      <c r="AO13" s="232">
        <v>20332662</v>
      </c>
      <c r="AP13" s="232">
        <v>10171975</v>
      </c>
      <c r="AQ13" s="232">
        <v>27603456</v>
      </c>
      <c r="AR13" s="232">
        <v>23649333</v>
      </c>
      <c r="AS13" s="232">
        <v>705136</v>
      </c>
      <c r="AT13" s="232">
        <v>0</v>
      </c>
      <c r="AU13" s="232">
        <v>6497223</v>
      </c>
      <c r="AV13" s="232">
        <v>16446974</v>
      </c>
      <c r="AW13" s="232">
        <v>4859022</v>
      </c>
      <c r="AX13" s="232">
        <v>889804</v>
      </c>
      <c r="AY13" s="232">
        <v>546973</v>
      </c>
      <c r="AZ13" s="232">
        <v>116428</v>
      </c>
      <c r="BA13" s="232">
        <v>0</v>
      </c>
      <c r="BB13" s="232">
        <v>0</v>
      </c>
      <c r="BC13" s="232">
        <v>226403</v>
      </c>
      <c r="BD13" s="232">
        <v>3969218</v>
      </c>
      <c r="BE13" s="232">
        <v>0</v>
      </c>
      <c r="BF13" s="232">
        <v>19018</v>
      </c>
      <c r="BG13" s="232">
        <v>1500483</v>
      </c>
      <c r="BH13" s="232">
        <v>0</v>
      </c>
      <c r="BI13" s="232">
        <v>2449717</v>
      </c>
      <c r="BJ13" s="232">
        <v>0</v>
      </c>
      <c r="BK13" s="232">
        <v>1233692</v>
      </c>
      <c r="BL13" s="232">
        <v>0</v>
      </c>
      <c r="BM13" s="232">
        <v>0</v>
      </c>
      <c r="BN13" s="232">
        <v>28508355</v>
      </c>
      <c r="BO13" s="232">
        <v>56111811</v>
      </c>
      <c r="BP13" s="232">
        <f>BJ13</f>
        <v>0</v>
      </c>
      <c r="BQ13" s="232">
        <v>0</v>
      </c>
      <c r="BR13" s="129">
        <v>0</v>
      </c>
      <c r="BS13" s="119">
        <f>IF('第3-6表'!BP13=0,0,'第3-6表'!BP13/('第3-3表'!C11-'第3-3表'!E11)*100)</f>
        <v>0</v>
      </c>
      <c r="BT13" s="290">
        <v>0</v>
      </c>
    </row>
    <row r="14" spans="1:72" s="226" customFormat="1" ht="30" customHeight="1">
      <c r="A14" s="180" t="s">
        <v>24</v>
      </c>
      <c r="B14" s="234">
        <v>28894542</v>
      </c>
      <c r="C14" s="234">
        <v>28894542</v>
      </c>
      <c r="D14" s="234">
        <v>888752</v>
      </c>
      <c r="E14" s="234">
        <v>53107819</v>
      </c>
      <c r="F14" s="234">
        <v>0</v>
      </c>
      <c r="G14" s="234">
        <v>25476718</v>
      </c>
      <c r="H14" s="234">
        <v>0</v>
      </c>
      <c r="I14" s="234">
        <v>374689</v>
      </c>
      <c r="J14" s="234">
        <v>0</v>
      </c>
      <c r="K14" s="234">
        <v>0</v>
      </c>
      <c r="L14" s="234">
        <v>4114711</v>
      </c>
      <c r="M14" s="234">
        <v>3537029</v>
      </c>
      <c r="N14" s="234">
        <v>489107</v>
      </c>
      <c r="O14" s="234">
        <v>3977</v>
      </c>
      <c r="P14" s="234">
        <v>23739</v>
      </c>
      <c r="Q14" s="234">
        <v>270</v>
      </c>
      <c r="R14" s="234">
        <v>0</v>
      </c>
      <c r="S14" s="234">
        <v>33009253</v>
      </c>
      <c r="T14" s="234">
        <v>10251064</v>
      </c>
      <c r="U14" s="234">
        <v>9934710</v>
      </c>
      <c r="V14" s="234">
        <v>0</v>
      </c>
      <c r="W14" s="234">
        <v>0</v>
      </c>
      <c r="X14" s="234">
        <v>0</v>
      </c>
      <c r="Y14" s="234">
        <v>0</v>
      </c>
      <c r="Z14" s="234">
        <v>316354</v>
      </c>
      <c r="AA14" s="234">
        <v>0</v>
      </c>
      <c r="AB14" s="234">
        <v>0</v>
      </c>
      <c r="AC14" s="234">
        <v>1887550</v>
      </c>
      <c r="AD14" s="234">
        <v>1165317</v>
      </c>
      <c r="AE14" s="234">
        <v>0</v>
      </c>
      <c r="AF14" s="234">
        <v>0</v>
      </c>
      <c r="AG14" s="234">
        <v>0</v>
      </c>
      <c r="AH14" s="234">
        <v>69731</v>
      </c>
      <c r="AI14" s="234">
        <v>0</v>
      </c>
      <c r="AJ14" s="234">
        <v>0</v>
      </c>
      <c r="AK14" s="234">
        <v>431855</v>
      </c>
      <c r="AL14" s="234">
        <v>0</v>
      </c>
      <c r="AM14" s="234">
        <v>220647</v>
      </c>
      <c r="AN14" s="234">
        <v>2733391</v>
      </c>
      <c r="AO14" s="234">
        <v>5085099</v>
      </c>
      <c r="AP14" s="234">
        <v>2351708</v>
      </c>
      <c r="AQ14" s="234">
        <v>14872005</v>
      </c>
      <c r="AR14" s="234">
        <v>15034617</v>
      </c>
      <c r="AS14" s="234">
        <v>621470</v>
      </c>
      <c r="AT14" s="234">
        <v>0</v>
      </c>
      <c r="AU14" s="234">
        <v>9116766</v>
      </c>
      <c r="AV14" s="234">
        <v>5296381</v>
      </c>
      <c r="AW14" s="234">
        <v>3102631</v>
      </c>
      <c r="AX14" s="234">
        <v>91637</v>
      </c>
      <c r="AY14" s="234">
        <v>19277</v>
      </c>
      <c r="AZ14" s="234">
        <v>0</v>
      </c>
      <c r="BA14" s="234">
        <v>64849</v>
      </c>
      <c r="BB14" s="234">
        <v>0</v>
      </c>
      <c r="BC14" s="234">
        <v>7511</v>
      </c>
      <c r="BD14" s="234">
        <v>3010994</v>
      </c>
      <c r="BE14" s="234">
        <v>400000</v>
      </c>
      <c r="BF14" s="234">
        <v>0</v>
      </c>
      <c r="BG14" s="234">
        <v>1528531</v>
      </c>
      <c r="BH14" s="234">
        <v>0</v>
      </c>
      <c r="BI14" s="234">
        <v>1082463</v>
      </c>
      <c r="BJ14" s="234">
        <v>0</v>
      </c>
      <c r="BK14" s="234">
        <v>632463</v>
      </c>
      <c r="BL14" s="234">
        <v>0</v>
      </c>
      <c r="BM14" s="234">
        <v>0</v>
      </c>
      <c r="BN14" s="234">
        <v>18137248</v>
      </c>
      <c r="BO14" s="234">
        <v>33009253</v>
      </c>
      <c r="BP14" s="234">
        <f aca="true" t="shared" si="0" ref="BP14:BP29">BJ14</f>
        <v>0</v>
      </c>
      <c r="BQ14" s="234">
        <v>0</v>
      </c>
      <c r="BR14" s="129">
        <v>0</v>
      </c>
      <c r="BS14" s="119">
        <f>IF('第3-6表'!BP14=0,0,'第3-6表'!BP14/('第3-3表'!C12-'第3-3表'!E12)*100)</f>
        <v>0</v>
      </c>
      <c r="BT14" s="127">
        <v>0</v>
      </c>
    </row>
    <row r="15" spans="1:78" s="226" customFormat="1" ht="30" customHeight="1">
      <c r="A15" s="180" t="s">
        <v>25</v>
      </c>
      <c r="B15" s="234">
        <v>43510807</v>
      </c>
      <c r="C15" s="234">
        <v>43509574</v>
      </c>
      <c r="D15" s="234">
        <v>3298906</v>
      </c>
      <c r="E15" s="234">
        <v>71895574</v>
      </c>
      <c r="F15" s="234">
        <v>0</v>
      </c>
      <c r="G15" s="234">
        <v>31839904</v>
      </c>
      <c r="H15" s="234">
        <v>0</v>
      </c>
      <c r="I15" s="234">
        <v>154998</v>
      </c>
      <c r="J15" s="234">
        <v>1115</v>
      </c>
      <c r="K15" s="234">
        <v>118</v>
      </c>
      <c r="L15" s="234">
        <v>3141194</v>
      </c>
      <c r="M15" s="234">
        <v>2599456</v>
      </c>
      <c r="N15" s="234">
        <v>546807</v>
      </c>
      <c r="O15" s="234">
        <v>5069</v>
      </c>
      <c r="P15" s="234">
        <v>0</v>
      </c>
      <c r="Q15" s="234">
        <v>0</v>
      </c>
      <c r="R15" s="234">
        <v>0</v>
      </c>
      <c r="S15" s="234">
        <v>46652001</v>
      </c>
      <c r="T15" s="234">
        <v>14275309</v>
      </c>
      <c r="U15" s="234">
        <v>13715827</v>
      </c>
      <c r="V15" s="234">
        <v>45193</v>
      </c>
      <c r="W15" s="234">
        <v>0</v>
      </c>
      <c r="X15" s="234">
        <v>0</v>
      </c>
      <c r="Y15" s="234">
        <v>0</v>
      </c>
      <c r="Z15" s="234">
        <v>514289</v>
      </c>
      <c r="AA15" s="234">
        <v>0</v>
      </c>
      <c r="AB15" s="234">
        <v>0</v>
      </c>
      <c r="AC15" s="234">
        <v>1458403</v>
      </c>
      <c r="AD15" s="234">
        <v>1031665</v>
      </c>
      <c r="AE15" s="234">
        <v>12376</v>
      </c>
      <c r="AF15" s="234">
        <v>0</v>
      </c>
      <c r="AG15" s="234">
        <v>0</v>
      </c>
      <c r="AH15" s="234">
        <v>46021</v>
      </c>
      <c r="AI15" s="234">
        <v>0</v>
      </c>
      <c r="AJ15" s="234">
        <v>0</v>
      </c>
      <c r="AK15" s="234">
        <v>355353</v>
      </c>
      <c r="AL15" s="234">
        <v>0</v>
      </c>
      <c r="AM15" s="234">
        <v>12988</v>
      </c>
      <c r="AN15" s="234">
        <v>10064172</v>
      </c>
      <c r="AO15" s="234">
        <v>17077504</v>
      </c>
      <c r="AP15" s="234">
        <v>7013332</v>
      </c>
      <c r="AQ15" s="234">
        <v>25797884</v>
      </c>
      <c r="AR15" s="234">
        <v>19961588</v>
      </c>
      <c r="AS15" s="234">
        <v>12162050</v>
      </c>
      <c r="AT15" s="234">
        <v>0</v>
      </c>
      <c r="AU15" s="234">
        <v>3406630</v>
      </c>
      <c r="AV15" s="234">
        <v>4392908</v>
      </c>
      <c r="AW15" s="234">
        <v>892529</v>
      </c>
      <c r="AX15" s="234">
        <v>395541</v>
      </c>
      <c r="AY15" s="234">
        <v>343776</v>
      </c>
      <c r="AZ15" s="234">
        <v>0</v>
      </c>
      <c r="BA15" s="234">
        <v>0</v>
      </c>
      <c r="BB15" s="234">
        <v>0</v>
      </c>
      <c r="BC15" s="234">
        <v>51765</v>
      </c>
      <c r="BD15" s="234">
        <v>496988</v>
      </c>
      <c r="BE15" s="234">
        <v>0</v>
      </c>
      <c r="BF15" s="234">
        <v>0</v>
      </c>
      <c r="BG15" s="234">
        <v>0</v>
      </c>
      <c r="BH15" s="234">
        <v>0</v>
      </c>
      <c r="BI15" s="234">
        <v>496988</v>
      </c>
      <c r="BJ15" s="234">
        <v>0</v>
      </c>
      <c r="BK15" s="234">
        <v>496988</v>
      </c>
      <c r="BL15" s="234">
        <v>0</v>
      </c>
      <c r="BM15" s="234">
        <v>0</v>
      </c>
      <c r="BN15" s="234">
        <v>20854117</v>
      </c>
      <c r="BO15" s="234">
        <v>46652001</v>
      </c>
      <c r="BP15" s="234">
        <f t="shared" si="0"/>
        <v>0</v>
      </c>
      <c r="BQ15" s="234">
        <v>0</v>
      </c>
      <c r="BR15" s="129">
        <v>0</v>
      </c>
      <c r="BS15" s="119">
        <f>IF('第3-6表'!BP15=0,0,'第3-6表'!BP15/('第3-3表'!C13-'第3-3表'!E13)*100)</f>
        <v>0</v>
      </c>
      <c r="BT15" s="127">
        <v>0</v>
      </c>
      <c r="BZ15" s="291"/>
    </row>
    <row r="16" spans="1:72" s="226" customFormat="1" ht="30" customHeight="1">
      <c r="A16" s="180" t="s">
        <v>27</v>
      </c>
      <c r="B16" s="234">
        <v>4987625</v>
      </c>
      <c r="C16" s="234">
        <v>4862119</v>
      </c>
      <c r="D16" s="234">
        <v>74246</v>
      </c>
      <c r="E16" s="234">
        <v>9340449</v>
      </c>
      <c r="F16" s="234">
        <v>0</v>
      </c>
      <c r="G16" s="234">
        <v>4552576</v>
      </c>
      <c r="H16" s="234">
        <v>0</v>
      </c>
      <c r="I16" s="234">
        <v>0</v>
      </c>
      <c r="J16" s="234">
        <v>125506</v>
      </c>
      <c r="K16" s="234">
        <v>0</v>
      </c>
      <c r="L16" s="234">
        <v>1221355</v>
      </c>
      <c r="M16" s="234">
        <v>1049889</v>
      </c>
      <c r="N16" s="234">
        <v>159104</v>
      </c>
      <c r="O16" s="234">
        <v>1282</v>
      </c>
      <c r="P16" s="234">
        <v>13644</v>
      </c>
      <c r="Q16" s="234">
        <v>0</v>
      </c>
      <c r="R16" s="234">
        <v>0</v>
      </c>
      <c r="S16" s="234">
        <v>6208980</v>
      </c>
      <c r="T16" s="234">
        <v>2819222</v>
      </c>
      <c r="U16" s="234">
        <v>2422073</v>
      </c>
      <c r="V16" s="234">
        <v>0</v>
      </c>
      <c r="W16" s="234">
        <v>0</v>
      </c>
      <c r="X16" s="234">
        <v>0</v>
      </c>
      <c r="Y16" s="234">
        <v>0</v>
      </c>
      <c r="Z16" s="234">
        <v>397149</v>
      </c>
      <c r="AA16" s="234">
        <v>0</v>
      </c>
      <c r="AB16" s="234">
        <v>0</v>
      </c>
      <c r="AC16" s="234">
        <v>238164</v>
      </c>
      <c r="AD16" s="234">
        <v>144076</v>
      </c>
      <c r="AE16" s="234">
        <v>0</v>
      </c>
      <c r="AF16" s="234">
        <v>0</v>
      </c>
      <c r="AG16" s="234">
        <v>0</v>
      </c>
      <c r="AH16" s="234">
        <v>13798</v>
      </c>
      <c r="AI16" s="234">
        <v>0</v>
      </c>
      <c r="AJ16" s="234">
        <v>0</v>
      </c>
      <c r="AK16" s="234">
        <v>34050</v>
      </c>
      <c r="AL16" s="234">
        <v>58</v>
      </c>
      <c r="AM16" s="234">
        <v>46182</v>
      </c>
      <c r="AN16" s="234">
        <v>1464978</v>
      </c>
      <c r="AO16" s="234">
        <v>2426089</v>
      </c>
      <c r="AP16" s="234">
        <v>961111</v>
      </c>
      <c r="AQ16" s="234">
        <v>4522364</v>
      </c>
      <c r="AR16" s="234">
        <v>1281368</v>
      </c>
      <c r="AS16" s="234">
        <v>46795</v>
      </c>
      <c r="AT16" s="234">
        <v>50657</v>
      </c>
      <c r="AU16" s="234">
        <v>315959</v>
      </c>
      <c r="AV16" s="234">
        <v>867957</v>
      </c>
      <c r="AW16" s="234">
        <v>405248</v>
      </c>
      <c r="AX16" s="234">
        <v>92693</v>
      </c>
      <c r="AY16" s="234">
        <v>14702</v>
      </c>
      <c r="AZ16" s="234">
        <v>7994</v>
      </c>
      <c r="BA16" s="234">
        <v>0</v>
      </c>
      <c r="BB16" s="234">
        <v>0</v>
      </c>
      <c r="BC16" s="234">
        <v>69997</v>
      </c>
      <c r="BD16" s="234">
        <v>312555</v>
      </c>
      <c r="BE16" s="234">
        <v>0</v>
      </c>
      <c r="BF16" s="234">
        <v>0</v>
      </c>
      <c r="BG16" s="234">
        <v>40000</v>
      </c>
      <c r="BH16" s="234">
        <v>0</v>
      </c>
      <c r="BI16" s="234">
        <v>272555</v>
      </c>
      <c r="BJ16" s="234">
        <v>0</v>
      </c>
      <c r="BK16" s="234">
        <v>65197</v>
      </c>
      <c r="BL16" s="234">
        <v>0</v>
      </c>
      <c r="BM16" s="234">
        <v>0</v>
      </c>
      <c r="BN16" s="234">
        <v>1686616</v>
      </c>
      <c r="BO16" s="234">
        <v>6208980</v>
      </c>
      <c r="BP16" s="234">
        <f t="shared" si="0"/>
        <v>0</v>
      </c>
      <c r="BQ16" s="234">
        <v>0</v>
      </c>
      <c r="BR16" s="129">
        <v>0</v>
      </c>
      <c r="BS16" s="119">
        <f>IF('第3-6表'!BP16=0,0,'第3-6表'!BP16/('第3-3表'!C14-'第3-3表'!E14)*100)</f>
        <v>0</v>
      </c>
      <c r="BT16" s="127">
        <v>0</v>
      </c>
    </row>
    <row r="17" spans="1:72" s="226" customFormat="1" ht="30" customHeight="1">
      <c r="A17" s="180" t="s">
        <v>29</v>
      </c>
      <c r="B17" s="234">
        <v>20885814</v>
      </c>
      <c r="C17" s="234">
        <v>19908401</v>
      </c>
      <c r="D17" s="234">
        <v>1424176</v>
      </c>
      <c r="E17" s="234">
        <v>33627867</v>
      </c>
      <c r="F17" s="234">
        <v>0</v>
      </c>
      <c r="G17" s="234">
        <v>15257239</v>
      </c>
      <c r="H17" s="234">
        <v>0</v>
      </c>
      <c r="I17" s="234">
        <v>113597</v>
      </c>
      <c r="J17" s="234">
        <v>972413</v>
      </c>
      <c r="K17" s="234">
        <v>5000</v>
      </c>
      <c r="L17" s="234">
        <v>2498208</v>
      </c>
      <c r="M17" s="234">
        <v>2025172</v>
      </c>
      <c r="N17" s="234">
        <v>383118</v>
      </c>
      <c r="O17" s="234">
        <v>6088</v>
      </c>
      <c r="P17" s="234">
        <v>11306</v>
      </c>
      <c r="Q17" s="234">
        <v>0</v>
      </c>
      <c r="R17" s="234">
        <v>0</v>
      </c>
      <c r="S17" s="234">
        <v>23384022</v>
      </c>
      <c r="T17" s="234">
        <v>9545338</v>
      </c>
      <c r="U17" s="234">
        <v>8866230</v>
      </c>
      <c r="V17" s="234">
        <v>0</v>
      </c>
      <c r="W17" s="234">
        <v>0</v>
      </c>
      <c r="X17" s="234">
        <v>0</v>
      </c>
      <c r="Y17" s="234">
        <v>0</v>
      </c>
      <c r="Z17" s="234">
        <v>679108</v>
      </c>
      <c r="AA17" s="234">
        <v>0</v>
      </c>
      <c r="AB17" s="234">
        <v>0</v>
      </c>
      <c r="AC17" s="234">
        <v>903343</v>
      </c>
      <c r="AD17" s="234">
        <v>710012</v>
      </c>
      <c r="AE17" s="234">
        <v>0</v>
      </c>
      <c r="AF17" s="234">
        <v>0</v>
      </c>
      <c r="AG17" s="234">
        <v>0</v>
      </c>
      <c r="AH17" s="234">
        <v>16217</v>
      </c>
      <c r="AI17" s="234">
        <v>0</v>
      </c>
      <c r="AJ17" s="234">
        <v>0</v>
      </c>
      <c r="AK17" s="234">
        <v>170725</v>
      </c>
      <c r="AL17" s="234">
        <v>0</v>
      </c>
      <c r="AM17" s="234">
        <v>6389</v>
      </c>
      <c r="AN17" s="234">
        <v>3697444</v>
      </c>
      <c r="AO17" s="234">
        <v>6235668</v>
      </c>
      <c r="AP17" s="234">
        <v>2538224</v>
      </c>
      <c r="AQ17" s="234">
        <v>14146125</v>
      </c>
      <c r="AR17" s="234">
        <v>7830541</v>
      </c>
      <c r="AS17" s="234">
        <v>0</v>
      </c>
      <c r="AT17" s="234">
        <v>0</v>
      </c>
      <c r="AU17" s="234">
        <v>1307661</v>
      </c>
      <c r="AV17" s="234">
        <v>6522880</v>
      </c>
      <c r="AW17" s="234">
        <v>1407356</v>
      </c>
      <c r="AX17" s="234">
        <v>149785</v>
      </c>
      <c r="AY17" s="234">
        <v>4908</v>
      </c>
      <c r="AZ17" s="234">
        <v>0</v>
      </c>
      <c r="BA17" s="234">
        <v>10045</v>
      </c>
      <c r="BB17" s="234">
        <v>0</v>
      </c>
      <c r="BC17" s="234">
        <v>134832</v>
      </c>
      <c r="BD17" s="234">
        <v>1257571</v>
      </c>
      <c r="BE17" s="234">
        <v>0</v>
      </c>
      <c r="BF17" s="234">
        <v>0</v>
      </c>
      <c r="BG17" s="234">
        <v>274080</v>
      </c>
      <c r="BH17" s="234">
        <v>0</v>
      </c>
      <c r="BI17" s="234">
        <v>983491</v>
      </c>
      <c r="BJ17" s="234">
        <v>0</v>
      </c>
      <c r="BK17" s="234">
        <v>404583</v>
      </c>
      <c r="BL17" s="234">
        <v>0</v>
      </c>
      <c r="BM17" s="234">
        <v>0</v>
      </c>
      <c r="BN17" s="234">
        <v>9237897</v>
      </c>
      <c r="BO17" s="234">
        <v>23384022</v>
      </c>
      <c r="BP17" s="234">
        <f t="shared" si="0"/>
        <v>0</v>
      </c>
      <c r="BQ17" s="234">
        <v>0</v>
      </c>
      <c r="BR17" s="129">
        <v>0</v>
      </c>
      <c r="BS17" s="119">
        <f>IF('第3-6表'!BP17=0,0,'第3-6表'!BP17/('第3-3表'!C15-'第3-3表'!E15)*100)</f>
        <v>0</v>
      </c>
      <c r="BT17" s="127">
        <v>0</v>
      </c>
    </row>
    <row r="18" spans="1:72" s="226" customFormat="1" ht="30" customHeight="1">
      <c r="A18" s="180" t="s">
        <v>31</v>
      </c>
      <c r="B18" s="234">
        <v>13636561</v>
      </c>
      <c r="C18" s="234">
        <v>13495288</v>
      </c>
      <c r="D18" s="234">
        <v>782837</v>
      </c>
      <c r="E18" s="234">
        <v>26146491</v>
      </c>
      <c r="F18" s="234">
        <v>0</v>
      </c>
      <c r="G18" s="234">
        <v>13472178</v>
      </c>
      <c r="H18" s="234">
        <v>0</v>
      </c>
      <c r="I18" s="234">
        <v>38138</v>
      </c>
      <c r="J18" s="234">
        <v>141273</v>
      </c>
      <c r="K18" s="234">
        <v>0</v>
      </c>
      <c r="L18" s="234">
        <v>1326081</v>
      </c>
      <c r="M18" s="234">
        <v>1034646</v>
      </c>
      <c r="N18" s="234">
        <v>176344</v>
      </c>
      <c r="O18" s="234">
        <v>1049</v>
      </c>
      <c r="P18" s="234">
        <v>15783</v>
      </c>
      <c r="Q18" s="234">
        <v>0</v>
      </c>
      <c r="R18" s="234">
        <v>4811</v>
      </c>
      <c r="S18" s="234">
        <v>14967453</v>
      </c>
      <c r="T18" s="234">
        <v>3360903</v>
      </c>
      <c r="U18" s="234">
        <v>3108433</v>
      </c>
      <c r="V18" s="234">
        <v>0</v>
      </c>
      <c r="W18" s="234">
        <v>0</v>
      </c>
      <c r="X18" s="234">
        <v>0</v>
      </c>
      <c r="Y18" s="234">
        <v>0</v>
      </c>
      <c r="Z18" s="234">
        <v>252470</v>
      </c>
      <c r="AA18" s="234">
        <v>0</v>
      </c>
      <c r="AB18" s="234">
        <v>0</v>
      </c>
      <c r="AC18" s="234">
        <v>494384</v>
      </c>
      <c r="AD18" s="234">
        <v>380374</v>
      </c>
      <c r="AE18" s="234">
        <v>0</v>
      </c>
      <c r="AF18" s="234">
        <v>0</v>
      </c>
      <c r="AG18" s="234">
        <v>0</v>
      </c>
      <c r="AH18" s="234">
        <v>14703</v>
      </c>
      <c r="AI18" s="234">
        <v>0</v>
      </c>
      <c r="AJ18" s="234">
        <v>0</v>
      </c>
      <c r="AK18" s="234">
        <v>50055</v>
      </c>
      <c r="AL18" s="234">
        <v>0</v>
      </c>
      <c r="AM18" s="234">
        <v>49252</v>
      </c>
      <c r="AN18" s="234">
        <v>4107715</v>
      </c>
      <c r="AO18" s="234">
        <v>9130917</v>
      </c>
      <c r="AP18" s="234">
        <v>5023202</v>
      </c>
      <c r="AQ18" s="234">
        <v>7963002</v>
      </c>
      <c r="AR18" s="234">
        <v>6334095</v>
      </c>
      <c r="AS18" s="234">
        <v>0</v>
      </c>
      <c r="AT18" s="234">
        <v>0</v>
      </c>
      <c r="AU18" s="234">
        <v>1765169</v>
      </c>
      <c r="AV18" s="234">
        <v>4568926</v>
      </c>
      <c r="AW18" s="234">
        <v>670356</v>
      </c>
      <c r="AX18" s="234">
        <v>54667</v>
      </c>
      <c r="AY18" s="234">
        <v>0</v>
      </c>
      <c r="AZ18" s="234">
        <v>0</v>
      </c>
      <c r="BA18" s="234">
        <v>24365</v>
      </c>
      <c r="BB18" s="234">
        <v>0</v>
      </c>
      <c r="BC18" s="234">
        <v>30302</v>
      </c>
      <c r="BD18" s="234">
        <v>615689</v>
      </c>
      <c r="BE18" s="234">
        <v>0</v>
      </c>
      <c r="BF18" s="234">
        <v>30000</v>
      </c>
      <c r="BG18" s="234">
        <v>119874</v>
      </c>
      <c r="BH18" s="234">
        <v>0</v>
      </c>
      <c r="BI18" s="234">
        <v>465815</v>
      </c>
      <c r="BJ18" s="234">
        <v>0</v>
      </c>
      <c r="BK18" s="234">
        <v>301906</v>
      </c>
      <c r="BL18" s="234">
        <v>0</v>
      </c>
      <c r="BM18" s="234">
        <v>0</v>
      </c>
      <c r="BN18" s="234">
        <v>7004451</v>
      </c>
      <c r="BO18" s="234">
        <v>14967453</v>
      </c>
      <c r="BP18" s="234">
        <f t="shared" si="0"/>
        <v>0</v>
      </c>
      <c r="BQ18" s="234">
        <v>0</v>
      </c>
      <c r="BR18" s="129">
        <v>0</v>
      </c>
      <c r="BS18" s="119">
        <f>IF('第3-6表'!BP18=0,0,'第3-6表'!BP18/('第3-3表'!C16-'第3-3表'!E16)*100)</f>
        <v>0</v>
      </c>
      <c r="BT18" s="127">
        <v>0</v>
      </c>
    </row>
    <row r="19" spans="1:72" s="226" customFormat="1" ht="30" customHeight="1">
      <c r="A19" s="180" t="s">
        <v>32</v>
      </c>
      <c r="B19" s="234">
        <v>14975269</v>
      </c>
      <c r="C19" s="234">
        <v>14970905</v>
      </c>
      <c r="D19" s="234">
        <v>964365</v>
      </c>
      <c r="E19" s="234">
        <v>23632241</v>
      </c>
      <c r="F19" s="234">
        <v>0</v>
      </c>
      <c r="G19" s="234">
        <v>11490064</v>
      </c>
      <c r="H19" s="234">
        <v>0</v>
      </c>
      <c r="I19" s="234">
        <v>1856344</v>
      </c>
      <c r="J19" s="234">
        <v>4364</v>
      </c>
      <c r="K19" s="234">
        <v>0</v>
      </c>
      <c r="L19" s="234">
        <v>2190217</v>
      </c>
      <c r="M19" s="234">
        <v>1669269</v>
      </c>
      <c r="N19" s="234">
        <v>515581</v>
      </c>
      <c r="O19" s="234">
        <v>355</v>
      </c>
      <c r="P19" s="234">
        <v>4356</v>
      </c>
      <c r="Q19" s="234">
        <v>0</v>
      </c>
      <c r="R19" s="234">
        <v>0</v>
      </c>
      <c r="S19" s="234">
        <v>17165486</v>
      </c>
      <c r="T19" s="234">
        <v>4426677</v>
      </c>
      <c r="U19" s="234">
        <v>4111247</v>
      </c>
      <c r="V19" s="234">
        <v>0</v>
      </c>
      <c r="W19" s="234">
        <v>0</v>
      </c>
      <c r="X19" s="234">
        <v>0</v>
      </c>
      <c r="Y19" s="234">
        <v>0</v>
      </c>
      <c r="Z19" s="234">
        <v>315430</v>
      </c>
      <c r="AA19" s="234">
        <v>0</v>
      </c>
      <c r="AB19" s="234">
        <v>0</v>
      </c>
      <c r="AC19" s="234">
        <v>745086</v>
      </c>
      <c r="AD19" s="234">
        <v>239942</v>
      </c>
      <c r="AE19" s="234">
        <v>0</v>
      </c>
      <c r="AF19" s="234">
        <v>0</v>
      </c>
      <c r="AG19" s="234">
        <v>0</v>
      </c>
      <c r="AH19" s="234">
        <v>45518</v>
      </c>
      <c r="AI19" s="234">
        <v>0</v>
      </c>
      <c r="AJ19" s="234">
        <v>0</v>
      </c>
      <c r="AK19" s="234">
        <v>451779</v>
      </c>
      <c r="AL19" s="234">
        <v>59</v>
      </c>
      <c r="AM19" s="234">
        <v>7788</v>
      </c>
      <c r="AN19" s="234">
        <v>3658647</v>
      </c>
      <c r="AO19" s="234">
        <v>3906931</v>
      </c>
      <c r="AP19" s="234">
        <v>248284</v>
      </c>
      <c r="AQ19" s="234">
        <v>8830410</v>
      </c>
      <c r="AR19" s="234">
        <v>7050834</v>
      </c>
      <c r="AS19" s="234">
        <v>90508</v>
      </c>
      <c r="AT19" s="234">
        <v>98</v>
      </c>
      <c r="AU19" s="234">
        <v>1655539</v>
      </c>
      <c r="AV19" s="234">
        <v>5304689</v>
      </c>
      <c r="AW19" s="234">
        <v>1284242</v>
      </c>
      <c r="AX19" s="234">
        <v>274435</v>
      </c>
      <c r="AY19" s="234">
        <v>104712</v>
      </c>
      <c r="AZ19" s="234">
        <v>0</v>
      </c>
      <c r="BA19" s="234">
        <v>6189</v>
      </c>
      <c r="BB19" s="234">
        <v>0</v>
      </c>
      <c r="BC19" s="234">
        <v>163534</v>
      </c>
      <c r="BD19" s="234">
        <v>1009807</v>
      </c>
      <c r="BE19" s="234">
        <v>0</v>
      </c>
      <c r="BF19" s="234">
        <v>0</v>
      </c>
      <c r="BG19" s="234">
        <v>503504</v>
      </c>
      <c r="BH19" s="234">
        <v>0</v>
      </c>
      <c r="BI19" s="234">
        <v>506303</v>
      </c>
      <c r="BJ19" s="234">
        <v>0</v>
      </c>
      <c r="BK19" s="234">
        <v>256116</v>
      </c>
      <c r="BL19" s="234">
        <v>0</v>
      </c>
      <c r="BM19" s="234">
        <v>0</v>
      </c>
      <c r="BN19" s="234">
        <v>8335076</v>
      </c>
      <c r="BO19" s="234">
        <v>17165486</v>
      </c>
      <c r="BP19" s="234">
        <f t="shared" si="0"/>
        <v>0</v>
      </c>
      <c r="BQ19" s="234">
        <v>0</v>
      </c>
      <c r="BR19" s="129">
        <v>0</v>
      </c>
      <c r="BS19" s="119">
        <f>IF('第3-6表'!BP19=0,0,'第3-6表'!BP19/('第3-3表'!C17-'第3-3表'!E17)*100)</f>
        <v>0</v>
      </c>
      <c r="BT19" s="127">
        <v>0</v>
      </c>
    </row>
    <row r="20" spans="1:72" s="226" customFormat="1" ht="30" customHeight="1">
      <c r="A20" s="180" t="s">
        <v>34</v>
      </c>
      <c r="B20" s="234">
        <v>9162439</v>
      </c>
      <c r="C20" s="234">
        <v>9148190</v>
      </c>
      <c r="D20" s="234">
        <v>114706</v>
      </c>
      <c r="E20" s="234">
        <v>14968454</v>
      </c>
      <c r="F20" s="234">
        <v>0</v>
      </c>
      <c r="G20" s="234">
        <v>5961770</v>
      </c>
      <c r="H20" s="234">
        <v>0</v>
      </c>
      <c r="I20" s="234">
        <v>26800</v>
      </c>
      <c r="J20" s="234">
        <v>14249</v>
      </c>
      <c r="K20" s="234">
        <v>0</v>
      </c>
      <c r="L20" s="234">
        <v>1223520</v>
      </c>
      <c r="M20" s="234">
        <v>993073</v>
      </c>
      <c r="N20" s="234">
        <v>218323</v>
      </c>
      <c r="O20" s="234">
        <v>381</v>
      </c>
      <c r="P20" s="234">
        <v>12505</v>
      </c>
      <c r="Q20" s="234">
        <v>0</v>
      </c>
      <c r="R20" s="234">
        <v>0</v>
      </c>
      <c r="S20" s="234">
        <v>10385959</v>
      </c>
      <c r="T20" s="234">
        <v>5917480</v>
      </c>
      <c r="U20" s="234">
        <v>5475520</v>
      </c>
      <c r="V20" s="234">
        <v>0</v>
      </c>
      <c r="W20" s="234">
        <v>0</v>
      </c>
      <c r="X20" s="234">
        <v>0</v>
      </c>
      <c r="Y20" s="234">
        <v>0</v>
      </c>
      <c r="Z20" s="234">
        <v>441960</v>
      </c>
      <c r="AA20" s="234">
        <v>0</v>
      </c>
      <c r="AB20" s="234">
        <v>0</v>
      </c>
      <c r="AC20" s="234">
        <v>424368</v>
      </c>
      <c r="AD20" s="234">
        <v>265927</v>
      </c>
      <c r="AE20" s="234">
        <v>0</v>
      </c>
      <c r="AF20" s="234">
        <v>0</v>
      </c>
      <c r="AG20" s="234">
        <v>0</v>
      </c>
      <c r="AH20" s="234">
        <v>30808</v>
      </c>
      <c r="AI20" s="234">
        <v>0</v>
      </c>
      <c r="AJ20" s="234">
        <v>0</v>
      </c>
      <c r="AK20" s="234">
        <v>46913</v>
      </c>
      <c r="AL20" s="234">
        <v>0</v>
      </c>
      <c r="AM20" s="234">
        <v>80720</v>
      </c>
      <c r="AN20" s="234">
        <v>917928</v>
      </c>
      <c r="AO20" s="234">
        <v>980546</v>
      </c>
      <c r="AP20" s="234">
        <v>62618</v>
      </c>
      <c r="AQ20" s="234">
        <v>7259776</v>
      </c>
      <c r="AR20" s="234">
        <v>2865669</v>
      </c>
      <c r="AS20" s="234">
        <v>493805</v>
      </c>
      <c r="AT20" s="234">
        <v>0</v>
      </c>
      <c r="AU20" s="234">
        <v>1020205</v>
      </c>
      <c r="AV20" s="234">
        <v>1351659</v>
      </c>
      <c r="AW20" s="234">
        <v>260514</v>
      </c>
      <c r="AX20" s="234">
        <v>15941</v>
      </c>
      <c r="AY20" s="234">
        <v>183</v>
      </c>
      <c r="AZ20" s="234">
        <v>0</v>
      </c>
      <c r="BA20" s="234">
        <v>569</v>
      </c>
      <c r="BB20" s="234">
        <v>0</v>
      </c>
      <c r="BC20" s="234">
        <v>15189</v>
      </c>
      <c r="BD20" s="234">
        <v>244573</v>
      </c>
      <c r="BE20" s="234">
        <v>53408</v>
      </c>
      <c r="BF20" s="234">
        <v>0</v>
      </c>
      <c r="BG20" s="234">
        <v>0</v>
      </c>
      <c r="BH20" s="234">
        <v>0</v>
      </c>
      <c r="BI20" s="234">
        <v>191165</v>
      </c>
      <c r="BJ20" s="234">
        <v>0</v>
      </c>
      <c r="BK20" s="234">
        <v>120513</v>
      </c>
      <c r="BL20" s="234">
        <v>0</v>
      </c>
      <c r="BM20" s="234">
        <v>0</v>
      </c>
      <c r="BN20" s="234">
        <v>3126183</v>
      </c>
      <c r="BO20" s="234">
        <v>10385959</v>
      </c>
      <c r="BP20" s="234">
        <f t="shared" si="0"/>
        <v>0</v>
      </c>
      <c r="BQ20" s="234">
        <v>0</v>
      </c>
      <c r="BR20" s="129">
        <v>0</v>
      </c>
      <c r="BS20" s="119">
        <f>IF('第3-6表'!BP20=0,0,'第3-6表'!BP20/('第3-3表'!C18-'第3-3表'!E18)*100)</f>
        <v>0</v>
      </c>
      <c r="BT20" s="127">
        <v>0</v>
      </c>
    </row>
    <row r="21" spans="1:72" s="226" customFormat="1" ht="30" customHeight="1">
      <c r="A21" s="180" t="s">
        <v>36</v>
      </c>
      <c r="B21" s="234">
        <v>8258302</v>
      </c>
      <c r="C21" s="234">
        <v>8258002</v>
      </c>
      <c r="D21" s="234">
        <v>88434</v>
      </c>
      <c r="E21" s="234">
        <v>11373445</v>
      </c>
      <c r="F21" s="234">
        <v>0</v>
      </c>
      <c r="G21" s="234">
        <v>4779937</v>
      </c>
      <c r="H21" s="234">
        <v>0</v>
      </c>
      <c r="I21" s="234">
        <v>1576060</v>
      </c>
      <c r="J21" s="234">
        <v>0</v>
      </c>
      <c r="K21" s="234">
        <v>300</v>
      </c>
      <c r="L21" s="234">
        <v>633649</v>
      </c>
      <c r="M21" s="234">
        <v>378775</v>
      </c>
      <c r="N21" s="234">
        <v>252624</v>
      </c>
      <c r="O21" s="234">
        <v>0</v>
      </c>
      <c r="P21" s="234">
        <v>1490</v>
      </c>
      <c r="Q21" s="234">
        <v>100</v>
      </c>
      <c r="R21" s="234">
        <v>0</v>
      </c>
      <c r="S21" s="234">
        <v>8891951</v>
      </c>
      <c r="T21" s="234">
        <v>3355453</v>
      </c>
      <c r="U21" s="234">
        <v>3355453</v>
      </c>
      <c r="V21" s="234">
        <v>0</v>
      </c>
      <c r="W21" s="234">
        <v>0</v>
      </c>
      <c r="X21" s="234">
        <v>0</v>
      </c>
      <c r="Y21" s="234">
        <v>0</v>
      </c>
      <c r="Z21" s="234">
        <v>0</v>
      </c>
      <c r="AA21" s="234">
        <v>0</v>
      </c>
      <c r="AB21" s="234">
        <v>0</v>
      </c>
      <c r="AC21" s="234">
        <v>346503</v>
      </c>
      <c r="AD21" s="234">
        <v>217571</v>
      </c>
      <c r="AE21" s="234">
        <v>0</v>
      </c>
      <c r="AF21" s="234">
        <v>0</v>
      </c>
      <c r="AG21" s="234">
        <v>0</v>
      </c>
      <c r="AH21" s="234">
        <v>8232</v>
      </c>
      <c r="AI21" s="234">
        <v>0</v>
      </c>
      <c r="AJ21" s="234">
        <v>0</v>
      </c>
      <c r="AK21" s="234">
        <v>73709</v>
      </c>
      <c r="AL21" s="234">
        <v>10</v>
      </c>
      <c r="AM21" s="234">
        <v>46981</v>
      </c>
      <c r="AN21" s="234">
        <v>2273532</v>
      </c>
      <c r="AO21" s="234">
        <v>2316083</v>
      </c>
      <c r="AP21" s="234">
        <v>42551</v>
      </c>
      <c r="AQ21" s="234">
        <v>5975488</v>
      </c>
      <c r="AR21" s="234">
        <v>2187975</v>
      </c>
      <c r="AS21" s="234">
        <v>2171875</v>
      </c>
      <c r="AT21" s="234">
        <v>0</v>
      </c>
      <c r="AU21" s="234">
        <v>16100</v>
      </c>
      <c r="AV21" s="234">
        <v>0</v>
      </c>
      <c r="AW21" s="234">
        <v>728488</v>
      </c>
      <c r="AX21" s="234">
        <v>497546</v>
      </c>
      <c r="AY21" s="234">
        <v>497546</v>
      </c>
      <c r="AZ21" s="234">
        <v>0</v>
      </c>
      <c r="BA21" s="234">
        <v>0</v>
      </c>
      <c r="BB21" s="234">
        <v>0</v>
      </c>
      <c r="BC21" s="234">
        <v>0</v>
      </c>
      <c r="BD21" s="234">
        <v>230942</v>
      </c>
      <c r="BE21" s="234">
        <v>11530</v>
      </c>
      <c r="BF21" s="234">
        <v>0</v>
      </c>
      <c r="BG21" s="234">
        <v>0</v>
      </c>
      <c r="BH21" s="234">
        <v>0</v>
      </c>
      <c r="BI21" s="234">
        <v>219412</v>
      </c>
      <c r="BJ21" s="234">
        <v>0</v>
      </c>
      <c r="BK21" s="234">
        <v>29687</v>
      </c>
      <c r="BL21" s="234">
        <v>0</v>
      </c>
      <c r="BM21" s="234">
        <v>0</v>
      </c>
      <c r="BN21" s="234">
        <v>2916463</v>
      </c>
      <c r="BO21" s="234">
        <v>8891951</v>
      </c>
      <c r="BP21" s="234">
        <f t="shared" si="0"/>
        <v>0</v>
      </c>
      <c r="BQ21" s="234">
        <v>0</v>
      </c>
      <c r="BR21" s="129">
        <v>0</v>
      </c>
      <c r="BS21" s="119">
        <f>IF('第3-6表'!BP21=0,0,'第3-6表'!BP21/('第3-3表'!C19-'第3-3表'!E19)*100)</f>
        <v>0</v>
      </c>
      <c r="BT21" s="127">
        <v>0</v>
      </c>
    </row>
    <row r="22" spans="1:72" s="226" customFormat="1" ht="30" customHeight="1">
      <c r="A22" s="180" t="s">
        <v>37</v>
      </c>
      <c r="B22" s="234">
        <v>4008671</v>
      </c>
      <c r="C22" s="234">
        <v>2882918</v>
      </c>
      <c r="D22" s="234">
        <v>95901</v>
      </c>
      <c r="E22" s="234">
        <v>5186088</v>
      </c>
      <c r="F22" s="234">
        <v>0</v>
      </c>
      <c r="G22" s="234">
        <v>2480599</v>
      </c>
      <c r="H22" s="234">
        <v>0</v>
      </c>
      <c r="I22" s="234">
        <v>81528</v>
      </c>
      <c r="J22" s="234">
        <v>1125753</v>
      </c>
      <c r="K22" s="234">
        <v>0</v>
      </c>
      <c r="L22" s="234">
        <v>959850</v>
      </c>
      <c r="M22" s="234">
        <v>901536</v>
      </c>
      <c r="N22" s="234">
        <v>57947</v>
      </c>
      <c r="O22" s="234">
        <v>2353</v>
      </c>
      <c r="P22" s="234">
        <v>2555</v>
      </c>
      <c r="Q22" s="234">
        <v>0</v>
      </c>
      <c r="R22" s="234">
        <v>0</v>
      </c>
      <c r="S22" s="234">
        <v>4968521</v>
      </c>
      <c r="T22" s="234">
        <v>2232561</v>
      </c>
      <c r="U22" s="234">
        <v>1907618</v>
      </c>
      <c r="V22" s="234">
        <v>0</v>
      </c>
      <c r="W22" s="234">
        <v>0</v>
      </c>
      <c r="X22" s="234">
        <v>0</v>
      </c>
      <c r="Y22" s="234">
        <v>0</v>
      </c>
      <c r="Z22" s="234">
        <v>324943</v>
      </c>
      <c r="AA22" s="234">
        <v>0</v>
      </c>
      <c r="AB22" s="234">
        <v>0</v>
      </c>
      <c r="AC22" s="234">
        <v>266001</v>
      </c>
      <c r="AD22" s="234">
        <v>126648</v>
      </c>
      <c r="AE22" s="234">
        <v>0</v>
      </c>
      <c r="AF22" s="234">
        <v>0</v>
      </c>
      <c r="AG22" s="234">
        <v>0</v>
      </c>
      <c r="AH22" s="234">
        <v>9620</v>
      </c>
      <c r="AI22" s="234">
        <v>0</v>
      </c>
      <c r="AJ22" s="234">
        <v>0</v>
      </c>
      <c r="AK22" s="234">
        <v>129314</v>
      </c>
      <c r="AL22" s="234">
        <v>62</v>
      </c>
      <c r="AM22" s="234">
        <v>357</v>
      </c>
      <c r="AN22" s="234">
        <v>864768</v>
      </c>
      <c r="AO22" s="234">
        <v>1672298</v>
      </c>
      <c r="AP22" s="234">
        <v>807530</v>
      </c>
      <c r="AQ22" s="234">
        <v>3363330</v>
      </c>
      <c r="AR22" s="234">
        <v>1316630</v>
      </c>
      <c r="AS22" s="234">
        <v>38174</v>
      </c>
      <c r="AT22" s="234">
        <v>37075</v>
      </c>
      <c r="AU22" s="234">
        <v>1017234</v>
      </c>
      <c r="AV22" s="234">
        <v>224147</v>
      </c>
      <c r="AW22" s="234">
        <v>288561</v>
      </c>
      <c r="AX22" s="234">
        <v>4451</v>
      </c>
      <c r="AY22" s="234">
        <v>0</v>
      </c>
      <c r="AZ22" s="234">
        <v>0</v>
      </c>
      <c r="BA22" s="234">
        <v>0</v>
      </c>
      <c r="BB22" s="234">
        <v>0</v>
      </c>
      <c r="BC22" s="234">
        <v>4451</v>
      </c>
      <c r="BD22" s="234">
        <v>284110</v>
      </c>
      <c r="BE22" s="234">
        <v>180011</v>
      </c>
      <c r="BF22" s="234">
        <v>0</v>
      </c>
      <c r="BG22" s="234">
        <v>91363</v>
      </c>
      <c r="BH22" s="234">
        <v>0</v>
      </c>
      <c r="BI22" s="234">
        <v>12736</v>
      </c>
      <c r="BJ22" s="234">
        <v>0</v>
      </c>
      <c r="BK22" s="234">
        <v>12736</v>
      </c>
      <c r="BL22" s="234">
        <v>0</v>
      </c>
      <c r="BM22" s="234">
        <v>0</v>
      </c>
      <c r="BN22" s="234">
        <v>1605191</v>
      </c>
      <c r="BO22" s="234">
        <v>4968521</v>
      </c>
      <c r="BP22" s="234">
        <f t="shared" si="0"/>
        <v>0</v>
      </c>
      <c r="BQ22" s="234">
        <v>0</v>
      </c>
      <c r="BR22" s="292">
        <v>0</v>
      </c>
      <c r="BS22" s="538">
        <f>IF('第3-6表'!BP22=0,0,'第3-6表'!BP22/('第3-3表'!C20-'第3-3表'!E20)*100)</f>
        <v>0</v>
      </c>
      <c r="BT22" s="127">
        <v>0</v>
      </c>
    </row>
    <row r="23" spans="1:72" s="226" customFormat="1" ht="30" customHeight="1">
      <c r="A23" s="180" t="s">
        <v>38</v>
      </c>
      <c r="B23" s="234">
        <v>7083317</v>
      </c>
      <c r="C23" s="234">
        <v>7083317</v>
      </c>
      <c r="D23" s="234">
        <v>70419</v>
      </c>
      <c r="E23" s="234">
        <v>10321345</v>
      </c>
      <c r="F23" s="234">
        <v>0</v>
      </c>
      <c r="G23" s="234">
        <v>3846867</v>
      </c>
      <c r="H23" s="234">
        <v>0</v>
      </c>
      <c r="I23" s="234">
        <v>538420</v>
      </c>
      <c r="J23" s="234">
        <v>0</v>
      </c>
      <c r="K23" s="234">
        <v>0</v>
      </c>
      <c r="L23" s="234">
        <v>685772</v>
      </c>
      <c r="M23" s="234">
        <v>565720</v>
      </c>
      <c r="N23" s="234">
        <v>113680</v>
      </c>
      <c r="O23" s="234">
        <v>666</v>
      </c>
      <c r="P23" s="234">
        <v>7038</v>
      </c>
      <c r="Q23" s="234">
        <v>0</v>
      </c>
      <c r="R23" s="234">
        <v>0</v>
      </c>
      <c r="S23" s="234">
        <v>7769089</v>
      </c>
      <c r="T23" s="234">
        <v>2766043</v>
      </c>
      <c r="U23" s="234">
        <v>2763359</v>
      </c>
      <c r="V23" s="234">
        <v>0</v>
      </c>
      <c r="W23" s="234">
        <v>0</v>
      </c>
      <c r="X23" s="234">
        <v>0</v>
      </c>
      <c r="Y23" s="234">
        <v>0</v>
      </c>
      <c r="Z23" s="234">
        <v>2684</v>
      </c>
      <c r="AA23" s="234">
        <v>0</v>
      </c>
      <c r="AB23" s="234">
        <v>0</v>
      </c>
      <c r="AC23" s="234">
        <v>386747</v>
      </c>
      <c r="AD23" s="234">
        <v>218699</v>
      </c>
      <c r="AE23" s="234">
        <v>0</v>
      </c>
      <c r="AF23" s="234">
        <v>0</v>
      </c>
      <c r="AG23" s="234">
        <v>0</v>
      </c>
      <c r="AH23" s="234">
        <v>6616</v>
      </c>
      <c r="AI23" s="234">
        <v>0</v>
      </c>
      <c r="AJ23" s="234">
        <v>0</v>
      </c>
      <c r="AK23" s="234">
        <v>157149</v>
      </c>
      <c r="AL23" s="234">
        <v>0</v>
      </c>
      <c r="AM23" s="234">
        <v>4283</v>
      </c>
      <c r="AN23" s="234">
        <v>2751536</v>
      </c>
      <c r="AO23" s="234">
        <v>4306981</v>
      </c>
      <c r="AP23" s="234">
        <v>1555445</v>
      </c>
      <c r="AQ23" s="234">
        <v>5904326</v>
      </c>
      <c r="AR23" s="234">
        <v>1519652</v>
      </c>
      <c r="AS23" s="234">
        <v>398281</v>
      </c>
      <c r="AT23" s="234">
        <v>963671</v>
      </c>
      <c r="AU23" s="234">
        <v>157700</v>
      </c>
      <c r="AV23" s="234">
        <v>0</v>
      </c>
      <c r="AW23" s="234">
        <v>345111</v>
      </c>
      <c r="AX23" s="234">
        <v>18297</v>
      </c>
      <c r="AY23" s="234">
        <v>3008</v>
      </c>
      <c r="AZ23" s="234">
        <v>0</v>
      </c>
      <c r="BA23" s="234">
        <v>7656</v>
      </c>
      <c r="BB23" s="234">
        <v>0</v>
      </c>
      <c r="BC23" s="234">
        <v>7633</v>
      </c>
      <c r="BD23" s="234">
        <v>326814</v>
      </c>
      <c r="BE23" s="234">
        <v>82782</v>
      </c>
      <c r="BF23" s="234">
        <v>0</v>
      </c>
      <c r="BG23" s="234">
        <v>76500</v>
      </c>
      <c r="BH23" s="234">
        <v>0</v>
      </c>
      <c r="BI23" s="234">
        <v>167532</v>
      </c>
      <c r="BJ23" s="234">
        <v>0</v>
      </c>
      <c r="BK23" s="234">
        <v>74918</v>
      </c>
      <c r="BL23" s="234">
        <v>0</v>
      </c>
      <c r="BM23" s="234">
        <v>0</v>
      </c>
      <c r="BN23" s="234">
        <v>1864763</v>
      </c>
      <c r="BO23" s="234">
        <v>7769089</v>
      </c>
      <c r="BP23" s="234">
        <f t="shared" si="0"/>
        <v>0</v>
      </c>
      <c r="BQ23" s="234">
        <v>0</v>
      </c>
      <c r="BR23" s="129">
        <v>0</v>
      </c>
      <c r="BS23" s="119">
        <f>IF('第3-6表'!BP23=0,0,'第3-6表'!BP23/('第3-3表'!C21-'第3-3表'!E21)*100)</f>
        <v>0</v>
      </c>
      <c r="BT23" s="127">
        <v>0</v>
      </c>
    </row>
    <row r="24" spans="1:72" s="226" customFormat="1" ht="30" customHeight="1">
      <c r="A24" s="180" t="s">
        <v>51</v>
      </c>
      <c r="B24" s="234">
        <v>24705166</v>
      </c>
      <c r="C24" s="234">
        <v>24416369</v>
      </c>
      <c r="D24" s="234">
        <v>1431662</v>
      </c>
      <c r="E24" s="234">
        <v>48908981</v>
      </c>
      <c r="F24" s="234">
        <v>0</v>
      </c>
      <c r="G24" s="234">
        <v>25971988</v>
      </c>
      <c r="H24" s="234">
        <v>0</v>
      </c>
      <c r="I24" s="234">
        <v>47663</v>
      </c>
      <c r="J24" s="234">
        <v>288797</v>
      </c>
      <c r="K24" s="234">
        <v>0</v>
      </c>
      <c r="L24" s="234">
        <v>2962274</v>
      </c>
      <c r="M24" s="234">
        <v>2313270</v>
      </c>
      <c r="N24" s="234">
        <v>660945</v>
      </c>
      <c r="O24" s="234">
        <v>31709</v>
      </c>
      <c r="P24" s="234">
        <v>19768</v>
      </c>
      <c r="Q24" s="234">
        <v>0</v>
      </c>
      <c r="R24" s="234">
        <v>0</v>
      </c>
      <c r="S24" s="234">
        <v>27667440</v>
      </c>
      <c r="T24" s="234">
        <v>10064600</v>
      </c>
      <c r="U24" s="234">
        <v>9721099</v>
      </c>
      <c r="V24" s="234">
        <v>0</v>
      </c>
      <c r="W24" s="234">
        <v>0</v>
      </c>
      <c r="X24" s="234">
        <v>0</v>
      </c>
      <c r="Y24" s="234">
        <v>0</v>
      </c>
      <c r="Z24" s="234">
        <v>343501</v>
      </c>
      <c r="AA24" s="234">
        <v>0</v>
      </c>
      <c r="AB24" s="234">
        <v>0</v>
      </c>
      <c r="AC24" s="234">
        <v>1222222</v>
      </c>
      <c r="AD24" s="234">
        <v>901977</v>
      </c>
      <c r="AE24" s="234">
        <v>0</v>
      </c>
      <c r="AF24" s="234">
        <v>0</v>
      </c>
      <c r="AG24" s="234">
        <v>0</v>
      </c>
      <c r="AH24" s="234">
        <v>33598</v>
      </c>
      <c r="AI24" s="234">
        <v>0</v>
      </c>
      <c r="AJ24" s="234">
        <v>0</v>
      </c>
      <c r="AK24" s="234">
        <v>283292</v>
      </c>
      <c r="AL24" s="234">
        <v>0</v>
      </c>
      <c r="AM24" s="234">
        <v>3355</v>
      </c>
      <c r="AN24" s="234">
        <v>4818862</v>
      </c>
      <c r="AO24" s="234">
        <v>10502822</v>
      </c>
      <c r="AP24" s="234">
        <v>5683960</v>
      </c>
      <c r="AQ24" s="234">
        <v>16105684</v>
      </c>
      <c r="AR24" s="234">
        <v>9562844</v>
      </c>
      <c r="AS24" s="234">
        <v>25907</v>
      </c>
      <c r="AT24" s="234">
        <v>0</v>
      </c>
      <c r="AU24" s="234">
        <v>3636746</v>
      </c>
      <c r="AV24" s="234">
        <v>5900191</v>
      </c>
      <c r="AW24" s="234">
        <v>1998912</v>
      </c>
      <c r="AX24" s="234">
        <v>195099</v>
      </c>
      <c r="AY24" s="234">
        <v>13029</v>
      </c>
      <c r="AZ24" s="234">
        <v>0</v>
      </c>
      <c r="BA24" s="234">
        <v>216</v>
      </c>
      <c r="BB24" s="234">
        <v>0</v>
      </c>
      <c r="BC24" s="234">
        <v>181854</v>
      </c>
      <c r="BD24" s="234">
        <v>1803813</v>
      </c>
      <c r="BE24" s="234">
        <v>227651</v>
      </c>
      <c r="BF24" s="234">
        <v>17761</v>
      </c>
      <c r="BG24" s="234">
        <v>296696</v>
      </c>
      <c r="BH24" s="234">
        <v>0</v>
      </c>
      <c r="BI24" s="234">
        <v>1261705</v>
      </c>
      <c r="BJ24" s="234">
        <v>0</v>
      </c>
      <c r="BK24" s="234">
        <v>397093</v>
      </c>
      <c r="BL24" s="234">
        <v>0</v>
      </c>
      <c r="BM24" s="234">
        <v>0</v>
      </c>
      <c r="BN24" s="234">
        <v>11561756</v>
      </c>
      <c r="BO24" s="234">
        <v>27667440</v>
      </c>
      <c r="BP24" s="234">
        <f t="shared" si="0"/>
        <v>0</v>
      </c>
      <c r="BQ24" s="234">
        <v>0</v>
      </c>
      <c r="BR24" s="129">
        <v>0</v>
      </c>
      <c r="BS24" s="119">
        <f>IF('第3-6表'!BP24=0,0,'第3-6表'!BP24/('第3-3表'!C22-'第3-3表'!E22)*100)</f>
        <v>0</v>
      </c>
      <c r="BT24" s="127">
        <v>0</v>
      </c>
    </row>
    <row r="25" spans="1:72" s="226" customFormat="1" ht="30" customHeight="1">
      <c r="A25" s="180" t="s">
        <v>53</v>
      </c>
      <c r="B25" s="234">
        <v>9792178</v>
      </c>
      <c r="C25" s="234">
        <v>9789249</v>
      </c>
      <c r="D25" s="234">
        <v>548877</v>
      </c>
      <c r="E25" s="234">
        <v>18877592</v>
      </c>
      <c r="F25" s="234">
        <v>0</v>
      </c>
      <c r="G25" s="234">
        <v>10390982</v>
      </c>
      <c r="H25" s="234">
        <v>0</v>
      </c>
      <c r="I25" s="234">
        <v>753762</v>
      </c>
      <c r="J25" s="234">
        <v>2929</v>
      </c>
      <c r="K25" s="234">
        <v>0</v>
      </c>
      <c r="L25" s="234">
        <v>2073019</v>
      </c>
      <c r="M25" s="234">
        <v>1797389</v>
      </c>
      <c r="N25" s="234">
        <v>184702</v>
      </c>
      <c r="O25" s="234">
        <v>10268</v>
      </c>
      <c r="P25" s="234">
        <v>17801</v>
      </c>
      <c r="Q25" s="234">
        <v>150</v>
      </c>
      <c r="R25" s="234">
        <v>0</v>
      </c>
      <c r="S25" s="234">
        <v>11865197</v>
      </c>
      <c r="T25" s="234">
        <v>4814374</v>
      </c>
      <c r="U25" s="234">
        <v>4088507</v>
      </c>
      <c r="V25" s="234">
        <v>0</v>
      </c>
      <c r="W25" s="234">
        <v>0</v>
      </c>
      <c r="X25" s="234">
        <v>0</v>
      </c>
      <c r="Y25" s="234">
        <v>0</v>
      </c>
      <c r="Z25" s="234">
        <v>725867</v>
      </c>
      <c r="AA25" s="234">
        <v>0</v>
      </c>
      <c r="AB25" s="234">
        <v>0</v>
      </c>
      <c r="AC25" s="234">
        <v>702670</v>
      </c>
      <c r="AD25" s="234">
        <v>275693</v>
      </c>
      <c r="AE25" s="234">
        <v>0</v>
      </c>
      <c r="AF25" s="234">
        <v>0</v>
      </c>
      <c r="AG25" s="234">
        <v>0</v>
      </c>
      <c r="AH25" s="234">
        <v>26887</v>
      </c>
      <c r="AI25" s="234">
        <v>0</v>
      </c>
      <c r="AJ25" s="234">
        <v>0</v>
      </c>
      <c r="AK25" s="234">
        <v>342645</v>
      </c>
      <c r="AL25" s="234">
        <v>0</v>
      </c>
      <c r="AM25" s="234">
        <v>57445</v>
      </c>
      <c r="AN25" s="234">
        <v>1406696</v>
      </c>
      <c r="AO25" s="234">
        <v>2741512</v>
      </c>
      <c r="AP25" s="234">
        <v>1334816</v>
      </c>
      <c r="AQ25" s="234">
        <v>6923740</v>
      </c>
      <c r="AR25" s="234">
        <v>3567276</v>
      </c>
      <c r="AS25" s="234">
        <v>991288</v>
      </c>
      <c r="AT25" s="234">
        <v>61225</v>
      </c>
      <c r="AU25" s="234">
        <v>176786</v>
      </c>
      <c r="AV25" s="234">
        <v>2337977</v>
      </c>
      <c r="AW25" s="234">
        <v>1374181</v>
      </c>
      <c r="AX25" s="234">
        <v>468022</v>
      </c>
      <c r="AY25" s="234">
        <v>134297</v>
      </c>
      <c r="AZ25" s="234">
        <v>0</v>
      </c>
      <c r="BA25" s="234">
        <v>227450</v>
      </c>
      <c r="BB25" s="234">
        <v>0</v>
      </c>
      <c r="BC25" s="234">
        <v>106275</v>
      </c>
      <c r="BD25" s="234">
        <v>906159</v>
      </c>
      <c r="BE25" s="234">
        <v>574240</v>
      </c>
      <c r="BF25" s="234">
        <v>0</v>
      </c>
      <c r="BG25" s="234">
        <v>121421</v>
      </c>
      <c r="BH25" s="234">
        <v>30188</v>
      </c>
      <c r="BI25" s="234">
        <v>180310</v>
      </c>
      <c r="BJ25" s="234">
        <v>0</v>
      </c>
      <c r="BK25" s="234">
        <v>180310</v>
      </c>
      <c r="BL25" s="234">
        <v>0</v>
      </c>
      <c r="BM25" s="234">
        <v>0</v>
      </c>
      <c r="BN25" s="234">
        <v>4941457</v>
      </c>
      <c r="BO25" s="234">
        <v>11865197</v>
      </c>
      <c r="BP25" s="234">
        <f t="shared" si="0"/>
        <v>0</v>
      </c>
      <c r="BQ25" s="234">
        <v>0</v>
      </c>
      <c r="BR25" s="129">
        <v>0</v>
      </c>
      <c r="BS25" s="119">
        <f>IF('第3-6表'!BP25=0,0,'第3-6表'!BP25/('第3-3表'!C23-'第3-3表'!E23)*100)</f>
        <v>0</v>
      </c>
      <c r="BT25" s="127">
        <v>0</v>
      </c>
    </row>
    <row r="26" spans="1:72" s="226" customFormat="1" ht="30" customHeight="1">
      <c r="A26" s="435" t="s">
        <v>46</v>
      </c>
      <c r="B26" s="238">
        <v>4709659</v>
      </c>
      <c r="C26" s="238">
        <v>4709559</v>
      </c>
      <c r="D26" s="238">
        <v>211056</v>
      </c>
      <c r="E26" s="238">
        <v>8286579</v>
      </c>
      <c r="F26" s="238">
        <v>0</v>
      </c>
      <c r="G26" s="238">
        <v>3788076</v>
      </c>
      <c r="H26" s="238">
        <v>0</v>
      </c>
      <c r="I26" s="238">
        <v>0</v>
      </c>
      <c r="J26" s="238">
        <v>0</v>
      </c>
      <c r="K26" s="238">
        <v>100</v>
      </c>
      <c r="L26" s="238">
        <v>265590</v>
      </c>
      <c r="M26" s="238">
        <v>245657</v>
      </c>
      <c r="N26" s="238">
        <v>13727</v>
      </c>
      <c r="O26" s="238">
        <v>0</v>
      </c>
      <c r="P26" s="238">
        <v>6206</v>
      </c>
      <c r="Q26" s="238">
        <v>0</v>
      </c>
      <c r="R26" s="238">
        <v>0</v>
      </c>
      <c r="S26" s="238">
        <v>4975249</v>
      </c>
      <c r="T26" s="238">
        <v>2970817</v>
      </c>
      <c r="U26" s="238">
        <v>2970817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A26" s="238">
        <v>0</v>
      </c>
      <c r="AB26" s="238">
        <v>0</v>
      </c>
      <c r="AC26" s="238">
        <v>249740</v>
      </c>
      <c r="AD26" s="238">
        <v>208764</v>
      </c>
      <c r="AE26" s="238">
        <v>0</v>
      </c>
      <c r="AF26" s="238">
        <v>0</v>
      </c>
      <c r="AG26" s="238">
        <v>0</v>
      </c>
      <c r="AH26" s="238">
        <v>3635</v>
      </c>
      <c r="AI26" s="238">
        <v>0</v>
      </c>
      <c r="AJ26" s="238">
        <v>0</v>
      </c>
      <c r="AK26" s="238">
        <v>15256</v>
      </c>
      <c r="AL26" s="238">
        <v>0</v>
      </c>
      <c r="AM26" s="238">
        <v>22085</v>
      </c>
      <c r="AN26" s="238">
        <v>1183563</v>
      </c>
      <c r="AO26" s="238">
        <v>1751359</v>
      </c>
      <c r="AP26" s="238">
        <v>567796</v>
      </c>
      <c r="AQ26" s="238">
        <v>4404120</v>
      </c>
      <c r="AR26" s="238">
        <v>631877</v>
      </c>
      <c r="AS26" s="238">
        <v>335763</v>
      </c>
      <c r="AT26" s="238">
        <v>0</v>
      </c>
      <c r="AU26" s="238">
        <v>49880</v>
      </c>
      <c r="AV26" s="238">
        <v>246234</v>
      </c>
      <c r="AW26" s="238">
        <v>-60748</v>
      </c>
      <c r="AX26" s="238">
        <v>0</v>
      </c>
      <c r="AY26" s="238">
        <v>0</v>
      </c>
      <c r="AZ26" s="238">
        <v>0</v>
      </c>
      <c r="BA26" s="238">
        <v>0</v>
      </c>
      <c r="BB26" s="238">
        <v>0</v>
      </c>
      <c r="BC26" s="238">
        <v>0</v>
      </c>
      <c r="BD26" s="238">
        <v>-60748</v>
      </c>
      <c r="BE26" s="238">
        <v>0</v>
      </c>
      <c r="BF26" s="238">
        <v>0</v>
      </c>
      <c r="BG26" s="238">
        <v>0</v>
      </c>
      <c r="BH26" s="238">
        <v>0</v>
      </c>
      <c r="BI26" s="238">
        <v>0</v>
      </c>
      <c r="BJ26" s="238">
        <v>60748</v>
      </c>
      <c r="BK26" s="238">
        <v>55642</v>
      </c>
      <c r="BL26" s="238">
        <v>0</v>
      </c>
      <c r="BM26" s="238">
        <v>0</v>
      </c>
      <c r="BN26" s="238">
        <v>571129</v>
      </c>
      <c r="BO26" s="238">
        <v>4975249</v>
      </c>
      <c r="BP26" s="238">
        <f t="shared" si="0"/>
        <v>60748</v>
      </c>
      <c r="BQ26" s="238">
        <v>0</v>
      </c>
      <c r="BR26" s="293">
        <v>0</v>
      </c>
      <c r="BS26" s="539">
        <f>IF('第3-6表'!BP26=0,0,'第3-6表'!BP26/('第3-3表'!C24-'第3-3表'!E24)*100)</f>
        <v>11.140167172193227</v>
      </c>
      <c r="BT26" s="294">
        <v>0</v>
      </c>
    </row>
    <row r="27" spans="1:72" s="226" customFormat="1" ht="30" customHeight="1">
      <c r="A27" s="436" t="s">
        <v>47</v>
      </c>
      <c r="B27" s="234">
        <v>37669299</v>
      </c>
      <c r="C27" s="234">
        <v>27893500</v>
      </c>
      <c r="D27" s="234">
        <v>944969</v>
      </c>
      <c r="E27" s="234">
        <v>40767330</v>
      </c>
      <c r="F27" s="234">
        <v>0</v>
      </c>
      <c r="G27" s="234">
        <v>13866349</v>
      </c>
      <c r="H27" s="234">
        <v>0</v>
      </c>
      <c r="I27" s="234">
        <v>47550</v>
      </c>
      <c r="J27" s="234">
        <v>9775799</v>
      </c>
      <c r="K27" s="234">
        <v>0</v>
      </c>
      <c r="L27" s="234">
        <v>2203947</v>
      </c>
      <c r="M27" s="234">
        <v>1727040</v>
      </c>
      <c r="N27" s="234">
        <v>473678</v>
      </c>
      <c r="O27" s="234">
        <v>0</v>
      </c>
      <c r="P27" s="234">
        <v>3216</v>
      </c>
      <c r="Q27" s="234">
        <v>0</v>
      </c>
      <c r="R27" s="234">
        <v>0</v>
      </c>
      <c r="S27" s="234">
        <v>39873246</v>
      </c>
      <c r="T27" s="234">
        <v>7389623</v>
      </c>
      <c r="U27" s="234">
        <v>7217337</v>
      </c>
      <c r="V27" s="234">
        <v>0</v>
      </c>
      <c r="W27" s="234">
        <v>0</v>
      </c>
      <c r="X27" s="234">
        <v>0</v>
      </c>
      <c r="Y27" s="234">
        <v>0</v>
      </c>
      <c r="Z27" s="234">
        <v>172286</v>
      </c>
      <c r="AA27" s="234">
        <v>0</v>
      </c>
      <c r="AB27" s="234">
        <v>0</v>
      </c>
      <c r="AC27" s="234">
        <v>863127</v>
      </c>
      <c r="AD27" s="234">
        <v>794041</v>
      </c>
      <c r="AE27" s="234">
        <v>0</v>
      </c>
      <c r="AF27" s="234">
        <v>0</v>
      </c>
      <c r="AG27" s="234">
        <v>0</v>
      </c>
      <c r="AH27" s="234">
        <v>4028</v>
      </c>
      <c r="AI27" s="234">
        <v>0</v>
      </c>
      <c r="AJ27" s="234">
        <v>0</v>
      </c>
      <c r="AK27" s="234">
        <v>65058</v>
      </c>
      <c r="AL27" s="234">
        <v>0</v>
      </c>
      <c r="AM27" s="234">
        <v>0</v>
      </c>
      <c r="AN27" s="234">
        <v>14049832</v>
      </c>
      <c r="AO27" s="234">
        <v>21172475</v>
      </c>
      <c r="AP27" s="234">
        <v>7122643</v>
      </c>
      <c r="AQ27" s="234">
        <v>22302582</v>
      </c>
      <c r="AR27" s="234">
        <v>17093908</v>
      </c>
      <c r="AS27" s="234">
        <v>0</v>
      </c>
      <c r="AT27" s="234">
        <v>0</v>
      </c>
      <c r="AU27" s="234">
        <v>16641201</v>
      </c>
      <c r="AV27" s="234">
        <v>452707</v>
      </c>
      <c r="AW27" s="234">
        <v>476756</v>
      </c>
      <c r="AX27" s="234">
        <v>281629</v>
      </c>
      <c r="AY27" s="234">
        <v>281629</v>
      </c>
      <c r="AZ27" s="234">
        <v>0</v>
      </c>
      <c r="BA27" s="234">
        <v>0</v>
      </c>
      <c r="BB27" s="234">
        <v>0</v>
      </c>
      <c r="BC27" s="234">
        <v>0</v>
      </c>
      <c r="BD27" s="234">
        <v>195127</v>
      </c>
      <c r="BE27" s="234">
        <v>0</v>
      </c>
      <c r="BF27" s="234">
        <v>0</v>
      </c>
      <c r="BG27" s="234">
        <v>0</v>
      </c>
      <c r="BH27" s="234">
        <v>0</v>
      </c>
      <c r="BI27" s="234">
        <v>195127</v>
      </c>
      <c r="BJ27" s="234">
        <v>0</v>
      </c>
      <c r="BK27" s="234">
        <v>67223</v>
      </c>
      <c r="BL27" s="234">
        <v>0</v>
      </c>
      <c r="BM27" s="234">
        <v>0</v>
      </c>
      <c r="BN27" s="234">
        <v>17570664</v>
      </c>
      <c r="BO27" s="234">
        <v>39873246</v>
      </c>
      <c r="BP27" s="234">
        <f t="shared" si="0"/>
        <v>0</v>
      </c>
      <c r="BQ27" s="234">
        <v>0</v>
      </c>
      <c r="BR27" s="292">
        <v>0</v>
      </c>
      <c r="BS27" s="538">
        <f>IF('第3-6表'!BP27=0,0,'第3-6表'!BP27/('第3-3表'!C25-'第3-3表'!E25)*100)</f>
        <v>0</v>
      </c>
      <c r="BT27" s="127">
        <v>0</v>
      </c>
    </row>
    <row r="28" spans="1:72" s="226" customFormat="1" ht="30" customHeight="1">
      <c r="A28" s="437" t="s">
        <v>48</v>
      </c>
      <c r="B28" s="240">
        <v>0</v>
      </c>
      <c r="C28" s="240">
        <v>0</v>
      </c>
      <c r="D28" s="240">
        <v>0</v>
      </c>
      <c r="E28" s="240">
        <v>0</v>
      </c>
      <c r="F28" s="240">
        <v>0</v>
      </c>
      <c r="G28" s="240">
        <v>0</v>
      </c>
      <c r="H28" s="240">
        <v>0</v>
      </c>
      <c r="I28" s="240">
        <v>0</v>
      </c>
      <c r="J28" s="240">
        <v>0</v>
      </c>
      <c r="K28" s="240">
        <v>0</v>
      </c>
      <c r="L28" s="240">
        <v>0</v>
      </c>
      <c r="M28" s="240">
        <v>0</v>
      </c>
      <c r="N28" s="240">
        <v>0</v>
      </c>
      <c r="O28" s="240">
        <v>0</v>
      </c>
      <c r="P28" s="240">
        <v>0</v>
      </c>
      <c r="Q28" s="240">
        <v>0</v>
      </c>
      <c r="R28" s="240">
        <v>0</v>
      </c>
      <c r="S28" s="240">
        <v>0</v>
      </c>
      <c r="T28" s="240">
        <v>0</v>
      </c>
      <c r="U28" s="240">
        <v>0</v>
      </c>
      <c r="V28" s="240">
        <v>0</v>
      </c>
      <c r="W28" s="240">
        <v>0</v>
      </c>
      <c r="X28" s="240">
        <v>0</v>
      </c>
      <c r="Y28" s="240">
        <v>0</v>
      </c>
      <c r="Z28" s="240">
        <v>0</v>
      </c>
      <c r="AA28" s="240">
        <v>0</v>
      </c>
      <c r="AB28" s="240">
        <v>0</v>
      </c>
      <c r="AC28" s="240">
        <v>0</v>
      </c>
      <c r="AD28" s="240">
        <v>0</v>
      </c>
      <c r="AE28" s="240">
        <v>0</v>
      </c>
      <c r="AF28" s="240">
        <v>0</v>
      </c>
      <c r="AG28" s="240">
        <v>0</v>
      </c>
      <c r="AH28" s="240">
        <v>0</v>
      </c>
      <c r="AI28" s="240">
        <v>0</v>
      </c>
      <c r="AJ28" s="240">
        <v>0</v>
      </c>
      <c r="AK28" s="240">
        <v>0</v>
      </c>
      <c r="AL28" s="240">
        <v>0</v>
      </c>
      <c r="AM28" s="240">
        <v>0</v>
      </c>
      <c r="AN28" s="240">
        <v>0</v>
      </c>
      <c r="AO28" s="240">
        <v>0</v>
      </c>
      <c r="AP28" s="240">
        <v>0</v>
      </c>
      <c r="AQ28" s="240">
        <v>0</v>
      </c>
      <c r="AR28" s="240">
        <v>0</v>
      </c>
      <c r="AS28" s="240">
        <v>0</v>
      </c>
      <c r="AT28" s="240">
        <v>0</v>
      </c>
      <c r="AU28" s="240">
        <v>0</v>
      </c>
      <c r="AV28" s="240">
        <v>0</v>
      </c>
      <c r="AW28" s="240">
        <v>0</v>
      </c>
      <c r="AX28" s="240">
        <v>0</v>
      </c>
      <c r="AY28" s="240">
        <v>0</v>
      </c>
      <c r="AZ28" s="240">
        <v>0</v>
      </c>
      <c r="BA28" s="240">
        <v>0</v>
      </c>
      <c r="BB28" s="240">
        <v>0</v>
      </c>
      <c r="BC28" s="240">
        <v>0</v>
      </c>
      <c r="BD28" s="240">
        <v>0</v>
      </c>
      <c r="BE28" s="240">
        <v>0</v>
      </c>
      <c r="BF28" s="240">
        <v>0</v>
      </c>
      <c r="BG28" s="240">
        <v>0</v>
      </c>
      <c r="BH28" s="240">
        <v>0</v>
      </c>
      <c r="BI28" s="240">
        <v>0</v>
      </c>
      <c r="BJ28" s="240">
        <v>0</v>
      </c>
      <c r="BK28" s="240">
        <v>0</v>
      </c>
      <c r="BL28" s="240">
        <v>0</v>
      </c>
      <c r="BM28" s="240">
        <v>0</v>
      </c>
      <c r="BN28" s="240">
        <v>0</v>
      </c>
      <c r="BO28" s="240">
        <v>0</v>
      </c>
      <c r="BP28" s="240">
        <f t="shared" si="0"/>
        <v>0</v>
      </c>
      <c r="BQ28" s="240">
        <v>0</v>
      </c>
      <c r="BR28" s="240">
        <v>0</v>
      </c>
      <c r="BS28" s="540">
        <f>IF('第3-6表'!BP28=0,0,'第3-6表'!BP28/('第3-3表'!C26-'第3-3表'!E26)*100)</f>
        <v>0</v>
      </c>
      <c r="BT28" s="295">
        <v>0</v>
      </c>
    </row>
    <row r="29" spans="1:72" s="226" customFormat="1" ht="30" customHeight="1" thickBot="1">
      <c r="A29" s="609" t="s">
        <v>18</v>
      </c>
      <c r="B29" s="242">
        <f aca="true" t="shared" si="1" ref="B29:BC29">SUM(B13:B28)</f>
        <v>283143118</v>
      </c>
      <c r="C29" s="242">
        <f t="shared" si="1"/>
        <v>270632393</v>
      </c>
      <c r="D29" s="242">
        <f t="shared" si="1"/>
        <v>14532208</v>
      </c>
      <c r="E29" s="242">
        <f t="shared" si="1"/>
        <v>467043822</v>
      </c>
      <c r="F29" s="242">
        <f t="shared" si="1"/>
        <v>0</v>
      </c>
      <c r="G29" s="242">
        <f t="shared" si="1"/>
        <v>217392423</v>
      </c>
      <c r="H29" s="242">
        <f t="shared" si="1"/>
        <v>0</v>
      </c>
      <c r="I29" s="242">
        <f t="shared" si="1"/>
        <v>6440716</v>
      </c>
      <c r="J29" s="242">
        <f t="shared" si="1"/>
        <v>12455148</v>
      </c>
      <c r="K29" s="242">
        <f t="shared" si="1"/>
        <v>55577</v>
      </c>
      <c r="L29" s="242">
        <f t="shared" si="1"/>
        <v>30747729</v>
      </c>
      <c r="M29" s="242">
        <f t="shared" si="1"/>
        <v>24930514</v>
      </c>
      <c r="N29" s="242">
        <f t="shared" si="1"/>
        <v>5270344</v>
      </c>
      <c r="O29" s="242">
        <f t="shared" si="1"/>
        <v>63197</v>
      </c>
      <c r="P29" s="242">
        <f t="shared" si="1"/>
        <v>181668</v>
      </c>
      <c r="Q29" s="242">
        <f t="shared" si="1"/>
        <v>520</v>
      </c>
      <c r="R29" s="242">
        <f t="shared" si="1"/>
        <v>4811</v>
      </c>
      <c r="S29" s="242">
        <f t="shared" si="1"/>
        <v>313895658</v>
      </c>
      <c r="T29" s="242">
        <f t="shared" si="1"/>
        <v>99093003</v>
      </c>
      <c r="U29" s="242">
        <f t="shared" si="1"/>
        <v>93198947</v>
      </c>
      <c r="V29" s="242">
        <f t="shared" si="1"/>
        <v>45193</v>
      </c>
      <c r="W29" s="242">
        <f t="shared" si="1"/>
        <v>0</v>
      </c>
      <c r="X29" s="242">
        <f t="shared" si="1"/>
        <v>0</v>
      </c>
      <c r="Y29" s="242">
        <f t="shared" si="1"/>
        <v>0</v>
      </c>
      <c r="Z29" s="242">
        <f t="shared" si="1"/>
        <v>5848863</v>
      </c>
      <c r="AA29" s="242">
        <f t="shared" si="1"/>
        <v>0</v>
      </c>
      <c r="AB29" s="242">
        <f t="shared" si="1"/>
        <v>0</v>
      </c>
      <c r="AC29" s="242">
        <f t="shared" si="1"/>
        <v>12727538</v>
      </c>
      <c r="AD29" s="242">
        <f t="shared" si="1"/>
        <v>8088689</v>
      </c>
      <c r="AE29" s="242">
        <f t="shared" si="1"/>
        <v>12376</v>
      </c>
      <c r="AF29" s="242">
        <f t="shared" si="1"/>
        <v>0</v>
      </c>
      <c r="AG29" s="242">
        <f t="shared" si="1"/>
        <v>0</v>
      </c>
      <c r="AH29" s="242">
        <f t="shared" si="1"/>
        <v>423663</v>
      </c>
      <c r="AI29" s="242">
        <f t="shared" si="1"/>
        <v>0</v>
      </c>
      <c r="AJ29" s="242">
        <f t="shared" si="1"/>
        <v>0</v>
      </c>
      <c r="AK29" s="242">
        <f t="shared" si="1"/>
        <v>3279133</v>
      </c>
      <c r="AL29" s="242">
        <f t="shared" si="1"/>
        <v>9265</v>
      </c>
      <c r="AM29" s="242">
        <f t="shared" si="1"/>
        <v>914412</v>
      </c>
      <c r="AN29" s="242">
        <f t="shared" si="1"/>
        <v>64153751</v>
      </c>
      <c r="AO29" s="242">
        <f t="shared" si="1"/>
        <v>109638946</v>
      </c>
      <c r="AP29" s="242">
        <f t="shared" si="1"/>
        <v>45485195</v>
      </c>
      <c r="AQ29" s="242">
        <f t="shared" si="1"/>
        <v>175974292</v>
      </c>
      <c r="AR29" s="242">
        <f t="shared" si="1"/>
        <v>119888207</v>
      </c>
      <c r="AS29" s="242">
        <f t="shared" si="1"/>
        <v>18081052</v>
      </c>
      <c r="AT29" s="242">
        <f t="shared" si="1"/>
        <v>1112726</v>
      </c>
      <c r="AU29" s="242">
        <f t="shared" si="1"/>
        <v>46780799</v>
      </c>
      <c r="AV29" s="242">
        <f t="shared" si="1"/>
        <v>53913630</v>
      </c>
      <c r="AW29" s="242">
        <f t="shared" si="1"/>
        <v>18033159</v>
      </c>
      <c r="AX29" s="242">
        <f t="shared" si="1"/>
        <v>3429547</v>
      </c>
      <c r="AY29" s="242">
        <f t="shared" si="1"/>
        <v>1964040</v>
      </c>
      <c r="AZ29" s="242">
        <f t="shared" si="1"/>
        <v>124422</v>
      </c>
      <c r="BA29" s="242">
        <f t="shared" si="1"/>
        <v>341339</v>
      </c>
      <c r="BB29" s="242">
        <f t="shared" si="1"/>
        <v>0</v>
      </c>
      <c r="BC29" s="242">
        <f t="shared" si="1"/>
        <v>999746</v>
      </c>
      <c r="BD29" s="242">
        <f aca="true" t="shared" si="2" ref="BD29:BR29">SUM(BD13:BD28)</f>
        <v>14603612</v>
      </c>
      <c r="BE29" s="242">
        <f t="shared" si="2"/>
        <v>1529622</v>
      </c>
      <c r="BF29" s="242">
        <f t="shared" si="2"/>
        <v>66779</v>
      </c>
      <c r="BG29" s="242">
        <f t="shared" si="2"/>
        <v>4552452</v>
      </c>
      <c r="BH29" s="242">
        <f t="shared" si="2"/>
        <v>30188</v>
      </c>
      <c r="BI29" s="242">
        <f t="shared" si="2"/>
        <v>8485319</v>
      </c>
      <c r="BJ29" s="242">
        <f t="shared" si="2"/>
        <v>60748</v>
      </c>
      <c r="BK29" s="242">
        <f t="shared" si="2"/>
        <v>4329067</v>
      </c>
      <c r="BL29" s="242">
        <f t="shared" si="2"/>
        <v>0</v>
      </c>
      <c r="BM29" s="242">
        <f t="shared" si="2"/>
        <v>0</v>
      </c>
      <c r="BN29" s="242">
        <f t="shared" si="2"/>
        <v>137921366</v>
      </c>
      <c r="BO29" s="242">
        <f t="shared" si="2"/>
        <v>313895658</v>
      </c>
      <c r="BP29" s="242">
        <f t="shared" si="0"/>
        <v>60748</v>
      </c>
      <c r="BQ29" s="242">
        <f t="shared" si="2"/>
        <v>0</v>
      </c>
      <c r="BR29" s="242">
        <f t="shared" si="2"/>
        <v>0</v>
      </c>
      <c r="BS29" s="296">
        <f>IF('第3-6表'!BP29=0,0,'第3-6表'!BP29/('第3-3表'!C27-'第3-3表'!E27)*100)</f>
        <v>0.23048052161109633</v>
      </c>
      <c r="BT29" s="297">
        <v>0</v>
      </c>
    </row>
    <row r="30" spans="1:72" s="272" customFormat="1" ht="30" customHeight="1">
      <c r="A30" s="298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300"/>
      <c r="BS30" s="300"/>
      <c r="BT30" s="300"/>
    </row>
    <row r="31" spans="1:72" s="272" customFormat="1" ht="30" customHeight="1" thickBot="1">
      <c r="A31" s="298"/>
      <c r="B31" s="462" t="s">
        <v>142</v>
      </c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342" t="s">
        <v>689</v>
      </c>
      <c r="T31" s="343" t="s">
        <v>690</v>
      </c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342" t="s">
        <v>691</v>
      </c>
      <c r="AL31" s="343" t="s">
        <v>356</v>
      </c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342" t="s">
        <v>692</v>
      </c>
      <c r="BD31" s="343" t="s">
        <v>693</v>
      </c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300"/>
      <c r="BS31" s="300"/>
      <c r="BT31" s="300"/>
    </row>
    <row r="32" spans="1:72" s="226" customFormat="1" ht="30" customHeight="1">
      <c r="A32" s="201" t="s">
        <v>31</v>
      </c>
      <c r="B32" s="163">
        <v>212629</v>
      </c>
      <c r="C32" s="163">
        <v>209673</v>
      </c>
      <c r="D32" s="163">
        <v>5398</v>
      </c>
      <c r="E32" s="163">
        <v>274934</v>
      </c>
      <c r="F32" s="163">
        <v>0</v>
      </c>
      <c r="G32" s="163">
        <v>70659</v>
      </c>
      <c r="H32" s="163">
        <v>0</v>
      </c>
      <c r="I32" s="163">
        <v>0</v>
      </c>
      <c r="J32" s="163">
        <v>2956</v>
      </c>
      <c r="K32" s="163">
        <v>0</v>
      </c>
      <c r="L32" s="163">
        <v>45249</v>
      </c>
      <c r="M32" s="163">
        <v>45034</v>
      </c>
      <c r="N32" s="163">
        <v>181</v>
      </c>
      <c r="O32" s="163">
        <v>0</v>
      </c>
      <c r="P32" s="163">
        <v>28</v>
      </c>
      <c r="Q32" s="163">
        <v>0</v>
      </c>
      <c r="R32" s="163">
        <v>0</v>
      </c>
      <c r="S32" s="163">
        <v>257878</v>
      </c>
      <c r="T32" s="163">
        <v>151909</v>
      </c>
      <c r="U32" s="163">
        <v>149637</v>
      </c>
      <c r="V32" s="163">
        <v>0</v>
      </c>
      <c r="W32" s="163">
        <v>0</v>
      </c>
      <c r="X32" s="163">
        <v>0</v>
      </c>
      <c r="Y32" s="163">
        <v>0</v>
      </c>
      <c r="Z32" s="163">
        <v>2272</v>
      </c>
      <c r="AA32" s="163">
        <v>0</v>
      </c>
      <c r="AB32" s="163">
        <v>0</v>
      </c>
      <c r="AC32" s="163">
        <v>4308</v>
      </c>
      <c r="AD32" s="163">
        <v>3693</v>
      </c>
      <c r="AE32" s="163">
        <v>0</v>
      </c>
      <c r="AF32" s="163">
        <v>0</v>
      </c>
      <c r="AG32" s="163">
        <v>0</v>
      </c>
      <c r="AH32" s="163">
        <v>0</v>
      </c>
      <c r="AI32" s="163">
        <v>0</v>
      </c>
      <c r="AJ32" s="163">
        <v>0</v>
      </c>
      <c r="AK32" s="163">
        <v>615</v>
      </c>
      <c r="AL32" s="163">
        <v>0</v>
      </c>
      <c r="AM32" s="163">
        <v>0</v>
      </c>
      <c r="AN32" s="163">
        <v>18628</v>
      </c>
      <c r="AO32" s="163">
        <v>46926</v>
      </c>
      <c r="AP32" s="163">
        <v>28298</v>
      </c>
      <c r="AQ32" s="163">
        <v>174845</v>
      </c>
      <c r="AR32" s="163">
        <v>55905</v>
      </c>
      <c r="AS32" s="163">
        <v>0</v>
      </c>
      <c r="AT32" s="163">
        <v>0</v>
      </c>
      <c r="AU32" s="163">
        <v>47551</v>
      </c>
      <c r="AV32" s="163">
        <v>8354</v>
      </c>
      <c r="AW32" s="163">
        <v>27128</v>
      </c>
      <c r="AX32" s="163">
        <v>11919</v>
      </c>
      <c r="AY32" s="163">
        <v>10633</v>
      </c>
      <c r="AZ32" s="163">
        <v>0</v>
      </c>
      <c r="BA32" s="163">
        <v>1286</v>
      </c>
      <c r="BB32" s="163">
        <v>0</v>
      </c>
      <c r="BC32" s="163">
        <v>0</v>
      </c>
      <c r="BD32" s="163">
        <v>15209</v>
      </c>
      <c r="BE32" s="163">
        <v>11305</v>
      </c>
      <c r="BF32" s="163">
        <v>193</v>
      </c>
      <c r="BG32" s="163">
        <v>0</v>
      </c>
      <c r="BH32" s="163">
        <v>0</v>
      </c>
      <c r="BI32" s="163">
        <v>3711</v>
      </c>
      <c r="BJ32" s="163">
        <v>0</v>
      </c>
      <c r="BK32" s="163">
        <v>2540</v>
      </c>
      <c r="BL32" s="163">
        <v>0</v>
      </c>
      <c r="BM32" s="163">
        <v>0</v>
      </c>
      <c r="BN32" s="163">
        <v>83033</v>
      </c>
      <c r="BO32" s="163">
        <v>257878</v>
      </c>
      <c r="BP32" s="163">
        <f>BJ32</f>
        <v>0</v>
      </c>
      <c r="BQ32" s="163">
        <v>0</v>
      </c>
      <c r="BR32" s="164">
        <v>0</v>
      </c>
      <c r="BS32" s="541">
        <f>IF('第3-6表'!BP32=0,0,'第3-6表'!BP32/('第3-3表'!C30-'第3-3表'!E30)*100)</f>
        <v>0</v>
      </c>
      <c r="BT32" s="301">
        <v>0</v>
      </c>
    </row>
    <row r="33" spans="1:72" s="226" customFormat="1" ht="30" customHeight="1" thickBot="1">
      <c r="A33" s="610" t="s">
        <v>18</v>
      </c>
      <c r="B33" s="189">
        <f aca="true" t="shared" si="3" ref="B33:BC33">SUM(B32)</f>
        <v>212629</v>
      </c>
      <c r="C33" s="189">
        <f t="shared" si="3"/>
        <v>209673</v>
      </c>
      <c r="D33" s="189">
        <f t="shared" si="3"/>
        <v>5398</v>
      </c>
      <c r="E33" s="189">
        <f t="shared" si="3"/>
        <v>274934</v>
      </c>
      <c r="F33" s="189">
        <f t="shared" si="3"/>
        <v>0</v>
      </c>
      <c r="G33" s="189">
        <f t="shared" si="3"/>
        <v>70659</v>
      </c>
      <c r="H33" s="189">
        <f t="shared" si="3"/>
        <v>0</v>
      </c>
      <c r="I33" s="189">
        <f t="shared" si="3"/>
        <v>0</v>
      </c>
      <c r="J33" s="189">
        <f t="shared" si="3"/>
        <v>2956</v>
      </c>
      <c r="K33" s="189">
        <f t="shared" si="3"/>
        <v>0</v>
      </c>
      <c r="L33" s="189">
        <f t="shared" si="3"/>
        <v>45249</v>
      </c>
      <c r="M33" s="189">
        <f t="shared" si="3"/>
        <v>45034</v>
      </c>
      <c r="N33" s="189">
        <f t="shared" si="3"/>
        <v>181</v>
      </c>
      <c r="O33" s="189">
        <f t="shared" si="3"/>
        <v>0</v>
      </c>
      <c r="P33" s="189">
        <f t="shared" si="3"/>
        <v>28</v>
      </c>
      <c r="Q33" s="189">
        <f t="shared" si="3"/>
        <v>0</v>
      </c>
      <c r="R33" s="189">
        <f t="shared" si="3"/>
        <v>0</v>
      </c>
      <c r="S33" s="189">
        <f t="shared" si="3"/>
        <v>257878</v>
      </c>
      <c r="T33" s="189">
        <f t="shared" si="3"/>
        <v>151909</v>
      </c>
      <c r="U33" s="189">
        <f t="shared" si="3"/>
        <v>149637</v>
      </c>
      <c r="V33" s="189">
        <f t="shared" si="3"/>
        <v>0</v>
      </c>
      <c r="W33" s="189">
        <f t="shared" si="3"/>
        <v>0</v>
      </c>
      <c r="X33" s="189">
        <f t="shared" si="3"/>
        <v>0</v>
      </c>
      <c r="Y33" s="189">
        <f t="shared" si="3"/>
        <v>0</v>
      </c>
      <c r="Z33" s="189">
        <f t="shared" si="3"/>
        <v>2272</v>
      </c>
      <c r="AA33" s="189">
        <f t="shared" si="3"/>
        <v>0</v>
      </c>
      <c r="AB33" s="189">
        <f t="shared" si="3"/>
        <v>0</v>
      </c>
      <c r="AC33" s="189">
        <f t="shared" si="3"/>
        <v>4308</v>
      </c>
      <c r="AD33" s="189">
        <f t="shared" si="3"/>
        <v>3693</v>
      </c>
      <c r="AE33" s="189">
        <f t="shared" si="3"/>
        <v>0</v>
      </c>
      <c r="AF33" s="189">
        <f t="shared" si="3"/>
        <v>0</v>
      </c>
      <c r="AG33" s="189">
        <f t="shared" si="3"/>
        <v>0</v>
      </c>
      <c r="AH33" s="189">
        <f t="shared" si="3"/>
        <v>0</v>
      </c>
      <c r="AI33" s="189">
        <f t="shared" si="3"/>
        <v>0</v>
      </c>
      <c r="AJ33" s="189">
        <f t="shared" si="3"/>
        <v>0</v>
      </c>
      <c r="AK33" s="189">
        <f t="shared" si="3"/>
        <v>615</v>
      </c>
      <c r="AL33" s="189">
        <f t="shared" si="3"/>
        <v>0</v>
      </c>
      <c r="AM33" s="189">
        <f t="shared" si="3"/>
        <v>0</v>
      </c>
      <c r="AN33" s="189">
        <f t="shared" si="3"/>
        <v>18628</v>
      </c>
      <c r="AO33" s="189">
        <f t="shared" si="3"/>
        <v>46926</v>
      </c>
      <c r="AP33" s="189">
        <f t="shared" si="3"/>
        <v>28298</v>
      </c>
      <c r="AQ33" s="189">
        <f t="shared" si="3"/>
        <v>174845</v>
      </c>
      <c r="AR33" s="189">
        <f t="shared" si="3"/>
        <v>55905</v>
      </c>
      <c r="AS33" s="189">
        <f t="shared" si="3"/>
        <v>0</v>
      </c>
      <c r="AT33" s="189">
        <f t="shared" si="3"/>
        <v>0</v>
      </c>
      <c r="AU33" s="189">
        <f t="shared" si="3"/>
        <v>47551</v>
      </c>
      <c r="AV33" s="189">
        <f t="shared" si="3"/>
        <v>8354</v>
      </c>
      <c r="AW33" s="189">
        <f t="shared" si="3"/>
        <v>27128</v>
      </c>
      <c r="AX33" s="189">
        <f t="shared" si="3"/>
        <v>11919</v>
      </c>
      <c r="AY33" s="189">
        <f t="shared" si="3"/>
        <v>10633</v>
      </c>
      <c r="AZ33" s="189">
        <f t="shared" si="3"/>
        <v>0</v>
      </c>
      <c r="BA33" s="189">
        <f t="shared" si="3"/>
        <v>1286</v>
      </c>
      <c r="BB33" s="189">
        <f t="shared" si="3"/>
        <v>0</v>
      </c>
      <c r="BC33" s="189">
        <f t="shared" si="3"/>
        <v>0</v>
      </c>
      <c r="BD33" s="189">
        <f aca="true" t="shared" si="4" ref="BD33:BR33">SUM(BD32)</f>
        <v>15209</v>
      </c>
      <c r="BE33" s="189">
        <f t="shared" si="4"/>
        <v>11305</v>
      </c>
      <c r="BF33" s="189">
        <f t="shared" si="4"/>
        <v>193</v>
      </c>
      <c r="BG33" s="189">
        <f t="shared" si="4"/>
        <v>0</v>
      </c>
      <c r="BH33" s="189">
        <f t="shared" si="4"/>
        <v>0</v>
      </c>
      <c r="BI33" s="189">
        <f t="shared" si="4"/>
        <v>3711</v>
      </c>
      <c r="BJ33" s="189">
        <f t="shared" si="4"/>
        <v>0</v>
      </c>
      <c r="BK33" s="189">
        <f t="shared" si="4"/>
        <v>2540</v>
      </c>
      <c r="BL33" s="189">
        <f t="shared" si="4"/>
        <v>0</v>
      </c>
      <c r="BM33" s="189">
        <f t="shared" si="4"/>
        <v>0</v>
      </c>
      <c r="BN33" s="189">
        <f t="shared" si="4"/>
        <v>83033</v>
      </c>
      <c r="BO33" s="189">
        <f t="shared" si="4"/>
        <v>257878</v>
      </c>
      <c r="BP33" s="189">
        <f t="shared" si="4"/>
        <v>0</v>
      </c>
      <c r="BQ33" s="189">
        <f t="shared" si="4"/>
        <v>0</v>
      </c>
      <c r="BR33" s="189">
        <f t="shared" si="4"/>
        <v>0</v>
      </c>
      <c r="BS33" s="302">
        <v>0</v>
      </c>
      <c r="BT33" s="303">
        <v>0</v>
      </c>
    </row>
    <row r="34" spans="70:72" ht="14.25">
      <c r="BR34" s="305"/>
      <c r="BS34" s="305"/>
      <c r="BT34" s="305"/>
    </row>
    <row r="35" spans="70:72" s="306" customFormat="1" ht="12">
      <c r="BR35" s="307"/>
      <c r="BS35" s="307"/>
      <c r="BT35" s="307"/>
    </row>
    <row r="36" spans="70:72" ht="14.25">
      <c r="BR36" s="305"/>
      <c r="BS36" s="305"/>
      <c r="BT36" s="305"/>
    </row>
    <row r="37" spans="70:72" ht="14.25">
      <c r="BR37" s="305"/>
      <c r="BS37" s="305"/>
      <c r="BT37" s="305"/>
    </row>
    <row r="38" spans="70:72" ht="14.25">
      <c r="BR38" s="305"/>
      <c r="BS38" s="305"/>
      <c r="BT38" s="305"/>
    </row>
    <row r="39" spans="70:72" ht="14.25">
      <c r="BR39" s="305"/>
      <c r="BS39" s="305"/>
      <c r="BT39" s="305"/>
    </row>
    <row r="40" spans="70:72" ht="14.25">
      <c r="BR40" s="305"/>
      <c r="BS40" s="305"/>
      <c r="BT40" s="305"/>
    </row>
    <row r="41" spans="70:72" ht="14.25">
      <c r="BR41" s="305"/>
      <c r="BS41" s="305"/>
      <c r="BT41" s="305"/>
    </row>
    <row r="42" spans="70:72" ht="14.25">
      <c r="BR42" s="305"/>
      <c r="BS42" s="305"/>
      <c r="BT42" s="305"/>
    </row>
    <row r="43" spans="70:72" ht="14.25">
      <c r="BR43" s="305"/>
      <c r="BS43" s="305"/>
      <c r="BT43" s="305"/>
    </row>
    <row r="44" spans="70:72" ht="14.25">
      <c r="BR44" s="305"/>
      <c r="BS44" s="305"/>
      <c r="BT44" s="305"/>
    </row>
    <row r="45" spans="70:72" ht="14.25">
      <c r="BR45" s="305"/>
      <c r="BS45" s="305"/>
      <c r="BT45" s="305"/>
    </row>
    <row r="46" spans="70:72" ht="14.25">
      <c r="BR46" s="305"/>
      <c r="BS46" s="305"/>
      <c r="BT46" s="305"/>
    </row>
    <row r="47" spans="70:72" ht="14.25">
      <c r="BR47" s="305"/>
      <c r="BS47" s="305"/>
      <c r="BT47" s="305"/>
    </row>
    <row r="48" spans="70:72" ht="14.25">
      <c r="BR48" s="305"/>
      <c r="BS48" s="305"/>
      <c r="BT48" s="305"/>
    </row>
    <row r="49" spans="70:72" ht="14.25">
      <c r="BR49" s="305"/>
      <c r="BS49" s="305"/>
      <c r="BT49" s="305"/>
    </row>
  </sheetData>
  <sheetProtection/>
  <mergeCells count="5">
    <mergeCell ref="M6:Q6"/>
    <mergeCell ref="BI7:BJ7"/>
    <mergeCell ref="BK8:BL8"/>
    <mergeCell ref="AL5:AM5"/>
    <mergeCell ref="BD5:BL5"/>
  </mergeCells>
  <printOptions horizontalCentered="1"/>
  <pageMargins left="0.5905511811023623" right="0.5905511811023623" top="0.7874015748031497" bottom="0.7874015748031497" header="0.5118110236220472" footer="0.5118110236220472"/>
  <pageSetup fitToWidth="4" fitToHeight="1" horizontalDpi="300" verticalDpi="300" orientation="landscape" paperSize="9" scale="52" r:id="rId1"/>
  <colBreaks count="1" manualBreakCount="1">
    <brk id="37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view="pageBreakPreview" zoomScaleSheetLayoutView="100" zoomScalePageLayoutView="0" workbookViewId="0" topLeftCell="A4">
      <pane xSplit="1" ySplit="5" topLeftCell="B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4" sqref="A4"/>
    </sheetView>
  </sheetViews>
  <sheetFormatPr defaultColWidth="9.00390625" defaultRowHeight="12.75"/>
  <cols>
    <col min="1" max="1" width="24.25390625" style="28" customWidth="1"/>
    <col min="2" max="11" width="14.25390625" style="28" customWidth="1"/>
    <col min="12" max="16384" width="9.125" style="28" customWidth="1"/>
  </cols>
  <sheetData>
    <row r="1" ht="30" customHeight="1">
      <c r="B1" s="329" t="s">
        <v>41</v>
      </c>
    </row>
    <row r="2" spans="1:2" s="12" customFormat="1" ht="30" customHeight="1">
      <c r="A2" s="30"/>
      <c r="B2" s="330" t="s">
        <v>696</v>
      </c>
    </row>
    <row r="3" spans="1:2" s="12" customFormat="1" ht="30" customHeight="1">
      <c r="A3" s="30"/>
      <c r="B3" s="176"/>
    </row>
    <row r="4" spans="2:11" s="12" customFormat="1" ht="30" customHeight="1" thickBot="1">
      <c r="B4" s="461" t="s">
        <v>42</v>
      </c>
      <c r="K4" s="557" t="s">
        <v>695</v>
      </c>
    </row>
    <row r="5" spans="1:11" s="12" customFormat="1" ht="30" customHeight="1">
      <c r="A5" s="665" t="s">
        <v>94</v>
      </c>
      <c r="B5" s="558" t="s">
        <v>109</v>
      </c>
      <c r="C5" s="558" t="s">
        <v>99</v>
      </c>
      <c r="D5" s="559" t="s">
        <v>697</v>
      </c>
      <c r="E5" s="558" t="s">
        <v>101</v>
      </c>
      <c r="F5" s="559" t="s">
        <v>698</v>
      </c>
      <c r="G5" s="559" t="s">
        <v>699</v>
      </c>
      <c r="H5" s="668" t="s">
        <v>700</v>
      </c>
      <c r="I5" s="669"/>
      <c r="J5" s="669"/>
      <c r="K5" s="670"/>
    </row>
    <row r="6" spans="1:11" s="12" customFormat="1" ht="30" customHeight="1">
      <c r="A6" s="666"/>
      <c r="B6" s="560" t="s">
        <v>701</v>
      </c>
      <c r="C6" s="561" t="s">
        <v>702</v>
      </c>
      <c r="D6" s="562" t="s">
        <v>703</v>
      </c>
      <c r="E6" s="563" t="s">
        <v>704</v>
      </c>
      <c r="F6" s="561" t="s">
        <v>841</v>
      </c>
      <c r="G6" s="564" t="s">
        <v>705</v>
      </c>
      <c r="H6" s="565" t="s">
        <v>104</v>
      </c>
      <c r="I6" s="566" t="s">
        <v>105</v>
      </c>
      <c r="J6" s="565" t="s">
        <v>106</v>
      </c>
      <c r="K6" s="567" t="s">
        <v>706</v>
      </c>
    </row>
    <row r="7" spans="1:11" s="12" customFormat="1" ht="30" customHeight="1">
      <c r="A7" s="666"/>
      <c r="B7" s="561" t="s">
        <v>707</v>
      </c>
      <c r="C7" s="561" t="s">
        <v>708</v>
      </c>
      <c r="D7" s="562"/>
      <c r="E7" s="561" t="s">
        <v>709</v>
      </c>
      <c r="F7" s="561" t="s">
        <v>665</v>
      </c>
      <c r="G7" s="564" t="s">
        <v>710</v>
      </c>
      <c r="H7" s="562" t="s">
        <v>705</v>
      </c>
      <c r="I7" s="562" t="s">
        <v>711</v>
      </c>
      <c r="J7" s="562" t="s">
        <v>843</v>
      </c>
      <c r="K7" s="568" t="s">
        <v>321</v>
      </c>
    </row>
    <row r="8" spans="1:11" s="12" customFormat="1" ht="30" customHeight="1">
      <c r="A8" s="667"/>
      <c r="B8" s="569"/>
      <c r="C8" s="569" t="s">
        <v>709</v>
      </c>
      <c r="D8" s="570"/>
      <c r="E8" s="569"/>
      <c r="F8" s="569"/>
      <c r="G8" s="571" t="s">
        <v>712</v>
      </c>
      <c r="H8" s="572" t="s">
        <v>842</v>
      </c>
      <c r="I8" s="573"/>
      <c r="J8" s="572" t="s">
        <v>844</v>
      </c>
      <c r="K8" s="574"/>
    </row>
    <row r="9" spans="1:11" s="19" customFormat="1" ht="30" customHeight="1">
      <c r="A9" s="13" t="s">
        <v>22</v>
      </c>
      <c r="B9" s="48">
        <v>68.91426477038853</v>
      </c>
      <c r="C9" s="48">
        <v>94.94309971737222</v>
      </c>
      <c r="D9" s="48">
        <v>206.6902958770966</v>
      </c>
      <c r="E9" s="48">
        <v>122.82079627917443</v>
      </c>
      <c r="F9" s="48">
        <v>114.69958864067785</v>
      </c>
      <c r="G9" s="48">
        <v>102.38002720648886</v>
      </c>
      <c r="H9" s="48">
        <v>28.248375516131485</v>
      </c>
      <c r="I9" s="2">
        <v>4.976410306082574</v>
      </c>
      <c r="J9" s="48">
        <v>33.22478582221406</v>
      </c>
      <c r="K9" s="52">
        <v>18.255757659346468</v>
      </c>
    </row>
    <row r="10" spans="1:11" s="19" customFormat="1" ht="30" customHeight="1">
      <c r="A10" s="13" t="s">
        <v>24</v>
      </c>
      <c r="B10" s="48">
        <v>63.22663224157178</v>
      </c>
      <c r="C10" s="48">
        <v>92.84370460061263</v>
      </c>
      <c r="D10" s="48">
        <v>217.99215914810205</v>
      </c>
      <c r="E10" s="48">
        <v>119.50293173072983</v>
      </c>
      <c r="F10" s="48">
        <v>119.6477217711746</v>
      </c>
      <c r="G10" s="48">
        <v>131.87098392281518</v>
      </c>
      <c r="H10" s="48">
        <v>33.79199259993757</v>
      </c>
      <c r="I10" s="2">
        <v>7.048938192034375</v>
      </c>
      <c r="J10" s="48">
        <v>40.84093079197194</v>
      </c>
      <c r="K10" s="52">
        <v>30.079251133880536</v>
      </c>
    </row>
    <row r="11" spans="1:11" s="19" customFormat="1" ht="30" customHeight="1">
      <c r="A11" s="13" t="s">
        <v>25</v>
      </c>
      <c r="B11" s="48">
        <v>66.2743040754029</v>
      </c>
      <c r="C11" s="48">
        <v>96.27648367363891</v>
      </c>
      <c r="D11" s="48">
        <v>215.38587070926215</v>
      </c>
      <c r="E11" s="48">
        <v>115.59544443728042</v>
      </c>
      <c r="F11" s="48">
        <v>111.40530045854511</v>
      </c>
      <c r="G11" s="48">
        <v>108.87595814249894</v>
      </c>
      <c r="H11" s="48">
        <v>35.09058852548543</v>
      </c>
      <c r="I11" s="2">
        <v>10.025251725438594</v>
      </c>
      <c r="J11" s="48">
        <v>45.11584025092403</v>
      </c>
      <c r="K11" s="52">
        <v>12.51411271681756</v>
      </c>
    </row>
    <row r="12" spans="1:11" s="19" customFormat="1" ht="30" customHeight="1">
      <c r="A12" s="13" t="s">
        <v>27</v>
      </c>
      <c r="B12" s="48">
        <v>50.758643126568295</v>
      </c>
      <c r="C12" s="48">
        <v>83.53338974103373</v>
      </c>
      <c r="D12" s="48">
        <v>512.820997295981</v>
      </c>
      <c r="E12" s="48">
        <v>109.73140387930714</v>
      </c>
      <c r="F12" s="48">
        <v>93.6055072591103</v>
      </c>
      <c r="G12" s="48">
        <v>82.2776952849249</v>
      </c>
      <c r="H12" s="48">
        <v>23.8411974028997</v>
      </c>
      <c r="I12" s="2">
        <v>9.208349938458174</v>
      </c>
      <c r="J12" s="48">
        <v>33.04954734135787</v>
      </c>
      <c r="K12" s="52">
        <v>33.06823912790472</v>
      </c>
    </row>
    <row r="13" spans="1:11" s="19" customFormat="1" ht="30" customHeight="1">
      <c r="A13" s="13" t="s">
        <v>29</v>
      </c>
      <c r="B13" s="48">
        <v>55.31700662956954</v>
      </c>
      <c r="C13" s="48">
        <v>92.905619087395</v>
      </c>
      <c r="D13" s="48">
        <v>276.55143173744636</v>
      </c>
      <c r="E13" s="48">
        <v>123.34263770196326</v>
      </c>
      <c r="F13" s="48">
        <v>133.16762244056505</v>
      </c>
      <c r="G13" s="48">
        <v>101.53687041367752</v>
      </c>
      <c r="H13" s="48">
        <v>36.00668098760493</v>
      </c>
      <c r="I13" s="2">
        <v>13.061849412105902</v>
      </c>
      <c r="J13" s="48">
        <v>49.06853039971083</v>
      </c>
      <c r="K13" s="52">
        <v>10.794314598095516</v>
      </c>
    </row>
    <row r="14" spans="1:11" s="19" customFormat="1" ht="30" customHeight="1">
      <c r="A14" s="13" t="s">
        <v>31</v>
      </c>
      <c r="B14" s="48">
        <v>74.24219738655601</v>
      </c>
      <c r="C14" s="48">
        <v>94.22024451068395</v>
      </c>
      <c r="D14" s="48">
        <v>268.2289475387553</v>
      </c>
      <c r="E14" s="48">
        <v>127.46782443505111</v>
      </c>
      <c r="F14" s="48">
        <v>107.24698500446385</v>
      </c>
      <c r="G14" s="48">
        <v>112.63650065273785</v>
      </c>
      <c r="H14" s="48">
        <v>37.85056714894803</v>
      </c>
      <c r="I14" s="2">
        <v>9.544237994507847</v>
      </c>
      <c r="J14" s="48">
        <v>47.394805143455876</v>
      </c>
      <c r="K14" s="52">
        <v>17.221765641195095</v>
      </c>
    </row>
    <row r="15" spans="1:11" s="19" customFormat="1" ht="30" customHeight="1">
      <c r="A15" s="13" t="s">
        <v>32</v>
      </c>
      <c r="B15" s="48">
        <v>69.87115308008174</v>
      </c>
      <c r="C15" s="48">
        <v>91.19917297995177</v>
      </c>
      <c r="D15" s="48">
        <v>293.9549260085413</v>
      </c>
      <c r="E15" s="48">
        <v>113.67663045943672</v>
      </c>
      <c r="F15" s="48">
        <v>100.86979073710512</v>
      </c>
      <c r="G15" s="48">
        <v>56.77834362053134</v>
      </c>
      <c r="H15" s="48">
        <v>13.142705718270573</v>
      </c>
      <c r="I15" s="2">
        <v>4.300753138075314</v>
      </c>
      <c r="J15" s="48">
        <v>17.443458856345888</v>
      </c>
      <c r="K15" s="52">
        <v>35.303319386331935</v>
      </c>
    </row>
    <row r="16" spans="1:11" s="19" customFormat="1" ht="30" customHeight="1">
      <c r="A16" s="13" t="s">
        <v>34</v>
      </c>
      <c r="B16" s="48">
        <v>38.938253078025824</v>
      </c>
      <c r="C16" s="48">
        <v>91.97766702126196</v>
      </c>
      <c r="D16" s="48">
        <v>288.3158013799344</v>
      </c>
      <c r="E16" s="48">
        <v>111.65012784756895</v>
      </c>
      <c r="F16" s="48">
        <v>121.57314231119526</v>
      </c>
      <c r="G16" s="48">
        <v>74.59308911832552</v>
      </c>
      <c r="H16" s="48">
        <v>24.552050439666274</v>
      </c>
      <c r="I16" s="2">
        <v>11.556321041868516</v>
      </c>
      <c r="J16" s="48">
        <v>36.10837148153479</v>
      </c>
      <c r="K16" s="52">
        <v>26.781051702203502</v>
      </c>
    </row>
    <row r="17" spans="1:11" s="19" customFormat="1" ht="30" customHeight="1">
      <c r="A17" s="13" t="s">
        <v>36</v>
      </c>
      <c r="B17" s="48">
        <v>58.36733693201863</v>
      </c>
      <c r="C17" s="48">
        <v>96.63977827727697</v>
      </c>
      <c r="D17" s="48">
        <v>182.86970098382986</v>
      </c>
      <c r="E17" s="48">
        <v>105.42300689688435</v>
      </c>
      <c r="F17" s="48">
        <v>90.91078358524169</v>
      </c>
      <c r="G17" s="48">
        <v>83.72009247383339</v>
      </c>
      <c r="H17" s="48">
        <v>40.17159930782834</v>
      </c>
      <c r="I17" s="2">
        <v>15.751653974953413</v>
      </c>
      <c r="J17" s="48">
        <v>55.92325328278176</v>
      </c>
      <c r="K17" s="52">
        <v>19.94628261650005</v>
      </c>
    </row>
    <row r="18" spans="1:11" s="19" customFormat="1" ht="30" customHeight="1">
      <c r="A18" s="13" t="s">
        <v>37</v>
      </c>
      <c r="B18" s="48">
        <v>49.71215780309674</v>
      </c>
      <c r="C18" s="48">
        <v>85.24516642140809</v>
      </c>
      <c r="D18" s="48">
        <v>360.84450810335295</v>
      </c>
      <c r="E18" s="48">
        <v>101.52027894062724</v>
      </c>
      <c r="F18" s="48">
        <v>81.86792264260981</v>
      </c>
      <c r="G18" s="48">
        <v>113.6610291348557</v>
      </c>
      <c r="H18" s="48">
        <v>22.516629279400718</v>
      </c>
      <c r="I18" s="2">
        <v>7.951533895244442</v>
      </c>
      <c r="J18" s="48">
        <v>30.468163174645156</v>
      </c>
      <c r="K18" s="52">
        <v>22.138687257639802</v>
      </c>
    </row>
    <row r="19" spans="1:11" s="19" customFormat="1" ht="30" customHeight="1">
      <c r="A19" s="13" t="s">
        <v>38</v>
      </c>
      <c r="B19" s="48">
        <v>59.41879414690706</v>
      </c>
      <c r="C19" s="48">
        <v>95.94945614819795</v>
      </c>
      <c r="D19" s="48">
        <v>177.31798824554554</v>
      </c>
      <c r="E19" s="48">
        <v>111.61163932157191</v>
      </c>
      <c r="F19" s="48">
        <v>68.46296240906356</v>
      </c>
      <c r="G19" s="48">
        <v>134.9655365998191</v>
      </c>
      <c r="H19" s="48">
        <v>53.54553238667017</v>
      </c>
      <c r="I19" s="2">
        <v>13.705250862440174</v>
      </c>
      <c r="J19" s="48">
        <v>67.25078324911034</v>
      </c>
      <c r="K19" s="52">
        <v>20.126903678919835</v>
      </c>
    </row>
    <row r="20" spans="1:11" s="19" customFormat="1" ht="30" customHeight="1">
      <c r="A20" s="13" t="s">
        <v>51</v>
      </c>
      <c r="B20" s="48">
        <v>59.20539811417319</v>
      </c>
      <c r="C20" s="48">
        <v>93.42016390260046</v>
      </c>
      <c r="D20" s="48">
        <v>242.36791679416666</v>
      </c>
      <c r="E20" s="48">
        <v>115.23151841284849</v>
      </c>
      <c r="F20" s="48">
        <v>114.3309668966137</v>
      </c>
      <c r="G20" s="48">
        <v>103.63977026666863</v>
      </c>
      <c r="H20" s="48">
        <v>36.701528455653396</v>
      </c>
      <c r="I20" s="2">
        <v>8.548220298853526</v>
      </c>
      <c r="J20" s="48">
        <v>45.249748754506925</v>
      </c>
      <c r="K20" s="52">
        <v>18.182112779149843</v>
      </c>
    </row>
    <row r="21" spans="1:11" s="19" customFormat="1" ht="30" customHeight="1">
      <c r="A21" s="13" t="s">
        <v>53</v>
      </c>
      <c r="B21" s="53">
        <v>53.502297517689755</v>
      </c>
      <c r="C21" s="48">
        <v>87.72366687220556</v>
      </c>
      <c r="D21" s="48">
        <v>295.0202797899441</v>
      </c>
      <c r="E21" s="48">
        <v>119.31807529479724</v>
      </c>
      <c r="F21" s="48">
        <v>121.48429837422779</v>
      </c>
      <c r="G21" s="48">
        <v>89.5177855303055</v>
      </c>
      <c r="H21" s="48">
        <v>21.140327237728584</v>
      </c>
      <c r="I21" s="2">
        <v>6.421944177093359</v>
      </c>
      <c r="J21" s="48">
        <v>27.562271414821943</v>
      </c>
      <c r="K21" s="52">
        <v>32.93559191530318</v>
      </c>
    </row>
    <row r="22" spans="1:11" s="19" customFormat="1" ht="30" customHeight="1">
      <c r="A22" s="435" t="s">
        <v>46</v>
      </c>
      <c r="B22" s="49">
        <v>35.26842576120311</v>
      </c>
      <c r="C22" s="49">
        <v>99.66458639693629</v>
      </c>
      <c r="D22" s="49">
        <v>106.34660046448306</v>
      </c>
      <c r="E22" s="49">
        <v>107.83802329809366</v>
      </c>
      <c r="F22" s="49">
        <v>82.28587122018057</v>
      </c>
      <c r="G22" s="49">
        <v>118.53729348602502</v>
      </c>
      <c r="H22" s="49">
        <v>39.11117193246549</v>
      </c>
      <c r="I22" s="11">
        <v>12.535281137207274</v>
      </c>
      <c r="J22" s="49">
        <v>51.64645306967276</v>
      </c>
      <c r="K22" s="54">
        <v>8.916030418279858</v>
      </c>
    </row>
    <row r="23" spans="1:11" s="19" customFormat="1" ht="30" customHeight="1">
      <c r="A23" s="436" t="s">
        <v>47</v>
      </c>
      <c r="B23" s="48">
        <v>79.30253784705664</v>
      </c>
      <c r="C23" s="48">
        <v>96.56289179738211</v>
      </c>
      <c r="D23" s="48">
        <v>255.34446263411988</v>
      </c>
      <c r="E23" s="48">
        <v>102.19794012803851</v>
      </c>
      <c r="F23" s="48">
        <v>80.14977928606058</v>
      </c>
      <c r="G23" s="48">
        <v>123.94564416644036</v>
      </c>
      <c r="H23" s="48">
        <v>69.64809792116496</v>
      </c>
      <c r="I23" s="2">
        <v>18.855540482776703</v>
      </c>
      <c r="J23" s="48">
        <v>88.50363840394166</v>
      </c>
      <c r="K23" s="52">
        <v>4.206148401016105</v>
      </c>
    </row>
    <row r="24" spans="1:11" s="19" customFormat="1" ht="30" customHeight="1">
      <c r="A24" s="437" t="s">
        <v>48</v>
      </c>
      <c r="B24" s="55">
        <v>0</v>
      </c>
      <c r="C24" s="55">
        <v>0</v>
      </c>
      <c r="D24" s="55">
        <v>0</v>
      </c>
      <c r="E24" s="55">
        <v>100</v>
      </c>
      <c r="F24" s="55">
        <v>0</v>
      </c>
      <c r="G24" s="55">
        <v>0</v>
      </c>
      <c r="H24" s="55">
        <v>0</v>
      </c>
      <c r="I24" s="7">
        <v>0</v>
      </c>
      <c r="J24" s="55">
        <v>0</v>
      </c>
      <c r="K24" s="56">
        <v>0</v>
      </c>
    </row>
    <row r="25" spans="1:11" s="19" customFormat="1" ht="30" customHeight="1" thickBot="1">
      <c r="A25" s="607" t="s">
        <v>18</v>
      </c>
      <c r="B25" s="57">
        <v>64.37652508082797</v>
      </c>
      <c r="C25" s="58">
        <v>94.0149701103822</v>
      </c>
      <c r="D25" s="58">
        <v>241.5842639794122</v>
      </c>
      <c r="E25" s="58">
        <v>116.3526324040762</v>
      </c>
      <c r="F25" s="58">
        <v>108.91393495546124</v>
      </c>
      <c r="G25" s="58">
        <v>106.62210129695238</v>
      </c>
      <c r="H25" s="58">
        <v>33.12442397822126</v>
      </c>
      <c r="I25" s="5">
        <v>8.70128374855232</v>
      </c>
      <c r="J25" s="58">
        <v>41.82570772677358</v>
      </c>
      <c r="K25" s="50">
        <v>20.480935457419854</v>
      </c>
    </row>
    <row r="26" spans="1:11" s="19" customFormat="1" ht="30" customHeight="1">
      <c r="A26" s="26"/>
      <c r="B26" s="59"/>
      <c r="C26" s="51"/>
      <c r="D26" s="51"/>
      <c r="E26" s="51"/>
      <c r="F26" s="51"/>
      <c r="G26" s="51"/>
      <c r="H26" s="51"/>
      <c r="I26" s="51"/>
      <c r="J26" s="51"/>
      <c r="K26" s="51"/>
    </row>
    <row r="27" spans="1:11" s="19" customFormat="1" ht="30" customHeight="1" thickBot="1">
      <c r="A27" s="26"/>
      <c r="B27" s="462" t="s">
        <v>142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s="19" customFormat="1" ht="30" customHeight="1">
      <c r="A28" s="40" t="s">
        <v>31</v>
      </c>
      <c r="B28" s="60">
        <v>39.422129844345</v>
      </c>
      <c r="C28" s="60">
        <v>83.85416255866231</v>
      </c>
      <c r="D28" s="60">
        <v>1050.3481894150418</v>
      </c>
      <c r="E28" s="60">
        <v>114.20661110800381</v>
      </c>
      <c r="F28" s="60">
        <v>17.191011235955056</v>
      </c>
      <c r="G28" s="60">
        <v>21.06969205834684</v>
      </c>
      <c r="H28" s="60">
        <v>42.499091899745736</v>
      </c>
      <c r="I28" s="9">
        <v>52.27025063567018</v>
      </c>
      <c r="J28" s="60">
        <v>94.76934253541592</v>
      </c>
      <c r="K28" s="61">
        <v>0</v>
      </c>
    </row>
    <row r="29" spans="1:11" s="19" customFormat="1" ht="30" customHeight="1" thickBot="1">
      <c r="A29" s="608" t="s">
        <v>18</v>
      </c>
      <c r="B29" s="57">
        <v>39.422129844345</v>
      </c>
      <c r="C29" s="57">
        <v>83.85416255866231</v>
      </c>
      <c r="D29" s="57">
        <v>1050.3481894150418</v>
      </c>
      <c r="E29" s="57">
        <v>114.20661110800381</v>
      </c>
      <c r="F29" s="57">
        <v>17.191011235955056</v>
      </c>
      <c r="G29" s="57">
        <v>21.06969205834684</v>
      </c>
      <c r="H29" s="57">
        <v>42.499091899745736</v>
      </c>
      <c r="I29" s="57">
        <v>52.27025063567018</v>
      </c>
      <c r="J29" s="57">
        <v>94.76934253541592</v>
      </c>
      <c r="K29" s="62">
        <v>0</v>
      </c>
    </row>
  </sheetData>
  <sheetProtection/>
  <mergeCells count="2">
    <mergeCell ref="A5:A8"/>
    <mergeCell ref="H5:K5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view="pageBreakPreview" zoomScaleSheetLayoutView="100" zoomScalePageLayoutView="0" workbookViewId="0" topLeftCell="A1">
      <pane xSplit="1" ySplit="8" topLeftCell="B1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24.25390625" style="28" customWidth="1"/>
    <col min="2" max="13" width="14.25390625" style="28" customWidth="1"/>
    <col min="14" max="14" width="14.25390625" style="80" customWidth="1"/>
    <col min="15" max="17" width="14.25390625" style="28" customWidth="1"/>
    <col min="18" max="16384" width="9.125" style="28" customWidth="1"/>
  </cols>
  <sheetData>
    <row r="1" spans="2:14" s="12" customFormat="1" ht="30" customHeight="1">
      <c r="B1" s="329" t="s">
        <v>41</v>
      </c>
      <c r="N1" s="63"/>
    </row>
    <row r="2" spans="2:14" s="12" customFormat="1" ht="30" customHeight="1">
      <c r="B2" s="330" t="s">
        <v>713</v>
      </c>
      <c r="N2" s="63"/>
    </row>
    <row r="3" spans="2:14" s="12" customFormat="1" ht="30" customHeight="1">
      <c r="B3" s="176"/>
      <c r="N3" s="63"/>
    </row>
    <row r="4" spans="2:14" s="12" customFormat="1" ht="30" customHeight="1" thickBot="1">
      <c r="B4" s="461" t="s">
        <v>42</v>
      </c>
      <c r="N4" s="63"/>
    </row>
    <row r="5" spans="1:17" s="19" customFormat="1" ht="30" customHeight="1">
      <c r="A5" s="671" t="s">
        <v>714</v>
      </c>
      <c r="B5" s="18" t="s">
        <v>109</v>
      </c>
      <c r="C5" s="18" t="s">
        <v>99</v>
      </c>
      <c r="D5" s="64" t="s">
        <v>100</v>
      </c>
      <c r="E5" s="18" t="s">
        <v>101</v>
      </c>
      <c r="F5" s="575" t="s">
        <v>473</v>
      </c>
      <c r="G5" s="674" t="s">
        <v>846</v>
      </c>
      <c r="H5" s="675"/>
      <c r="I5" s="676"/>
      <c r="J5" s="674" t="s">
        <v>847</v>
      </c>
      <c r="K5" s="675"/>
      <c r="L5" s="675"/>
      <c r="M5" s="675"/>
      <c r="N5" s="676"/>
      <c r="O5" s="674" t="s">
        <v>848</v>
      </c>
      <c r="P5" s="675"/>
      <c r="Q5" s="677"/>
    </row>
    <row r="6" spans="1:17" s="19" customFormat="1" ht="30" customHeight="1">
      <c r="A6" s="672"/>
      <c r="B6" s="69" t="s">
        <v>143</v>
      </c>
      <c r="C6" s="68" t="s">
        <v>144</v>
      </c>
      <c r="D6" s="68" t="s">
        <v>145</v>
      </c>
      <c r="E6" s="68" t="s">
        <v>9</v>
      </c>
      <c r="F6" s="45" t="s">
        <v>516</v>
      </c>
      <c r="G6" s="65" t="s">
        <v>517</v>
      </c>
      <c r="H6" s="66" t="s">
        <v>518</v>
      </c>
      <c r="I6" s="65" t="s">
        <v>519</v>
      </c>
      <c r="J6" s="65" t="s">
        <v>517</v>
      </c>
      <c r="K6" s="66" t="s">
        <v>518</v>
      </c>
      <c r="L6" s="678" t="s">
        <v>201</v>
      </c>
      <c r="M6" s="679"/>
      <c r="N6" s="67" t="s">
        <v>519</v>
      </c>
      <c r="O6" s="66" t="s">
        <v>517</v>
      </c>
      <c r="P6" s="66" t="s">
        <v>518</v>
      </c>
      <c r="Q6" s="578" t="s">
        <v>519</v>
      </c>
    </row>
    <row r="7" spans="1:17" s="19" customFormat="1" ht="30" customHeight="1">
      <c r="A7" s="672"/>
      <c r="B7" s="69"/>
      <c r="C7" s="68"/>
      <c r="D7" s="68"/>
      <c r="E7" s="68" t="s">
        <v>146</v>
      </c>
      <c r="F7" s="68" t="s">
        <v>146</v>
      </c>
      <c r="G7" s="45" t="s">
        <v>147</v>
      </c>
      <c r="H7" s="68" t="s">
        <v>148</v>
      </c>
      <c r="I7" s="68" t="s">
        <v>91</v>
      </c>
      <c r="J7" s="3" t="s">
        <v>149</v>
      </c>
      <c r="K7" s="3" t="s">
        <v>150</v>
      </c>
      <c r="L7" s="70" t="s">
        <v>151</v>
      </c>
      <c r="M7" s="70" t="s">
        <v>152</v>
      </c>
      <c r="N7" s="71" t="s">
        <v>153</v>
      </c>
      <c r="O7" s="70" t="s">
        <v>154</v>
      </c>
      <c r="P7" s="3" t="s">
        <v>721</v>
      </c>
      <c r="Q7" s="582" t="s">
        <v>722</v>
      </c>
    </row>
    <row r="8" spans="1:17" s="19" customFormat="1" ht="30" customHeight="1">
      <c r="A8" s="673"/>
      <c r="B8" s="576" t="s">
        <v>715</v>
      </c>
      <c r="C8" s="577" t="s">
        <v>715</v>
      </c>
      <c r="D8" s="577" t="s">
        <v>715</v>
      </c>
      <c r="E8" s="577" t="s">
        <v>716</v>
      </c>
      <c r="F8" s="577" t="s">
        <v>717</v>
      </c>
      <c r="G8" s="579" t="s">
        <v>718</v>
      </c>
      <c r="H8" s="577" t="s">
        <v>800</v>
      </c>
      <c r="I8" s="577" t="s">
        <v>719</v>
      </c>
      <c r="J8" s="72" t="s">
        <v>155</v>
      </c>
      <c r="K8" s="72" t="s">
        <v>155</v>
      </c>
      <c r="L8" s="580" t="s">
        <v>720</v>
      </c>
      <c r="M8" s="580" t="s">
        <v>720</v>
      </c>
      <c r="N8" s="581" t="s">
        <v>720</v>
      </c>
      <c r="O8" s="579" t="s">
        <v>173</v>
      </c>
      <c r="P8" s="579" t="s">
        <v>173</v>
      </c>
      <c r="Q8" s="615" t="s">
        <v>173</v>
      </c>
    </row>
    <row r="9" spans="1:17" s="19" customFormat="1" ht="30" customHeight="1">
      <c r="A9" s="13" t="s">
        <v>22</v>
      </c>
      <c r="B9" s="48">
        <v>76.5093062605753</v>
      </c>
      <c r="C9" s="48">
        <v>108.43485617597293</v>
      </c>
      <c r="D9" s="48">
        <v>70.55785285168136</v>
      </c>
      <c r="E9" s="31">
        <v>18.43466289875793</v>
      </c>
      <c r="F9" s="31">
        <v>6.489602586878218</v>
      </c>
      <c r="G9" s="20">
        <v>1862.900709219858</v>
      </c>
      <c r="H9" s="20">
        <v>206711.98581560285</v>
      </c>
      <c r="I9" s="20">
        <v>41842.97163120568</v>
      </c>
      <c r="J9" s="31">
        <v>195.52634134107174</v>
      </c>
      <c r="K9" s="31">
        <v>169.96152868331208</v>
      </c>
      <c r="L9" s="31">
        <v>70.69022956187713</v>
      </c>
      <c r="M9" s="31">
        <v>35.69481503541262</v>
      </c>
      <c r="N9" s="31">
        <v>25.56481265775966</v>
      </c>
      <c r="O9" s="1">
        <v>17.657418294341085</v>
      </c>
      <c r="P9" s="20">
        <v>8.265174520755401</v>
      </c>
      <c r="Q9" s="21">
        <v>0</v>
      </c>
    </row>
    <row r="10" spans="1:17" s="19" customFormat="1" ht="30" customHeight="1">
      <c r="A10" s="13" t="s">
        <v>24</v>
      </c>
      <c r="B10" s="48">
        <v>46.975833333333334</v>
      </c>
      <c r="C10" s="48">
        <v>76.35833333333333</v>
      </c>
      <c r="D10" s="48">
        <v>61.52024446142094</v>
      </c>
      <c r="E10" s="31">
        <v>18.64226367911279</v>
      </c>
      <c r="F10" s="31">
        <v>7.120818872989923</v>
      </c>
      <c r="G10" s="20">
        <v>1484.2566371681417</v>
      </c>
      <c r="H10" s="20">
        <v>165397.78761061947</v>
      </c>
      <c r="I10" s="20">
        <v>31537.21238938053</v>
      </c>
      <c r="J10" s="31">
        <v>186.48396598171743</v>
      </c>
      <c r="K10" s="31">
        <v>167.11168301680848</v>
      </c>
      <c r="L10" s="31">
        <v>65.27599057247343</v>
      </c>
      <c r="M10" s="31">
        <v>56.092980452061134</v>
      </c>
      <c r="N10" s="31">
        <v>19.372282964908948</v>
      </c>
      <c r="O10" s="1">
        <v>22.068009812760334</v>
      </c>
      <c r="P10" s="20">
        <v>11.912819456445844</v>
      </c>
      <c r="Q10" s="21">
        <v>0.7811684889472684</v>
      </c>
    </row>
    <row r="11" spans="1:17" s="19" customFormat="1" ht="30" customHeight="1">
      <c r="A11" s="13" t="s">
        <v>25</v>
      </c>
      <c r="B11" s="48">
        <v>60.574829931972786</v>
      </c>
      <c r="C11" s="48">
        <v>87.27551020408163</v>
      </c>
      <c r="D11" s="48">
        <v>69.40644608129702</v>
      </c>
      <c r="E11" s="31">
        <v>15.953319807585325</v>
      </c>
      <c r="F11" s="31">
        <v>4.481806094747909</v>
      </c>
      <c r="G11" s="20">
        <v>3777.608695652174</v>
      </c>
      <c r="H11" s="20">
        <v>397384.7826086957</v>
      </c>
      <c r="I11" s="20">
        <v>68411.80434782608</v>
      </c>
      <c r="J11" s="31">
        <v>170.99443645136407</v>
      </c>
      <c r="K11" s="31">
        <v>152.8132846819149</v>
      </c>
      <c r="L11" s="31">
        <v>72.25392101620923</v>
      </c>
      <c r="M11" s="31">
        <v>21.398436517010673</v>
      </c>
      <c r="N11" s="31">
        <v>18.181151769449173</v>
      </c>
      <c r="O11" s="1">
        <v>9.18505227109854</v>
      </c>
      <c r="P11" s="20">
        <v>5.191551283664392</v>
      </c>
      <c r="Q11" s="21">
        <v>0</v>
      </c>
    </row>
    <row r="12" spans="1:17" s="19" customFormat="1" ht="30" customHeight="1">
      <c r="A12" s="13" t="s">
        <v>27</v>
      </c>
      <c r="B12" s="48">
        <v>69.69310587407668</v>
      </c>
      <c r="C12" s="48">
        <v>120.36141399929652</v>
      </c>
      <c r="D12" s="48">
        <v>57.90319634703196</v>
      </c>
      <c r="E12" s="31">
        <v>20.67756692041028</v>
      </c>
      <c r="F12" s="31">
        <v>11.60029071953084</v>
      </c>
      <c r="G12" s="20">
        <v>1786.4285714285713</v>
      </c>
      <c r="H12" s="20">
        <v>222104.2857142857</v>
      </c>
      <c r="I12" s="20">
        <v>27399.619047619046</v>
      </c>
      <c r="J12" s="31">
        <v>121.58466957821187</v>
      </c>
      <c r="K12" s="31">
        <v>130.81049442668504</v>
      </c>
      <c r="L12" s="31">
        <v>46.426925146702864</v>
      </c>
      <c r="M12" s="31">
        <v>40.205909278995925</v>
      </c>
      <c r="N12" s="31">
        <v>-9.225824848473167</v>
      </c>
      <c r="O12" s="1">
        <v>16.433721610826318</v>
      </c>
      <c r="P12" s="20">
        <v>7.043023547496994</v>
      </c>
      <c r="Q12" s="21">
        <v>0</v>
      </c>
    </row>
    <row r="13" spans="1:17" s="19" customFormat="1" ht="30" customHeight="1">
      <c r="A13" s="13" t="s">
        <v>29</v>
      </c>
      <c r="B13" s="48">
        <v>52.983703703703696</v>
      </c>
      <c r="C13" s="48">
        <v>74.27259259259259</v>
      </c>
      <c r="D13" s="48">
        <v>71.3368173295568</v>
      </c>
      <c r="E13" s="31">
        <v>20.78833965028506</v>
      </c>
      <c r="F13" s="31">
        <v>6.250093963299682</v>
      </c>
      <c r="G13" s="20">
        <v>4000.5925925925926</v>
      </c>
      <c r="H13" s="20">
        <v>440535.9259259259</v>
      </c>
      <c r="I13" s="20">
        <v>73208.25925925926</v>
      </c>
      <c r="J13" s="31">
        <v>158.85878059299827</v>
      </c>
      <c r="K13" s="31">
        <v>133.95048287145204</v>
      </c>
      <c r="L13" s="31">
        <v>77.08388856334078</v>
      </c>
      <c r="M13" s="31">
        <v>17.14771654390654</v>
      </c>
      <c r="N13" s="31">
        <v>24.908297721546234</v>
      </c>
      <c r="O13" s="1">
        <v>8.28536286190137</v>
      </c>
      <c r="P13" s="20">
        <v>3.9892487853599197</v>
      </c>
      <c r="Q13" s="21">
        <v>0</v>
      </c>
    </row>
    <row r="14" spans="1:17" s="19" customFormat="1" ht="30" customHeight="1">
      <c r="A14" s="13" t="s">
        <v>31</v>
      </c>
      <c r="B14" s="48">
        <v>63.23593749999999</v>
      </c>
      <c r="C14" s="48">
        <v>77.440625</v>
      </c>
      <c r="D14" s="48">
        <v>81.65731810661394</v>
      </c>
      <c r="E14" s="31">
        <v>50.90134730023087</v>
      </c>
      <c r="F14" s="31">
        <v>10.832701881361436</v>
      </c>
      <c r="G14" s="20">
        <v>2394.304347826087</v>
      </c>
      <c r="H14" s="20">
        <v>579189.1304347826</v>
      </c>
      <c r="I14" s="20">
        <v>46223.217391304344</v>
      </c>
      <c r="J14" s="31">
        <v>79.73989122724048</v>
      </c>
      <c r="K14" s="31">
        <v>68.6153430395568</v>
      </c>
      <c r="L14" s="31">
        <v>34.40649783993364</v>
      </c>
      <c r="M14" s="31">
        <v>13.732617189699242</v>
      </c>
      <c r="N14" s="31">
        <v>11.124548187683672</v>
      </c>
      <c r="O14" s="1">
        <v>6.3019138450682535</v>
      </c>
      <c r="P14" s="20">
        <v>3.287955049600828</v>
      </c>
      <c r="Q14" s="21">
        <v>0</v>
      </c>
    </row>
    <row r="15" spans="1:17" s="19" customFormat="1" ht="30" customHeight="1">
      <c r="A15" s="13" t="s">
        <v>32</v>
      </c>
      <c r="B15" s="48">
        <v>48.30668768295429</v>
      </c>
      <c r="C15" s="48">
        <v>55.62373339337987</v>
      </c>
      <c r="D15" s="48">
        <v>86.8454609857302</v>
      </c>
      <c r="E15" s="31">
        <v>18.266854849997667</v>
      </c>
      <c r="F15" s="31">
        <v>10.457601796668893</v>
      </c>
      <c r="G15" s="20">
        <v>1976.655172413793</v>
      </c>
      <c r="H15" s="20">
        <v>246795.5172413793</v>
      </c>
      <c r="I15" s="20">
        <v>31181.98275862069</v>
      </c>
      <c r="J15" s="31">
        <v>125.22582565211742</v>
      </c>
      <c r="K15" s="31">
        <v>122.20308031079757</v>
      </c>
      <c r="L15" s="31">
        <v>34.9796774378342</v>
      </c>
      <c r="M15" s="31">
        <v>44.208873184138206</v>
      </c>
      <c r="N15" s="31">
        <v>3.0227453413198475</v>
      </c>
      <c r="O15" s="1">
        <v>14.789571710211021</v>
      </c>
      <c r="P15" s="20">
        <v>6.374815392332337</v>
      </c>
      <c r="Q15" s="21">
        <v>0</v>
      </c>
    </row>
    <row r="16" spans="1:17" s="19" customFormat="1" ht="30" customHeight="1">
      <c r="A16" s="13" t="s">
        <v>34</v>
      </c>
      <c r="B16" s="48">
        <v>54.10294117647059</v>
      </c>
      <c r="C16" s="48">
        <v>64.19957983193278</v>
      </c>
      <c r="D16" s="48">
        <v>84.27304558395235</v>
      </c>
      <c r="E16" s="31">
        <v>31.298971131755074</v>
      </c>
      <c r="F16" s="31">
        <v>10.259298861362133</v>
      </c>
      <c r="G16" s="20">
        <v>1501.3636363636363</v>
      </c>
      <c r="H16" s="20">
        <v>256371.81818181818</v>
      </c>
      <c r="I16" s="20">
        <v>33599.36363636364</v>
      </c>
      <c r="J16" s="31">
        <v>122.36217047446476</v>
      </c>
      <c r="K16" s="31">
        <v>116.45089341120318</v>
      </c>
      <c r="L16" s="31">
        <v>54.4156392171881</v>
      </c>
      <c r="M16" s="31">
        <v>32.76987613870479</v>
      </c>
      <c r="N16" s="31">
        <v>5.911277063261579</v>
      </c>
      <c r="O16" s="1">
        <v>14.237134275856445</v>
      </c>
      <c r="P16" s="20">
        <v>6.471424670843838</v>
      </c>
      <c r="Q16" s="21">
        <v>0</v>
      </c>
    </row>
    <row r="17" spans="1:17" s="19" customFormat="1" ht="30" customHeight="1">
      <c r="A17" s="13" t="s">
        <v>36</v>
      </c>
      <c r="B17" s="48">
        <v>61.08561989538405</v>
      </c>
      <c r="C17" s="48">
        <v>70.9094246122786</v>
      </c>
      <c r="D17" s="48">
        <v>86.14598162288081</v>
      </c>
      <c r="E17" s="31">
        <v>9.988448098663927</v>
      </c>
      <c r="F17" s="31">
        <v>5.884236250987188</v>
      </c>
      <c r="G17" s="20">
        <v>2227.0666666666666</v>
      </c>
      <c r="H17" s="20">
        <v>259956</v>
      </c>
      <c r="I17" s="20">
        <v>35154.53333333333</v>
      </c>
      <c r="J17" s="31">
        <v>135.0123354208661</v>
      </c>
      <c r="K17" s="31">
        <v>163.62820374730083</v>
      </c>
      <c r="L17" s="31">
        <v>86.04994691409316</v>
      </c>
      <c r="M17" s="31">
        <v>26.929941990182954</v>
      </c>
      <c r="N17" s="31">
        <v>-28.615868326434736</v>
      </c>
      <c r="O17" s="1">
        <v>14.040837680222804</v>
      </c>
      <c r="P17" s="20">
        <v>14.040837680222804</v>
      </c>
      <c r="Q17" s="21">
        <v>0</v>
      </c>
    </row>
    <row r="18" spans="1:17" s="19" customFormat="1" ht="30" customHeight="1">
      <c r="A18" s="13" t="s">
        <v>37</v>
      </c>
      <c r="B18" s="48">
        <v>44.43888888888889</v>
      </c>
      <c r="C18" s="48">
        <v>54.21666666666667</v>
      </c>
      <c r="D18" s="48">
        <v>81.96536530382211</v>
      </c>
      <c r="E18" s="31">
        <v>24.852983740529496</v>
      </c>
      <c r="F18" s="31">
        <v>7.2829124665007425</v>
      </c>
      <c r="G18" s="20">
        <v>1304.5333333333333</v>
      </c>
      <c r="H18" s="20">
        <v>175840.66666666666</v>
      </c>
      <c r="I18" s="20">
        <v>43142.26666666667</v>
      </c>
      <c r="J18" s="31">
        <v>223.60129056228934</v>
      </c>
      <c r="K18" s="31">
        <v>303.8193667752245</v>
      </c>
      <c r="L18" s="31">
        <v>188.63213287787048</v>
      </c>
      <c r="M18" s="31">
        <v>49.5023904216317</v>
      </c>
      <c r="N18" s="31">
        <v>-80.21807621293519</v>
      </c>
      <c r="O18" s="1">
        <v>20.75742812622033</v>
      </c>
      <c r="P18" s="20">
        <v>9.686799792236153</v>
      </c>
      <c r="Q18" s="21">
        <v>0</v>
      </c>
    </row>
    <row r="19" spans="1:17" s="19" customFormat="1" ht="30" customHeight="1">
      <c r="A19" s="13" t="s">
        <v>38</v>
      </c>
      <c r="B19" s="48">
        <v>43.1625426248142</v>
      </c>
      <c r="C19" s="48">
        <v>85.76112616945004</v>
      </c>
      <c r="D19" s="48">
        <v>50.32879645205689</v>
      </c>
      <c r="E19" s="31">
        <v>6.890403625169691</v>
      </c>
      <c r="F19" s="31">
        <v>5.087658790366151</v>
      </c>
      <c r="G19" s="20">
        <v>2332.1</v>
      </c>
      <c r="H19" s="20">
        <v>283904</v>
      </c>
      <c r="I19" s="20">
        <v>41200.6</v>
      </c>
      <c r="J19" s="31">
        <v>142.3319150135257</v>
      </c>
      <c r="K19" s="31">
        <v>179.50786181244365</v>
      </c>
      <c r="L19" s="31">
        <v>75.97497745716862</v>
      </c>
      <c r="M19" s="31">
        <v>28.414886722272318</v>
      </c>
      <c r="N19" s="31">
        <v>-37.17594679891795</v>
      </c>
      <c r="O19" s="1">
        <v>12.85645852119026</v>
      </c>
      <c r="P19" s="20">
        <v>6.42822926059513</v>
      </c>
      <c r="Q19" s="21">
        <v>0</v>
      </c>
    </row>
    <row r="20" spans="1:17" s="19" customFormat="1" ht="30" customHeight="1">
      <c r="A20" s="13" t="s">
        <v>51</v>
      </c>
      <c r="B20" s="48">
        <v>48.03533553451555</v>
      </c>
      <c r="C20" s="48">
        <v>62.13456366300046</v>
      </c>
      <c r="D20" s="48">
        <v>77.30855855855856</v>
      </c>
      <c r="E20" s="31">
        <v>23.810604148416505</v>
      </c>
      <c r="F20" s="31">
        <v>6.4912253574819125</v>
      </c>
      <c r="G20" s="20">
        <v>2221.740740740741</v>
      </c>
      <c r="H20" s="20">
        <v>267055.9259259259</v>
      </c>
      <c r="I20" s="20">
        <v>48057.07407407407</v>
      </c>
      <c r="J20" s="31">
        <v>171.18768297942864</v>
      </c>
      <c r="K20" s="31">
        <v>159.05268836739702</v>
      </c>
      <c r="L20" s="31">
        <v>77.96674576416925</v>
      </c>
      <c r="M20" s="31">
        <v>31.125537583333216</v>
      </c>
      <c r="N20" s="31">
        <v>12.134994612031619</v>
      </c>
      <c r="O20" s="1">
        <v>13.667549174746307</v>
      </c>
      <c r="P20" s="20">
        <v>8.858596687335568</v>
      </c>
      <c r="Q20" s="21">
        <v>0</v>
      </c>
    </row>
    <row r="21" spans="1:17" s="19" customFormat="1" ht="30" customHeight="1">
      <c r="A21" s="13" t="s">
        <v>53</v>
      </c>
      <c r="B21" s="48">
        <v>48.471733278111415</v>
      </c>
      <c r="C21" s="48">
        <v>80.20086974528888</v>
      </c>
      <c r="D21" s="48">
        <v>60.43791474089184</v>
      </c>
      <c r="E21" s="31">
        <v>20.235161764009288</v>
      </c>
      <c r="F21" s="31">
        <v>8.725015006875896</v>
      </c>
      <c r="G21" s="20">
        <v>1178.5925925925926</v>
      </c>
      <c r="H21" s="20">
        <v>136960</v>
      </c>
      <c r="I21" s="20">
        <v>24745.62962962963</v>
      </c>
      <c r="J21" s="31">
        <v>175.60547551055728</v>
      </c>
      <c r="K21" s="31">
        <v>151.23339607130495</v>
      </c>
      <c r="L21" s="31">
        <v>56.524478625822084</v>
      </c>
      <c r="M21" s="31">
        <v>51.076145508826585</v>
      </c>
      <c r="N21" s="31">
        <v>24.37207943925233</v>
      </c>
      <c r="O21" s="1">
        <v>26.650116822429904</v>
      </c>
      <c r="P21" s="20">
        <v>16.286182502596052</v>
      </c>
      <c r="Q21" s="21">
        <v>0</v>
      </c>
    </row>
    <row r="22" spans="1:17" s="19" customFormat="1" ht="30" customHeight="1">
      <c r="A22" s="435" t="s">
        <v>46</v>
      </c>
      <c r="B22" s="49">
        <v>51.424853610930384</v>
      </c>
      <c r="C22" s="49">
        <v>56.23292127521145</v>
      </c>
      <c r="D22" s="49">
        <v>91.44972810366771</v>
      </c>
      <c r="E22" s="33">
        <v>10.933037744429287</v>
      </c>
      <c r="F22" s="33">
        <v>6.1257301218623255</v>
      </c>
      <c r="G22" s="22">
        <v>3255.6666666666665</v>
      </c>
      <c r="H22" s="22">
        <v>402006.6666666667</v>
      </c>
      <c r="I22" s="22">
        <v>90884.33333333333</v>
      </c>
      <c r="J22" s="33">
        <v>218.12697965207875</v>
      </c>
      <c r="K22" s="33">
        <v>287.37624583340244</v>
      </c>
      <c r="L22" s="33">
        <v>174.00457703852342</v>
      </c>
      <c r="M22" s="33">
        <v>19.448267856254457</v>
      </c>
      <c r="N22" s="33">
        <v>-69.24926618132369</v>
      </c>
      <c r="O22" s="10">
        <v>9.079451418716106</v>
      </c>
      <c r="P22" s="22">
        <v>9.079451418716106</v>
      </c>
      <c r="Q22" s="23">
        <v>0</v>
      </c>
    </row>
    <row r="23" spans="1:17" s="19" customFormat="1" ht="30" customHeight="1">
      <c r="A23" s="436" t="s">
        <v>47</v>
      </c>
      <c r="B23" s="48">
        <v>69.78666666666666</v>
      </c>
      <c r="C23" s="48">
        <v>90.46333333333332</v>
      </c>
      <c r="D23" s="48">
        <v>77.14359408968643</v>
      </c>
      <c r="E23" s="31">
        <v>57.5473303712629</v>
      </c>
      <c r="F23" s="31">
        <v>2.028630795598293</v>
      </c>
      <c r="G23" s="20">
        <v>8619.285714285714</v>
      </c>
      <c r="H23" s="20">
        <v>1412020</v>
      </c>
      <c r="I23" s="20">
        <v>170519.57142857142</v>
      </c>
      <c r="J23" s="31">
        <v>120.00002023443618</v>
      </c>
      <c r="K23" s="31">
        <v>125.78413498797063</v>
      </c>
      <c r="L23" s="31">
        <v>90.0576074397975</v>
      </c>
      <c r="M23" s="31">
        <v>5.047378932309741</v>
      </c>
      <c r="N23" s="31">
        <v>-5.784114753534453</v>
      </c>
      <c r="O23" s="1">
        <v>2.5849492216824124</v>
      </c>
      <c r="P23" s="20">
        <v>2.5849492216824124</v>
      </c>
      <c r="Q23" s="21">
        <v>0</v>
      </c>
    </row>
    <row r="24" spans="1:17" s="19" customFormat="1" ht="30" customHeight="1">
      <c r="A24" s="437" t="s">
        <v>48</v>
      </c>
      <c r="B24" s="55">
        <v>0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6">
        <v>0</v>
      </c>
    </row>
    <row r="25" spans="1:17" s="19" customFormat="1" ht="30" customHeight="1" thickBot="1">
      <c r="A25" s="607" t="s">
        <v>18</v>
      </c>
      <c r="B25" s="58">
        <v>56.465338818626876</v>
      </c>
      <c r="C25" s="58">
        <v>78.6238897021245</v>
      </c>
      <c r="D25" s="58">
        <v>71.81702537555975</v>
      </c>
      <c r="E25" s="37">
        <v>19.605604074090373</v>
      </c>
      <c r="F25" s="37">
        <v>6.295272555414891</v>
      </c>
      <c r="G25" s="24">
        <v>2003.84911717496</v>
      </c>
      <c r="H25" s="24">
        <v>260448.6195826645</v>
      </c>
      <c r="I25" s="24">
        <v>42375.1797752809</v>
      </c>
      <c r="J25" s="37">
        <v>158.12068680851888</v>
      </c>
      <c r="K25" s="37">
        <v>148.17890774832338</v>
      </c>
      <c r="L25" s="37">
        <v>68.27609898194552</v>
      </c>
      <c r="M25" s="37">
        <v>32.072386028083784</v>
      </c>
      <c r="N25" s="37">
        <v>9.9417790601955</v>
      </c>
      <c r="O25" s="4">
        <v>14.014280459035092</v>
      </c>
      <c r="P25" s="24">
        <v>7.535768786158516</v>
      </c>
      <c r="Q25" s="25">
        <v>0.08997932878995243</v>
      </c>
    </row>
    <row r="26" spans="1:17" s="19" customFormat="1" ht="30" customHeight="1">
      <c r="A26" s="26"/>
      <c r="B26" s="73"/>
      <c r="C26" s="73"/>
      <c r="D26" s="73"/>
      <c r="E26" s="74"/>
      <c r="F26" s="74"/>
      <c r="G26" s="44"/>
      <c r="H26" s="44"/>
      <c r="I26" s="44"/>
      <c r="J26" s="74"/>
      <c r="K26" s="74"/>
      <c r="L26" s="74"/>
      <c r="M26" s="74"/>
      <c r="N26" s="74"/>
      <c r="O26" s="44"/>
      <c r="P26" s="44"/>
      <c r="Q26" s="44"/>
    </row>
    <row r="27" spans="1:17" s="19" customFormat="1" ht="30" customHeight="1" thickBot="1">
      <c r="A27" s="26"/>
      <c r="B27" s="462" t="s">
        <v>142</v>
      </c>
      <c r="C27" s="73"/>
      <c r="D27" s="73"/>
      <c r="E27" s="74"/>
      <c r="F27" s="74"/>
      <c r="G27" s="44"/>
      <c r="H27" s="44"/>
      <c r="I27" s="44"/>
      <c r="J27" s="74"/>
      <c r="K27" s="74"/>
      <c r="L27" s="74"/>
      <c r="M27" s="74"/>
      <c r="N27" s="74"/>
      <c r="O27" s="44"/>
      <c r="P27" s="44"/>
      <c r="Q27" s="44"/>
    </row>
    <row r="28" spans="1:17" s="19" customFormat="1" ht="30" customHeight="1">
      <c r="A28" s="40" t="s">
        <v>31</v>
      </c>
      <c r="B28" s="60">
        <v>68.75</v>
      </c>
      <c r="C28" s="60">
        <v>142.36111111111111</v>
      </c>
      <c r="D28" s="60">
        <v>48.292682926829265</v>
      </c>
      <c r="E28" s="41">
        <v>6.008291873963515</v>
      </c>
      <c r="F28" s="41">
        <v>1.6765308813934223</v>
      </c>
      <c r="G28" s="75">
        <v>0</v>
      </c>
      <c r="H28" s="75">
        <v>0</v>
      </c>
      <c r="I28" s="75">
        <v>0</v>
      </c>
      <c r="J28" s="41">
        <v>78.21195973949082</v>
      </c>
      <c r="K28" s="41">
        <v>555.9502664298401</v>
      </c>
      <c r="L28" s="41">
        <v>66.78507992895204</v>
      </c>
      <c r="M28" s="41">
        <v>0</v>
      </c>
      <c r="N28" s="41">
        <v>-477.7383066903493</v>
      </c>
      <c r="O28" s="8">
        <v>0</v>
      </c>
      <c r="P28" s="75">
        <v>0</v>
      </c>
      <c r="Q28" s="76">
        <v>0</v>
      </c>
    </row>
    <row r="29" spans="1:17" s="19" customFormat="1" ht="30" customHeight="1" thickBot="1">
      <c r="A29" s="608" t="s">
        <v>18</v>
      </c>
      <c r="B29" s="57">
        <v>68.75</v>
      </c>
      <c r="C29" s="57">
        <v>142.36111111111111</v>
      </c>
      <c r="D29" s="57">
        <v>48.292682926829265</v>
      </c>
      <c r="E29" s="77">
        <v>6.008291873963515</v>
      </c>
      <c r="F29" s="77">
        <v>1.6765308813934223</v>
      </c>
      <c r="G29" s="14">
        <v>0</v>
      </c>
      <c r="H29" s="14">
        <v>0</v>
      </c>
      <c r="I29" s="14">
        <v>0</v>
      </c>
      <c r="J29" s="77">
        <v>78.21195973949082</v>
      </c>
      <c r="K29" s="77">
        <v>555.9502664298401</v>
      </c>
      <c r="L29" s="77">
        <v>66.78507992895204</v>
      </c>
      <c r="M29" s="77">
        <v>0</v>
      </c>
      <c r="N29" s="77">
        <v>-477.7383066903493</v>
      </c>
      <c r="O29" s="14">
        <v>0</v>
      </c>
      <c r="P29" s="14">
        <v>0</v>
      </c>
      <c r="Q29" s="78">
        <v>0</v>
      </c>
    </row>
    <row r="30" spans="2:4" ht="14.25">
      <c r="B30" s="79"/>
      <c r="C30" s="79"/>
      <c r="D30" s="79"/>
    </row>
  </sheetData>
  <sheetProtection/>
  <mergeCells count="5">
    <mergeCell ref="A5:A8"/>
    <mergeCell ref="G5:I5"/>
    <mergeCell ref="J5:N5"/>
    <mergeCell ref="O5:Q5"/>
    <mergeCell ref="L6:M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GridLines="0" view="pageBreakPreview" zoomScaleNormal="85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24.25390625" style="308" customWidth="1"/>
    <col min="2" max="24" width="14.125" style="308" customWidth="1"/>
    <col min="25" max="25" width="15.625" style="308" bestFit="1" customWidth="1"/>
    <col min="26" max="26" width="13.00390625" style="308" bestFit="1" customWidth="1"/>
    <col min="27" max="16384" width="9.125" style="308" customWidth="1"/>
  </cols>
  <sheetData>
    <row r="1" ht="30.75" customHeight="1">
      <c r="B1" s="329" t="s">
        <v>41</v>
      </c>
    </row>
    <row r="2" spans="1:2" ht="30.75" customHeight="1">
      <c r="A2" s="309"/>
      <c r="B2" s="330" t="s">
        <v>723</v>
      </c>
    </row>
    <row r="3" spans="1:2" ht="30.75" customHeight="1">
      <c r="A3" s="309"/>
      <c r="B3" s="176"/>
    </row>
    <row r="4" spans="1:24" ht="30.75" customHeight="1" thickBot="1">
      <c r="A4" s="309"/>
      <c r="B4" s="461" t="s">
        <v>42</v>
      </c>
      <c r="M4" s="342" t="s">
        <v>187</v>
      </c>
      <c r="N4" s="343" t="s">
        <v>188</v>
      </c>
      <c r="X4" s="594" t="s">
        <v>166</v>
      </c>
    </row>
    <row r="5" spans="1:24" s="310" customFormat="1" ht="30.75" customHeight="1">
      <c r="A5" s="671" t="s">
        <v>724</v>
      </c>
      <c r="B5" s="64"/>
      <c r="C5" s="646" t="s">
        <v>725</v>
      </c>
      <c r="D5" s="685"/>
      <c r="E5" s="685"/>
      <c r="F5" s="685"/>
      <c r="G5" s="685"/>
      <c r="H5" s="685"/>
      <c r="I5" s="685"/>
      <c r="J5" s="685"/>
      <c r="K5" s="685"/>
      <c r="L5" s="685"/>
      <c r="M5" s="686"/>
      <c r="N5" s="682" t="s">
        <v>759</v>
      </c>
      <c r="O5" s="683"/>
      <c r="P5" s="683"/>
      <c r="Q5" s="683"/>
      <c r="R5" s="683"/>
      <c r="S5" s="683"/>
      <c r="T5" s="683"/>
      <c r="U5" s="683"/>
      <c r="V5" s="683"/>
      <c r="W5" s="683"/>
      <c r="X5" s="684"/>
    </row>
    <row r="6" spans="1:24" s="310" customFormat="1" ht="30.75" customHeight="1">
      <c r="A6" s="672"/>
      <c r="B6" s="477" t="s">
        <v>726</v>
      </c>
      <c r="C6" s="680" t="s">
        <v>727</v>
      </c>
      <c r="D6" s="681"/>
      <c r="E6" s="681"/>
      <c r="F6" s="583" t="s">
        <v>728</v>
      </c>
      <c r="G6" s="471" t="s">
        <v>729</v>
      </c>
      <c r="H6" s="471" t="s">
        <v>730</v>
      </c>
      <c r="I6" s="471" t="s">
        <v>731</v>
      </c>
      <c r="J6" s="471" t="s">
        <v>732</v>
      </c>
      <c r="K6" s="471" t="s">
        <v>733</v>
      </c>
      <c r="L6" s="471" t="s">
        <v>734</v>
      </c>
      <c r="M6" s="471" t="s">
        <v>735</v>
      </c>
      <c r="N6" s="477" t="s">
        <v>156</v>
      </c>
      <c r="O6" s="477" t="s">
        <v>760</v>
      </c>
      <c r="P6" s="477" t="s">
        <v>761</v>
      </c>
      <c r="Q6" s="477" t="s">
        <v>762</v>
      </c>
      <c r="R6" s="477" t="s">
        <v>763</v>
      </c>
      <c r="S6" s="477" t="s">
        <v>764</v>
      </c>
      <c r="T6" s="477" t="s">
        <v>765</v>
      </c>
      <c r="U6" s="477" t="s">
        <v>766</v>
      </c>
      <c r="V6" s="477" t="s">
        <v>767</v>
      </c>
      <c r="W6" s="477" t="s">
        <v>157</v>
      </c>
      <c r="X6" s="587" t="s">
        <v>768</v>
      </c>
    </row>
    <row r="7" spans="1:24" s="310" customFormat="1" ht="30.75" customHeight="1">
      <c r="A7" s="672"/>
      <c r="B7" s="477" t="s">
        <v>736</v>
      </c>
      <c r="C7" s="584" t="s">
        <v>158</v>
      </c>
      <c r="D7" s="584" t="s">
        <v>737</v>
      </c>
      <c r="E7" s="477" t="s">
        <v>787</v>
      </c>
      <c r="F7" s="585" t="s">
        <v>738</v>
      </c>
      <c r="G7" s="477" t="s">
        <v>739</v>
      </c>
      <c r="H7" s="586" t="s">
        <v>740</v>
      </c>
      <c r="I7" s="477" t="s">
        <v>741</v>
      </c>
      <c r="J7" s="477" t="s">
        <v>742</v>
      </c>
      <c r="K7" s="476" t="s">
        <v>743</v>
      </c>
      <c r="L7" s="477" t="s">
        <v>744</v>
      </c>
      <c r="M7" s="477" t="s">
        <v>280</v>
      </c>
      <c r="N7" s="473"/>
      <c r="O7" s="473"/>
      <c r="P7" s="477" t="s">
        <v>769</v>
      </c>
      <c r="Q7" s="477" t="s">
        <v>770</v>
      </c>
      <c r="R7" s="477" t="s">
        <v>771</v>
      </c>
      <c r="S7" s="477" t="s">
        <v>772</v>
      </c>
      <c r="T7" s="477" t="s">
        <v>773</v>
      </c>
      <c r="U7" s="477" t="s">
        <v>774</v>
      </c>
      <c r="V7" s="477" t="s">
        <v>161</v>
      </c>
      <c r="W7" s="477" t="s">
        <v>162</v>
      </c>
      <c r="X7" s="592"/>
    </row>
    <row r="8" spans="1:24" s="310" customFormat="1" ht="30.75" customHeight="1">
      <c r="A8" s="673"/>
      <c r="B8" s="496"/>
      <c r="C8" s="496"/>
      <c r="D8" s="496"/>
      <c r="E8" s="496" t="s">
        <v>745</v>
      </c>
      <c r="F8" s="588" t="s">
        <v>746</v>
      </c>
      <c r="G8" s="496"/>
      <c r="H8" s="589" t="s">
        <v>159</v>
      </c>
      <c r="I8" s="485"/>
      <c r="J8" s="485"/>
      <c r="K8" s="590" t="s">
        <v>160</v>
      </c>
      <c r="L8" s="485"/>
      <c r="M8" s="495"/>
      <c r="N8" s="495"/>
      <c r="O8" s="495"/>
      <c r="P8" s="496"/>
      <c r="Q8" s="496"/>
      <c r="R8" s="496"/>
      <c r="S8" s="496"/>
      <c r="T8" s="496"/>
      <c r="U8" s="496"/>
      <c r="V8" s="496"/>
      <c r="W8" s="496"/>
      <c r="X8" s="591"/>
    </row>
    <row r="9" spans="1:24" s="312" customFormat="1" ht="30.75" customHeight="1" hidden="1">
      <c r="A9" s="382"/>
      <c r="B9" s="383" t="s">
        <v>747</v>
      </c>
      <c r="C9" s="383" t="s">
        <v>748</v>
      </c>
      <c r="D9" s="383" t="s">
        <v>749</v>
      </c>
      <c r="E9" s="383" t="s">
        <v>750</v>
      </c>
      <c r="F9" s="383" t="s">
        <v>751</v>
      </c>
      <c r="G9" s="383" t="s">
        <v>752</v>
      </c>
      <c r="H9" s="383" t="s">
        <v>753</v>
      </c>
      <c r="I9" s="383" t="s">
        <v>754</v>
      </c>
      <c r="J9" s="383" t="s">
        <v>755</v>
      </c>
      <c r="K9" s="383" t="s">
        <v>756</v>
      </c>
      <c r="L9" s="383" t="s">
        <v>757</v>
      </c>
      <c r="M9" s="383" t="s">
        <v>758</v>
      </c>
      <c r="N9" s="383" t="s">
        <v>775</v>
      </c>
      <c r="O9" s="383" t="s">
        <v>776</v>
      </c>
      <c r="P9" s="383" t="s">
        <v>777</v>
      </c>
      <c r="Q9" s="383" t="s">
        <v>778</v>
      </c>
      <c r="R9" s="383" t="s">
        <v>779</v>
      </c>
      <c r="S9" s="383" t="s">
        <v>780</v>
      </c>
      <c r="T9" s="383" t="s">
        <v>781</v>
      </c>
      <c r="U9" s="383" t="s">
        <v>782</v>
      </c>
      <c r="V9" s="383" t="s">
        <v>783</v>
      </c>
      <c r="W9" s="383" t="s">
        <v>784</v>
      </c>
      <c r="X9" s="511" t="s">
        <v>785</v>
      </c>
    </row>
    <row r="10" spans="1:24" s="310" customFormat="1" ht="30.75" customHeight="1">
      <c r="A10" s="180" t="s">
        <v>22</v>
      </c>
      <c r="B10" s="313">
        <v>14948700</v>
      </c>
      <c r="C10" s="313">
        <v>9196575</v>
      </c>
      <c r="D10" s="313">
        <v>0</v>
      </c>
      <c r="E10" s="313">
        <v>0</v>
      </c>
      <c r="F10" s="313">
        <v>5140585</v>
      </c>
      <c r="G10" s="313">
        <v>611540</v>
      </c>
      <c r="H10" s="313">
        <v>0</v>
      </c>
      <c r="I10" s="313">
        <v>0</v>
      </c>
      <c r="J10" s="314">
        <v>0</v>
      </c>
      <c r="K10" s="314">
        <v>0</v>
      </c>
      <c r="L10" s="314">
        <v>0</v>
      </c>
      <c r="M10" s="314">
        <v>0</v>
      </c>
      <c r="N10" s="314">
        <v>0</v>
      </c>
      <c r="O10" s="314">
        <v>3431129</v>
      </c>
      <c r="P10" s="314">
        <v>6226581</v>
      </c>
      <c r="Q10" s="314">
        <v>3027807</v>
      </c>
      <c r="R10" s="314">
        <v>894365</v>
      </c>
      <c r="S10" s="314">
        <v>1368818</v>
      </c>
      <c r="T10" s="314">
        <v>0</v>
      </c>
      <c r="U10" s="314">
        <v>0</v>
      </c>
      <c r="V10" s="314">
        <v>0</v>
      </c>
      <c r="W10" s="314">
        <v>0</v>
      </c>
      <c r="X10" s="315">
        <v>0</v>
      </c>
    </row>
    <row r="11" spans="1:24" s="310" customFormat="1" ht="30.75" customHeight="1">
      <c r="A11" s="180" t="s">
        <v>24</v>
      </c>
      <c r="B11" s="313">
        <v>11100027</v>
      </c>
      <c r="C11" s="313">
        <v>7686478</v>
      </c>
      <c r="D11" s="313">
        <v>0</v>
      </c>
      <c r="E11" s="313">
        <v>0</v>
      </c>
      <c r="F11" s="313">
        <v>2283089</v>
      </c>
      <c r="G11" s="313">
        <v>1130460</v>
      </c>
      <c r="H11" s="313">
        <v>0</v>
      </c>
      <c r="I11" s="313">
        <v>0</v>
      </c>
      <c r="J11" s="313">
        <v>0</v>
      </c>
      <c r="K11" s="313">
        <v>0</v>
      </c>
      <c r="L11" s="313">
        <v>0</v>
      </c>
      <c r="M11" s="313">
        <v>0</v>
      </c>
      <c r="N11" s="313">
        <v>580000</v>
      </c>
      <c r="O11" s="313">
        <v>4332275</v>
      </c>
      <c r="P11" s="313">
        <v>1471050</v>
      </c>
      <c r="Q11" s="313">
        <v>1313034</v>
      </c>
      <c r="R11" s="313">
        <v>676714</v>
      </c>
      <c r="S11" s="313">
        <v>2726954</v>
      </c>
      <c r="T11" s="313">
        <v>0</v>
      </c>
      <c r="U11" s="313">
        <v>0</v>
      </c>
      <c r="V11" s="313">
        <v>0</v>
      </c>
      <c r="W11" s="313">
        <v>0</v>
      </c>
      <c r="X11" s="316">
        <v>0</v>
      </c>
    </row>
    <row r="12" spans="1:24" s="310" customFormat="1" ht="30.75" customHeight="1">
      <c r="A12" s="180" t="s">
        <v>25</v>
      </c>
      <c r="B12" s="313">
        <v>14805061</v>
      </c>
      <c r="C12" s="313">
        <v>10113748</v>
      </c>
      <c r="D12" s="313">
        <v>0</v>
      </c>
      <c r="E12" s="313">
        <v>0</v>
      </c>
      <c r="F12" s="313">
        <v>4229939</v>
      </c>
      <c r="G12" s="313">
        <v>461374</v>
      </c>
      <c r="H12" s="313">
        <v>0</v>
      </c>
      <c r="I12" s="313">
        <v>0</v>
      </c>
      <c r="J12" s="313">
        <v>0</v>
      </c>
      <c r="K12" s="313">
        <v>0</v>
      </c>
      <c r="L12" s="313">
        <v>0</v>
      </c>
      <c r="M12" s="313">
        <v>0</v>
      </c>
      <c r="N12" s="313">
        <v>486000</v>
      </c>
      <c r="O12" s="313">
        <v>156769</v>
      </c>
      <c r="P12" s="313">
        <v>6704706</v>
      </c>
      <c r="Q12" s="313">
        <v>5854115</v>
      </c>
      <c r="R12" s="313">
        <v>755548</v>
      </c>
      <c r="S12" s="313">
        <v>847923</v>
      </c>
      <c r="T12" s="313">
        <v>0</v>
      </c>
      <c r="U12" s="313">
        <v>0</v>
      </c>
      <c r="V12" s="313">
        <v>0</v>
      </c>
      <c r="W12" s="313">
        <v>0</v>
      </c>
      <c r="X12" s="316">
        <v>0</v>
      </c>
    </row>
    <row r="13" spans="1:24" s="310" customFormat="1" ht="30.75" customHeight="1">
      <c r="A13" s="180" t="s">
        <v>27</v>
      </c>
      <c r="B13" s="313">
        <v>2566149</v>
      </c>
      <c r="C13" s="313">
        <v>1645676</v>
      </c>
      <c r="D13" s="313">
        <v>0</v>
      </c>
      <c r="E13" s="313">
        <v>0</v>
      </c>
      <c r="F13" s="313">
        <v>920473</v>
      </c>
      <c r="G13" s="313">
        <v>0</v>
      </c>
      <c r="H13" s="313">
        <v>0</v>
      </c>
      <c r="I13" s="313">
        <v>0</v>
      </c>
      <c r="J13" s="313">
        <v>0</v>
      </c>
      <c r="K13" s="313">
        <v>0</v>
      </c>
      <c r="L13" s="313">
        <v>0</v>
      </c>
      <c r="M13" s="313">
        <v>0</v>
      </c>
      <c r="N13" s="313">
        <v>0</v>
      </c>
      <c r="O13" s="313">
        <v>178793</v>
      </c>
      <c r="P13" s="313">
        <v>642132</v>
      </c>
      <c r="Q13" s="313">
        <v>1627310</v>
      </c>
      <c r="R13" s="313">
        <v>45725</v>
      </c>
      <c r="S13" s="313">
        <v>72189</v>
      </c>
      <c r="T13" s="313">
        <v>0</v>
      </c>
      <c r="U13" s="313">
        <v>0</v>
      </c>
      <c r="V13" s="313">
        <v>0</v>
      </c>
      <c r="W13" s="313">
        <v>0</v>
      </c>
      <c r="X13" s="316">
        <v>0</v>
      </c>
    </row>
    <row r="14" spans="1:24" s="310" customFormat="1" ht="30.75" customHeight="1">
      <c r="A14" s="180" t="s">
        <v>29</v>
      </c>
      <c r="B14" s="313">
        <v>9576242</v>
      </c>
      <c r="C14" s="313">
        <v>6668752</v>
      </c>
      <c r="D14" s="313">
        <v>0</v>
      </c>
      <c r="E14" s="313">
        <v>0</v>
      </c>
      <c r="F14" s="313">
        <v>2907490</v>
      </c>
      <c r="G14" s="313">
        <v>0</v>
      </c>
      <c r="H14" s="313">
        <v>0</v>
      </c>
      <c r="I14" s="313">
        <v>0</v>
      </c>
      <c r="J14" s="313">
        <v>0</v>
      </c>
      <c r="K14" s="313">
        <v>0</v>
      </c>
      <c r="L14" s="313">
        <v>0</v>
      </c>
      <c r="M14" s="313">
        <v>0</v>
      </c>
      <c r="N14" s="313">
        <v>221000</v>
      </c>
      <c r="O14" s="313">
        <v>0</v>
      </c>
      <c r="P14" s="313">
        <v>2946316</v>
      </c>
      <c r="Q14" s="313">
        <v>4015015</v>
      </c>
      <c r="R14" s="313">
        <v>1028917</v>
      </c>
      <c r="S14" s="313">
        <v>993599</v>
      </c>
      <c r="T14" s="313">
        <v>371395</v>
      </c>
      <c r="U14" s="313">
        <v>0</v>
      </c>
      <c r="V14" s="313">
        <v>0</v>
      </c>
      <c r="W14" s="313">
        <v>0</v>
      </c>
      <c r="X14" s="316">
        <v>0</v>
      </c>
    </row>
    <row r="15" spans="1:24" s="310" customFormat="1" ht="30.75" customHeight="1">
      <c r="A15" s="180" t="s">
        <v>31</v>
      </c>
      <c r="B15" s="313">
        <v>3488807</v>
      </c>
      <c r="C15" s="313">
        <v>2524571</v>
      </c>
      <c r="D15" s="313">
        <v>0</v>
      </c>
      <c r="E15" s="313">
        <v>0</v>
      </c>
      <c r="F15" s="313">
        <v>964236</v>
      </c>
      <c r="G15" s="313">
        <v>0</v>
      </c>
      <c r="H15" s="313">
        <v>0</v>
      </c>
      <c r="I15" s="313">
        <v>0</v>
      </c>
      <c r="J15" s="313">
        <v>0</v>
      </c>
      <c r="K15" s="313">
        <v>0</v>
      </c>
      <c r="L15" s="313">
        <v>0</v>
      </c>
      <c r="M15" s="313">
        <v>0</v>
      </c>
      <c r="N15" s="313">
        <v>0</v>
      </c>
      <c r="O15" s="313">
        <v>38797</v>
      </c>
      <c r="P15" s="313">
        <v>1789536</v>
      </c>
      <c r="Q15" s="313">
        <v>865595</v>
      </c>
      <c r="R15" s="313">
        <v>69018</v>
      </c>
      <c r="S15" s="313">
        <v>249442</v>
      </c>
      <c r="T15" s="313">
        <v>177778</v>
      </c>
      <c r="U15" s="313">
        <v>298641</v>
      </c>
      <c r="V15" s="313">
        <v>0</v>
      </c>
      <c r="W15" s="313">
        <v>0</v>
      </c>
      <c r="X15" s="316">
        <v>0</v>
      </c>
    </row>
    <row r="16" spans="1:24" s="310" customFormat="1" ht="30.75" customHeight="1">
      <c r="A16" s="180" t="s">
        <v>32</v>
      </c>
      <c r="B16" s="313">
        <v>4351189</v>
      </c>
      <c r="C16" s="313">
        <v>3559525</v>
      </c>
      <c r="D16" s="313">
        <v>0</v>
      </c>
      <c r="E16" s="313">
        <v>0</v>
      </c>
      <c r="F16" s="313">
        <v>762042</v>
      </c>
      <c r="G16" s="313">
        <v>29622</v>
      </c>
      <c r="H16" s="313">
        <v>0</v>
      </c>
      <c r="I16" s="313">
        <v>0</v>
      </c>
      <c r="J16" s="313">
        <v>0</v>
      </c>
      <c r="K16" s="313">
        <v>0</v>
      </c>
      <c r="L16" s="313">
        <v>0</v>
      </c>
      <c r="M16" s="313">
        <v>0</v>
      </c>
      <c r="N16" s="313">
        <v>333300</v>
      </c>
      <c r="O16" s="313">
        <v>495582</v>
      </c>
      <c r="P16" s="313">
        <v>2245162</v>
      </c>
      <c r="Q16" s="313">
        <v>938942</v>
      </c>
      <c r="R16" s="313">
        <v>112872</v>
      </c>
      <c r="S16" s="313">
        <v>191647</v>
      </c>
      <c r="T16" s="313">
        <v>33684</v>
      </c>
      <c r="U16" s="313">
        <v>0</v>
      </c>
      <c r="V16" s="313">
        <v>0</v>
      </c>
      <c r="W16" s="313">
        <v>0</v>
      </c>
      <c r="X16" s="316">
        <v>0</v>
      </c>
    </row>
    <row r="17" spans="1:24" s="310" customFormat="1" ht="30.75" customHeight="1">
      <c r="A17" s="180" t="s">
        <v>34</v>
      </c>
      <c r="B17" s="313">
        <v>5741447</v>
      </c>
      <c r="C17" s="313">
        <v>3363580</v>
      </c>
      <c r="D17" s="313">
        <v>0</v>
      </c>
      <c r="E17" s="313">
        <v>0</v>
      </c>
      <c r="F17" s="313">
        <v>2339487</v>
      </c>
      <c r="G17" s="313">
        <v>38380</v>
      </c>
      <c r="H17" s="313">
        <v>0</v>
      </c>
      <c r="I17" s="313">
        <v>0</v>
      </c>
      <c r="J17" s="313">
        <v>0</v>
      </c>
      <c r="K17" s="313">
        <v>0</v>
      </c>
      <c r="L17" s="313">
        <v>0</v>
      </c>
      <c r="M17" s="313">
        <v>0</v>
      </c>
      <c r="N17" s="313">
        <v>0</v>
      </c>
      <c r="O17" s="313">
        <v>131362</v>
      </c>
      <c r="P17" s="313">
        <v>1782352</v>
      </c>
      <c r="Q17" s="313">
        <v>3598625</v>
      </c>
      <c r="R17" s="313">
        <v>119195</v>
      </c>
      <c r="S17" s="313">
        <v>109913</v>
      </c>
      <c r="T17" s="313">
        <v>0</v>
      </c>
      <c r="U17" s="313">
        <v>0</v>
      </c>
      <c r="V17" s="313">
        <v>0</v>
      </c>
      <c r="W17" s="313">
        <v>0</v>
      </c>
      <c r="X17" s="316">
        <v>0</v>
      </c>
    </row>
    <row r="18" spans="1:24" s="310" customFormat="1" ht="30.75" customHeight="1">
      <c r="A18" s="180" t="s">
        <v>36</v>
      </c>
      <c r="B18" s="313">
        <v>3573024</v>
      </c>
      <c r="C18" s="313">
        <v>2516490</v>
      </c>
      <c r="D18" s="313">
        <v>0</v>
      </c>
      <c r="E18" s="313">
        <v>0</v>
      </c>
      <c r="F18" s="313">
        <v>993889</v>
      </c>
      <c r="G18" s="313">
        <v>16920</v>
      </c>
      <c r="H18" s="313">
        <v>45725</v>
      </c>
      <c r="I18" s="313">
        <v>0</v>
      </c>
      <c r="J18" s="313">
        <v>0</v>
      </c>
      <c r="K18" s="313">
        <v>0</v>
      </c>
      <c r="L18" s="313">
        <v>0</v>
      </c>
      <c r="M18" s="313">
        <v>0</v>
      </c>
      <c r="N18" s="313">
        <v>35900</v>
      </c>
      <c r="O18" s="313">
        <v>99040</v>
      </c>
      <c r="P18" s="313">
        <v>1164443</v>
      </c>
      <c r="Q18" s="313">
        <v>1676657</v>
      </c>
      <c r="R18" s="313">
        <v>325919</v>
      </c>
      <c r="S18" s="313">
        <v>212492</v>
      </c>
      <c r="T18" s="313">
        <v>58573</v>
      </c>
      <c r="U18" s="313">
        <v>0</v>
      </c>
      <c r="V18" s="313">
        <v>0</v>
      </c>
      <c r="W18" s="313">
        <v>0</v>
      </c>
      <c r="X18" s="316">
        <v>0</v>
      </c>
    </row>
    <row r="19" spans="1:24" s="310" customFormat="1" ht="30.75" customHeight="1">
      <c r="A19" s="180" t="s">
        <v>37</v>
      </c>
      <c r="B19" s="313">
        <v>2034266</v>
      </c>
      <c r="C19" s="313">
        <v>1251792</v>
      </c>
      <c r="D19" s="313">
        <v>0</v>
      </c>
      <c r="E19" s="313">
        <v>0</v>
      </c>
      <c r="F19" s="313">
        <v>782474</v>
      </c>
      <c r="G19" s="313">
        <v>0</v>
      </c>
      <c r="H19" s="313">
        <v>0</v>
      </c>
      <c r="I19" s="313">
        <v>0</v>
      </c>
      <c r="J19" s="313">
        <v>0</v>
      </c>
      <c r="K19" s="313">
        <v>0</v>
      </c>
      <c r="L19" s="313">
        <v>0</v>
      </c>
      <c r="M19" s="313">
        <v>0</v>
      </c>
      <c r="N19" s="313">
        <v>0</v>
      </c>
      <c r="O19" s="313">
        <v>123800</v>
      </c>
      <c r="P19" s="313">
        <v>813152</v>
      </c>
      <c r="Q19" s="313">
        <v>827290</v>
      </c>
      <c r="R19" s="313">
        <v>64413</v>
      </c>
      <c r="S19" s="313">
        <v>67921</v>
      </c>
      <c r="T19" s="313">
        <v>41277</v>
      </c>
      <c r="U19" s="313">
        <v>96413</v>
      </c>
      <c r="V19" s="313">
        <v>0</v>
      </c>
      <c r="W19" s="313">
        <v>0</v>
      </c>
      <c r="X19" s="316">
        <v>0</v>
      </c>
    </row>
    <row r="20" spans="1:24" s="310" customFormat="1" ht="30.75" customHeight="1">
      <c r="A20" s="180" t="s">
        <v>38</v>
      </c>
      <c r="B20" s="313">
        <v>2982058</v>
      </c>
      <c r="C20" s="313">
        <v>2315439</v>
      </c>
      <c r="D20" s="313">
        <v>0</v>
      </c>
      <c r="E20" s="313">
        <v>31196</v>
      </c>
      <c r="F20" s="313">
        <v>577517</v>
      </c>
      <c r="G20" s="313">
        <v>57906</v>
      </c>
      <c r="H20" s="313">
        <v>0</v>
      </c>
      <c r="I20" s="313">
        <v>0</v>
      </c>
      <c r="J20" s="313">
        <v>0</v>
      </c>
      <c r="K20" s="313">
        <v>0</v>
      </c>
      <c r="L20" s="313">
        <v>0</v>
      </c>
      <c r="M20" s="313">
        <v>0</v>
      </c>
      <c r="N20" s="313">
        <v>519100</v>
      </c>
      <c r="O20" s="313">
        <v>295561</v>
      </c>
      <c r="P20" s="313">
        <v>764398</v>
      </c>
      <c r="Q20" s="313">
        <v>924584</v>
      </c>
      <c r="R20" s="313">
        <v>326523</v>
      </c>
      <c r="S20" s="313">
        <v>148636</v>
      </c>
      <c r="T20" s="313">
        <v>3256</v>
      </c>
      <c r="U20" s="313">
        <v>0</v>
      </c>
      <c r="V20" s="313">
        <v>0</v>
      </c>
      <c r="W20" s="313">
        <v>0</v>
      </c>
      <c r="X20" s="316">
        <v>0</v>
      </c>
    </row>
    <row r="21" spans="1:24" s="310" customFormat="1" ht="30.75" customHeight="1">
      <c r="A21" s="180" t="s">
        <v>108</v>
      </c>
      <c r="B21" s="313">
        <v>10623076</v>
      </c>
      <c r="C21" s="313">
        <v>5432007</v>
      </c>
      <c r="D21" s="313">
        <v>0</v>
      </c>
      <c r="E21" s="313">
        <v>0</v>
      </c>
      <c r="F21" s="313">
        <v>4775929</v>
      </c>
      <c r="G21" s="313">
        <v>335040</v>
      </c>
      <c r="H21" s="313">
        <v>0</v>
      </c>
      <c r="I21" s="313">
        <v>0</v>
      </c>
      <c r="J21" s="313">
        <v>0</v>
      </c>
      <c r="K21" s="313">
        <v>0</v>
      </c>
      <c r="L21" s="313">
        <v>0</v>
      </c>
      <c r="M21" s="313">
        <v>80100</v>
      </c>
      <c r="N21" s="313">
        <v>0</v>
      </c>
      <c r="O21" s="313">
        <v>1136917</v>
      </c>
      <c r="P21" s="313">
        <v>3160255</v>
      </c>
      <c r="Q21" s="313">
        <v>5651948</v>
      </c>
      <c r="R21" s="313">
        <v>378191</v>
      </c>
      <c r="S21" s="313">
        <v>295765</v>
      </c>
      <c r="T21" s="313">
        <v>0</v>
      </c>
      <c r="U21" s="313">
        <v>0</v>
      </c>
      <c r="V21" s="313">
        <v>0</v>
      </c>
      <c r="W21" s="313">
        <v>0</v>
      </c>
      <c r="X21" s="316">
        <v>0</v>
      </c>
    </row>
    <row r="22" spans="1:24" s="310" customFormat="1" ht="30.75" customHeight="1">
      <c r="A22" s="180" t="s">
        <v>53</v>
      </c>
      <c r="B22" s="313">
        <v>4364200</v>
      </c>
      <c r="C22" s="313">
        <v>1933324</v>
      </c>
      <c r="D22" s="313">
        <v>0</v>
      </c>
      <c r="E22" s="313">
        <v>0</v>
      </c>
      <c r="F22" s="313">
        <v>2361608</v>
      </c>
      <c r="G22" s="313">
        <v>69268</v>
      </c>
      <c r="H22" s="313">
        <v>0</v>
      </c>
      <c r="I22" s="313">
        <v>0</v>
      </c>
      <c r="J22" s="313">
        <v>0</v>
      </c>
      <c r="K22" s="313">
        <v>0</v>
      </c>
      <c r="L22" s="313">
        <v>0</v>
      </c>
      <c r="M22" s="313">
        <v>0</v>
      </c>
      <c r="N22" s="313">
        <v>0</v>
      </c>
      <c r="O22" s="313">
        <v>991967</v>
      </c>
      <c r="P22" s="313">
        <v>1436456</v>
      </c>
      <c r="Q22" s="313">
        <v>1326329</v>
      </c>
      <c r="R22" s="313">
        <v>287605</v>
      </c>
      <c r="S22" s="313">
        <v>257033</v>
      </c>
      <c r="T22" s="313">
        <v>64810</v>
      </c>
      <c r="U22" s="313">
        <v>0</v>
      </c>
      <c r="V22" s="313">
        <v>0</v>
      </c>
      <c r="W22" s="313">
        <v>0</v>
      </c>
      <c r="X22" s="316">
        <v>0</v>
      </c>
    </row>
    <row r="23" spans="1:24" s="310" customFormat="1" ht="30.75" customHeight="1">
      <c r="A23" s="435" t="s">
        <v>46</v>
      </c>
      <c r="B23" s="317">
        <v>3179581</v>
      </c>
      <c r="C23" s="317">
        <v>1949308</v>
      </c>
      <c r="D23" s="317">
        <v>0</v>
      </c>
      <c r="E23" s="317">
        <v>0</v>
      </c>
      <c r="F23" s="317">
        <v>1186463</v>
      </c>
      <c r="G23" s="317">
        <v>0</v>
      </c>
      <c r="H23" s="317">
        <v>43810</v>
      </c>
      <c r="I23" s="317">
        <v>0</v>
      </c>
      <c r="J23" s="317">
        <v>0</v>
      </c>
      <c r="K23" s="317">
        <v>0</v>
      </c>
      <c r="L23" s="317">
        <v>0</v>
      </c>
      <c r="M23" s="317">
        <v>0</v>
      </c>
      <c r="N23" s="317">
        <v>0</v>
      </c>
      <c r="O23" s="317">
        <v>81482</v>
      </c>
      <c r="P23" s="317">
        <v>1457278</v>
      </c>
      <c r="Q23" s="317">
        <v>1458925</v>
      </c>
      <c r="R23" s="317">
        <v>117160</v>
      </c>
      <c r="S23" s="317">
        <v>64736</v>
      </c>
      <c r="T23" s="317">
        <v>0</v>
      </c>
      <c r="U23" s="317">
        <v>0</v>
      </c>
      <c r="V23" s="317">
        <v>0</v>
      </c>
      <c r="W23" s="317">
        <v>0</v>
      </c>
      <c r="X23" s="318">
        <v>0</v>
      </c>
    </row>
    <row r="24" spans="1:24" s="310" customFormat="1" ht="30.75" customHeight="1">
      <c r="A24" s="436" t="s">
        <v>47</v>
      </c>
      <c r="B24" s="313">
        <v>8011378</v>
      </c>
      <c r="C24" s="313">
        <v>3862611</v>
      </c>
      <c r="D24" s="313">
        <v>0</v>
      </c>
      <c r="E24" s="313">
        <v>0</v>
      </c>
      <c r="F24" s="313">
        <v>4061690</v>
      </c>
      <c r="G24" s="313">
        <v>87077</v>
      </c>
      <c r="H24" s="313">
        <v>0</v>
      </c>
      <c r="I24" s="313">
        <v>0</v>
      </c>
      <c r="J24" s="313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3">
        <v>819440</v>
      </c>
      <c r="Q24" s="313">
        <v>5161352</v>
      </c>
      <c r="R24" s="313">
        <v>1203291</v>
      </c>
      <c r="S24" s="313">
        <v>697425</v>
      </c>
      <c r="T24" s="313">
        <v>107895</v>
      </c>
      <c r="U24" s="313">
        <v>21975</v>
      </c>
      <c r="V24" s="313">
        <v>0</v>
      </c>
      <c r="W24" s="313">
        <v>0</v>
      </c>
      <c r="X24" s="316">
        <v>0</v>
      </c>
    </row>
    <row r="25" spans="1:24" s="310" customFormat="1" ht="30.75" customHeight="1">
      <c r="A25" s="437" t="s">
        <v>48</v>
      </c>
      <c r="B25" s="319">
        <v>721815</v>
      </c>
      <c r="C25" s="319">
        <v>162259</v>
      </c>
      <c r="D25" s="319">
        <v>0</v>
      </c>
      <c r="E25" s="319">
        <v>0</v>
      </c>
      <c r="F25" s="319">
        <v>448379</v>
      </c>
      <c r="G25" s="319">
        <v>87847</v>
      </c>
      <c r="H25" s="319">
        <v>23330</v>
      </c>
      <c r="I25" s="319">
        <v>0</v>
      </c>
      <c r="J25" s="319">
        <v>0</v>
      </c>
      <c r="K25" s="319">
        <v>0</v>
      </c>
      <c r="L25" s="319">
        <v>0</v>
      </c>
      <c r="M25" s="319">
        <v>0</v>
      </c>
      <c r="N25" s="319">
        <v>0</v>
      </c>
      <c r="O25" s="319">
        <v>111177</v>
      </c>
      <c r="P25" s="319">
        <v>0</v>
      </c>
      <c r="Q25" s="319">
        <v>255675</v>
      </c>
      <c r="R25" s="319">
        <v>173136</v>
      </c>
      <c r="S25" s="319">
        <v>181827</v>
      </c>
      <c r="T25" s="319">
        <v>0</v>
      </c>
      <c r="U25" s="319">
        <v>0</v>
      </c>
      <c r="V25" s="319">
        <v>0</v>
      </c>
      <c r="W25" s="319">
        <v>0</v>
      </c>
      <c r="X25" s="320">
        <v>0</v>
      </c>
    </row>
    <row r="26" spans="1:24" s="310" customFormat="1" ht="30.75" customHeight="1" thickBot="1">
      <c r="A26" s="609" t="s">
        <v>18</v>
      </c>
      <c r="B26" s="321">
        <f>SUM(B10:B25)</f>
        <v>102067020</v>
      </c>
      <c r="C26" s="321">
        <f>SUM(C10:C25)</f>
        <v>64182135</v>
      </c>
      <c r="D26" s="321">
        <v>0</v>
      </c>
      <c r="E26" s="321">
        <f aca="true" t="shared" si="0" ref="E26:X26">SUM(E10:E25)</f>
        <v>31196</v>
      </c>
      <c r="F26" s="321">
        <f t="shared" si="0"/>
        <v>34735290</v>
      </c>
      <c r="G26" s="321">
        <f t="shared" si="0"/>
        <v>2925434</v>
      </c>
      <c r="H26" s="321">
        <f t="shared" si="0"/>
        <v>112865</v>
      </c>
      <c r="I26" s="321">
        <f t="shared" si="0"/>
        <v>0</v>
      </c>
      <c r="J26" s="321">
        <f t="shared" si="0"/>
        <v>0</v>
      </c>
      <c r="K26" s="321">
        <f t="shared" si="0"/>
        <v>0</v>
      </c>
      <c r="L26" s="321">
        <f t="shared" si="0"/>
        <v>0</v>
      </c>
      <c r="M26" s="321">
        <f t="shared" si="0"/>
        <v>80100</v>
      </c>
      <c r="N26" s="321">
        <f t="shared" si="0"/>
        <v>2175300</v>
      </c>
      <c r="O26" s="321">
        <f t="shared" si="0"/>
        <v>11604651</v>
      </c>
      <c r="P26" s="321">
        <f t="shared" si="0"/>
        <v>33423257</v>
      </c>
      <c r="Q26" s="321">
        <f t="shared" si="0"/>
        <v>38523203</v>
      </c>
      <c r="R26" s="321">
        <f t="shared" si="0"/>
        <v>6578592</v>
      </c>
      <c r="S26" s="321">
        <f t="shared" si="0"/>
        <v>8486320</v>
      </c>
      <c r="T26" s="321">
        <f t="shared" si="0"/>
        <v>858668</v>
      </c>
      <c r="U26" s="321">
        <f t="shared" si="0"/>
        <v>417029</v>
      </c>
      <c r="V26" s="321">
        <f t="shared" si="0"/>
        <v>0</v>
      </c>
      <c r="W26" s="321">
        <f t="shared" si="0"/>
        <v>0</v>
      </c>
      <c r="X26" s="322">
        <f t="shared" si="0"/>
        <v>0</v>
      </c>
    </row>
    <row r="27" spans="1:2" ht="30.75" customHeight="1">
      <c r="A27" s="309"/>
      <c r="B27" s="309"/>
    </row>
    <row r="28" spans="1:14" ht="30.75" customHeight="1" thickBot="1">
      <c r="A28" s="309"/>
      <c r="B28" s="462" t="s">
        <v>142</v>
      </c>
      <c r="M28" s="342" t="s">
        <v>223</v>
      </c>
      <c r="N28" s="343" t="s">
        <v>224</v>
      </c>
    </row>
    <row r="29" spans="1:24" s="310" customFormat="1" ht="30.75" customHeight="1">
      <c r="A29" s="201" t="s">
        <v>31</v>
      </c>
      <c r="B29" s="323">
        <v>153330</v>
      </c>
      <c r="C29" s="323">
        <v>0</v>
      </c>
      <c r="D29" s="323">
        <v>0</v>
      </c>
      <c r="E29" s="323">
        <v>0</v>
      </c>
      <c r="F29" s="323">
        <v>153330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0</v>
      </c>
      <c r="O29" s="324">
        <v>60900</v>
      </c>
      <c r="P29" s="323">
        <v>92430</v>
      </c>
      <c r="Q29" s="323">
        <v>0</v>
      </c>
      <c r="R29" s="323">
        <v>0</v>
      </c>
      <c r="S29" s="323">
        <v>0</v>
      </c>
      <c r="T29" s="323">
        <v>0</v>
      </c>
      <c r="U29" s="323">
        <v>0</v>
      </c>
      <c r="V29" s="323">
        <v>0</v>
      </c>
      <c r="W29" s="323">
        <v>0</v>
      </c>
      <c r="X29" s="325">
        <v>0</v>
      </c>
    </row>
    <row r="30" spans="1:24" s="310" customFormat="1" ht="30.75" customHeight="1" thickBot="1">
      <c r="A30" s="610" t="s">
        <v>18</v>
      </c>
      <c r="B30" s="326">
        <f aca="true" t="shared" si="1" ref="B30:X30">B29</f>
        <v>153330</v>
      </c>
      <c r="C30" s="326">
        <f t="shared" si="1"/>
        <v>0</v>
      </c>
      <c r="D30" s="326">
        <f t="shared" si="1"/>
        <v>0</v>
      </c>
      <c r="E30" s="326">
        <f t="shared" si="1"/>
        <v>0</v>
      </c>
      <c r="F30" s="326">
        <f t="shared" si="1"/>
        <v>153330</v>
      </c>
      <c r="G30" s="326">
        <f t="shared" si="1"/>
        <v>0</v>
      </c>
      <c r="H30" s="326">
        <f t="shared" si="1"/>
        <v>0</v>
      </c>
      <c r="I30" s="326">
        <f t="shared" si="1"/>
        <v>0</v>
      </c>
      <c r="J30" s="326">
        <f t="shared" si="1"/>
        <v>0</v>
      </c>
      <c r="K30" s="326">
        <f t="shared" si="1"/>
        <v>0</v>
      </c>
      <c r="L30" s="326">
        <f t="shared" si="1"/>
        <v>0</v>
      </c>
      <c r="M30" s="326">
        <f t="shared" si="1"/>
        <v>0</v>
      </c>
      <c r="N30" s="326">
        <f t="shared" si="1"/>
        <v>0</v>
      </c>
      <c r="O30" s="326">
        <f t="shared" si="1"/>
        <v>60900</v>
      </c>
      <c r="P30" s="326">
        <f t="shared" si="1"/>
        <v>92430</v>
      </c>
      <c r="Q30" s="326">
        <f t="shared" si="1"/>
        <v>0</v>
      </c>
      <c r="R30" s="326">
        <f t="shared" si="1"/>
        <v>0</v>
      </c>
      <c r="S30" s="326">
        <f t="shared" si="1"/>
        <v>0</v>
      </c>
      <c r="T30" s="326">
        <f t="shared" si="1"/>
        <v>0</v>
      </c>
      <c r="U30" s="326">
        <f t="shared" si="1"/>
        <v>0</v>
      </c>
      <c r="V30" s="326">
        <f t="shared" si="1"/>
        <v>0</v>
      </c>
      <c r="W30" s="326">
        <f t="shared" si="1"/>
        <v>0</v>
      </c>
      <c r="X30" s="327">
        <f t="shared" si="1"/>
        <v>0</v>
      </c>
    </row>
    <row r="31" ht="15" customHeight="1"/>
    <row r="32" s="328" customFormat="1" ht="11.25"/>
  </sheetData>
  <sheetProtection/>
  <mergeCells count="4">
    <mergeCell ref="C6:E6"/>
    <mergeCell ref="N5:X5"/>
    <mergeCell ref="C5:M5"/>
    <mergeCell ref="A5:A8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3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2017-03-17T06:29:55Z</cp:lastPrinted>
  <dcterms:created xsi:type="dcterms:W3CDTF">2003-01-31T04:48:23Z</dcterms:created>
  <dcterms:modified xsi:type="dcterms:W3CDTF">2017-03-17T06:31:33Z</dcterms:modified>
  <cp:category/>
  <cp:version/>
  <cp:contentType/>
  <cp:contentStatus/>
</cp:coreProperties>
</file>