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15" windowWidth="9600" windowHeight="11640" activeTab="0"/>
  </bookViews>
  <sheets>
    <sheet name="ア（ア）" sheetId="1" r:id="rId1"/>
    <sheet name="ア（イ）" sheetId="2" r:id="rId2"/>
    <sheet name="イ" sheetId="3" r:id="rId3"/>
    <sheet name="ウ" sheetId="4" r:id="rId4"/>
    <sheet name="エ" sheetId="5" r:id="rId5"/>
    <sheet name="オ" sheetId="6" r:id="rId6"/>
    <sheet name="カ（ア）" sheetId="7" r:id="rId7"/>
    <sheet name="カ（イ）" sheetId="8" r:id="rId8"/>
    <sheet name="カ（ウ）" sheetId="9" r:id="rId9"/>
    <sheet name="キ" sheetId="10" r:id="rId10"/>
    <sheet name="ク" sheetId="11" r:id="rId11"/>
    <sheet name="ケ" sheetId="12" r:id="rId12"/>
    <sheet name="コ" sheetId="13" r:id="rId13"/>
    <sheet name="サ" sheetId="14" r:id="rId14"/>
    <sheet name="シ" sheetId="15" r:id="rId15"/>
    <sheet name="ス（ア）" sheetId="16" r:id="rId16"/>
    <sheet name="ス（イ）" sheetId="17" r:id="rId17"/>
    <sheet name="ス（ウ）" sheetId="18" r:id="rId18"/>
    <sheet name="ス（エ）" sheetId="19" r:id="rId19"/>
    <sheet name="ス（オ）" sheetId="20" r:id="rId20"/>
    <sheet name="ス（カ）" sheetId="21" r:id="rId21"/>
    <sheet name="セ（ア）" sheetId="22" r:id="rId22"/>
    <sheet name="セ（イ）" sheetId="23" r:id="rId23"/>
    <sheet name="ソ" sheetId="24" r:id="rId24"/>
    <sheet name="タ（ア）" sheetId="25" r:id="rId25"/>
    <sheet name="タ（イ）" sheetId="26" r:id="rId26"/>
    <sheet name="チ（ア）" sheetId="27" r:id="rId27"/>
    <sheet name="チ（イ）" sheetId="28" r:id="rId28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Regression_Int" localSheetId="26" hidden="1">1</definedName>
    <definedName name="_Regression_Int" localSheetId="27" hidden="1">1</definedName>
    <definedName name="_xlnm.Print_Area" localSheetId="0">'ア（ア）'!$A$1:$AB$65</definedName>
    <definedName name="_xlnm.Print_Area" localSheetId="1">'ア（イ）'!$A$1:$O$65</definedName>
    <definedName name="_xlnm.Print_Area" localSheetId="2">'イ'!$A$1:$H$22</definedName>
    <definedName name="_xlnm.Print_Area" localSheetId="4">'エ'!$A$1:$O$15</definedName>
    <definedName name="_xlnm.Print_Area" localSheetId="8">'カ（ウ）'!$A$1:$Q$53</definedName>
    <definedName name="_xlnm.Print_Area" localSheetId="9">'キ'!$A$1:$L$16</definedName>
    <definedName name="_xlnm.Print_Area" localSheetId="11">'ケ'!$A$1:$M$33</definedName>
    <definedName name="_xlnm.Print_Area" localSheetId="12">'コ'!$A$1:$AH$15</definedName>
    <definedName name="_xlnm.Print_Area" localSheetId="13">'サ'!$A$1:$E$16</definedName>
    <definedName name="_xlnm.Print_Area" localSheetId="14">'シ'!$A$1:$G$15</definedName>
    <definedName name="_xlnm.Print_Area" localSheetId="15">'ス（ア）'!$A$1:$I$19</definedName>
    <definedName name="_xlnm.Print_Area" localSheetId="16">'ス（イ）'!$A$1:$F$14</definedName>
    <definedName name="_xlnm.Print_Area" localSheetId="17">'ス（ウ）'!$A$1:$H$32</definedName>
    <definedName name="_xlnm.Print_Area" localSheetId="18">'ス（エ）'!$A$1:$H$19</definedName>
    <definedName name="_xlnm.Print_Area" localSheetId="19">'ス（オ）'!$A$1:$I$15</definedName>
    <definedName name="_xlnm.Print_Area" localSheetId="20">'ス（カ）'!$A$1:$J$23</definedName>
    <definedName name="_xlnm.Print_Area" localSheetId="21">'セ（ア）'!$A$1:$G$18</definedName>
    <definedName name="_xlnm.Print_Area" localSheetId="22">'セ（イ）'!$A$1:$I$15</definedName>
    <definedName name="_xlnm.Print_Area" localSheetId="23">'ソ'!$A$1:$L$18</definedName>
    <definedName name="_xlnm.Print_Area" localSheetId="24">'タ（ア）'!$A$1:$L$18</definedName>
    <definedName name="_xlnm.Print_Area" localSheetId="25">'タ（イ）'!$A$1:$L$14</definedName>
    <definedName name="_xlnm.Print_Area" localSheetId="26">'チ（ア）'!$A$1:$F$52</definedName>
    <definedName name="_xlnm.Print_Area" localSheetId="27">'チ（イ）'!$A$1:$I$53</definedName>
    <definedName name="Print_Area_MI" localSheetId="0">'ア（ア）'!$A$1:$AB$40</definedName>
    <definedName name="Print_Area_MI" localSheetId="1">'ア（イ）'!$A$1:$AD$3</definedName>
    <definedName name="Print_Area_MI" localSheetId="4">'エ'!$A$4:$K$16</definedName>
    <definedName name="Print_Area_MI" localSheetId="5">'オ'!$A$4:$H$16</definedName>
    <definedName name="Print_Area_MI" localSheetId="6">'カ（ア）'!$A$4:$H$17</definedName>
    <definedName name="Print_Area_MI" localSheetId="7">'カ（イ）'!$A$4:$H$17</definedName>
    <definedName name="Print_Area_MI" localSheetId="8">'カ（ウ）'!$A$5:$Q$51</definedName>
    <definedName name="Print_Area_MI" localSheetId="9">'キ'!#REF!</definedName>
    <definedName name="Print_Area_MI" localSheetId="10">'ク'!#REF!</definedName>
    <definedName name="Print_Area_MI" localSheetId="11">'ケ'!$A$4:$M$34</definedName>
    <definedName name="Print_Area_MI" localSheetId="12">'コ'!#REF!</definedName>
    <definedName name="Print_Area_MI" localSheetId="13">'サ'!#REF!</definedName>
    <definedName name="Print_Area_MI" localSheetId="14">'シ'!#REF!</definedName>
    <definedName name="Print_Area_MI" localSheetId="15">'ス（ア）'!$A$4:$J$17</definedName>
    <definedName name="Print_Area_MI" localSheetId="16">'ス（イ）'!$A$4:$J$4</definedName>
    <definedName name="Print_Area_MI" localSheetId="17">'ス（ウ）'!$A$4:$J$4</definedName>
    <definedName name="Print_Area_MI" localSheetId="18">'ス（エ）'!$A$5:$K$19</definedName>
    <definedName name="Print_Area_MI" localSheetId="19">'ス（オ）'!$A$5:$K$6</definedName>
    <definedName name="Print_Area_MI" localSheetId="20">'ス（カ）'!#REF!</definedName>
    <definedName name="Print_Area_MI" localSheetId="21">'セ（ア）'!$A$4:$I$17</definedName>
    <definedName name="Print_Area_MI" localSheetId="22">'セ（イ）'!$A$4:$I$4</definedName>
    <definedName name="Print_Area_MI" localSheetId="23">'ソ'!#REF!</definedName>
    <definedName name="Print_Area_MI" localSheetId="24">'タ（ア）'!#REF!</definedName>
    <definedName name="Print_Area_MI" localSheetId="25">'タ（イ）'!#REF!</definedName>
    <definedName name="Print_Area_MI" localSheetId="26">'チ（ア）'!$A$5:$H$13</definedName>
    <definedName name="Print_Area_MI" localSheetId="27">'チ（イ）'!$A$5:$I$6</definedName>
    <definedName name="_xlnm.Print_Titles" localSheetId="0">'ア（ア）'!$A:$B</definedName>
    <definedName name="_xlnm.Print_Titles" localSheetId="1">'ア（イ）'!$A:$B</definedName>
    <definedName name="_xlnm.Print_Titles" localSheetId="8">'カ（ウ）'!$6:$7</definedName>
  </definedNames>
  <calcPr fullCalcOnLoad="1"/>
</workbook>
</file>

<file path=xl/sharedStrings.xml><?xml version="1.0" encoding="utf-8"?>
<sst xmlns="http://schemas.openxmlformats.org/spreadsheetml/2006/main" count="1035" uniqueCount="417">
  <si>
    <t xml:space="preserve">  (1) 法適用公営企業会計の状況</t>
  </si>
  <si>
    <t>　　  ア　決算収支の状況</t>
  </si>
  <si>
    <t>　  　  (ｱ) 収　益　的　収　支</t>
  </si>
  <si>
    <t>経　常</t>
  </si>
  <si>
    <t>累　積</t>
  </si>
  <si>
    <t>不　良</t>
  </si>
  <si>
    <t>経常損</t>
  </si>
  <si>
    <t>累積欠</t>
  </si>
  <si>
    <t>不良債</t>
  </si>
  <si>
    <t>年 度</t>
  </si>
  <si>
    <t xml:space="preserve"> 総 　収 　益</t>
  </si>
  <si>
    <t xml:space="preserve"> 総　 費 　用</t>
  </si>
  <si>
    <t>経 常 収 益</t>
  </si>
  <si>
    <t>うち</t>
  </si>
  <si>
    <t>経 常 費 用</t>
  </si>
  <si>
    <t>経 常 利 益</t>
  </si>
  <si>
    <t>経 常 損 失</t>
  </si>
  <si>
    <t>特 別 利 益</t>
  </si>
  <si>
    <t>特別損失</t>
  </si>
  <si>
    <t>純　損　益</t>
  </si>
  <si>
    <t>累積欠損金</t>
  </si>
  <si>
    <t>不 良 債 務</t>
  </si>
  <si>
    <t>収　支</t>
  </si>
  <si>
    <t>欠損金</t>
  </si>
  <si>
    <t>債　務</t>
  </si>
  <si>
    <t>事業数</t>
  </si>
  <si>
    <t>失を生</t>
  </si>
  <si>
    <t>損金を</t>
  </si>
  <si>
    <t>務を有</t>
  </si>
  <si>
    <t>Ｃ＋Ｇ</t>
  </si>
  <si>
    <t>Ｄ＋Ｈ</t>
  </si>
  <si>
    <t>営 業 収 益</t>
  </si>
  <si>
    <t>料 金 収 入</t>
  </si>
  <si>
    <t>他会計繰入金</t>
  </si>
  <si>
    <t>営 業 費 用</t>
  </si>
  <si>
    <t>職員給与費</t>
  </si>
  <si>
    <t>支 払 利 息</t>
  </si>
  <si>
    <t>減価償却費</t>
  </si>
  <si>
    <t>Ｃ－Ｄ</t>
  </si>
  <si>
    <t>(△)Ｃ－Ｄ</t>
  </si>
  <si>
    <t>他 会 計</t>
  </si>
  <si>
    <t>Ａ－Ｂ</t>
  </si>
  <si>
    <t>比　率</t>
  </si>
  <si>
    <t>じた事</t>
  </si>
  <si>
    <t>有する</t>
  </si>
  <si>
    <t>する事</t>
  </si>
  <si>
    <t>Ａ</t>
  </si>
  <si>
    <t>Ｂ</t>
  </si>
  <si>
    <t>Ｃ</t>
  </si>
  <si>
    <t>Ｄ</t>
  </si>
  <si>
    <t>Ｅ</t>
  </si>
  <si>
    <t>Ｆ</t>
  </si>
  <si>
    <t>Ｇ</t>
  </si>
  <si>
    <t>繰 入 金</t>
  </si>
  <si>
    <t>Ｈ</t>
  </si>
  <si>
    <t>Ｉ</t>
  </si>
  <si>
    <t>業　数</t>
  </si>
  <si>
    <t>３　公　営　事　業　会　計　の　状　況</t>
  </si>
  <si>
    <t>増減</t>
  </si>
  <si>
    <t>増減率</t>
  </si>
  <si>
    <t>事業名</t>
  </si>
  <si>
    <t>上水</t>
  </si>
  <si>
    <t>簡水</t>
  </si>
  <si>
    <t>工水</t>
  </si>
  <si>
    <t>交通</t>
  </si>
  <si>
    <t>病院</t>
  </si>
  <si>
    <t>介護</t>
  </si>
  <si>
    <t>合計
（下水を
除く）</t>
  </si>
  <si>
    <t>公共下水</t>
  </si>
  <si>
    <t>特環下水</t>
  </si>
  <si>
    <t>合計</t>
  </si>
  <si>
    <t>ガス</t>
  </si>
  <si>
    <t>特排下水</t>
  </si>
  <si>
    <t>下水道　計</t>
  </si>
  <si>
    <t>農集下水</t>
  </si>
  <si>
    <t>皆増</t>
  </si>
  <si>
    <t>資本的収入</t>
  </si>
  <si>
    <t>補てん財</t>
  </si>
  <si>
    <t>翌年度繰越</t>
  </si>
  <si>
    <t>純      計</t>
  </si>
  <si>
    <t>資本的支出</t>
  </si>
  <si>
    <t>不  足  額</t>
  </si>
  <si>
    <t>補てん財源</t>
  </si>
  <si>
    <t>源不足額</t>
  </si>
  <si>
    <t>企  業  債</t>
  </si>
  <si>
    <t>国庫(県)補助金</t>
  </si>
  <si>
    <t>財源充当額</t>
  </si>
  <si>
    <t>Ａ－Ｂ－Ｃ</t>
  </si>
  <si>
    <t>建設改良費</t>
  </si>
  <si>
    <t>企業債償還金</t>
  </si>
  <si>
    <t>（△）</t>
  </si>
  <si>
    <t>Ｆ－Ｇ</t>
  </si>
  <si>
    <t>特排下水</t>
  </si>
  <si>
    <t>３　公　営　事　業　会　計　の　状　況</t>
  </si>
  <si>
    <t>　  　  (ｲ) 資　本　的　収　支</t>
  </si>
  <si>
    <t>前年度同意等債で今年度収入分</t>
  </si>
  <si>
    <t>　　Ｃ</t>
  </si>
  <si>
    <t>イ　事業数の推移</t>
  </si>
  <si>
    <t>年度</t>
  </si>
  <si>
    <t>増　減</t>
  </si>
  <si>
    <t>Ｂ　の</t>
  </si>
  <si>
    <t>事業名</t>
  </si>
  <si>
    <t>構成比</t>
  </si>
  <si>
    <t>上 水 道</t>
  </si>
  <si>
    <t>簡易水道</t>
  </si>
  <si>
    <t>工業用水道</t>
  </si>
  <si>
    <t>交　　通</t>
  </si>
  <si>
    <t>ガ　　ス</t>
  </si>
  <si>
    <t>病　　院</t>
  </si>
  <si>
    <t>介護サービス</t>
  </si>
  <si>
    <t>計</t>
  </si>
  <si>
    <t>３　公　営　事　業　会　計　の　状　況</t>
  </si>
  <si>
    <t>A</t>
  </si>
  <si>
    <t>B</t>
  </si>
  <si>
    <t>B-A</t>
  </si>
  <si>
    <t>公共下水道</t>
  </si>
  <si>
    <t>特定環境保全公共下水道</t>
  </si>
  <si>
    <t>農業集落排水</t>
  </si>
  <si>
    <t>特定地域生活排水処理</t>
  </si>
  <si>
    <t>（注1）（　）数値は施設数</t>
  </si>
  <si>
    <t>　</t>
  </si>
  <si>
    <t>　　　　　　</t>
  </si>
  <si>
    <t>　　　　　</t>
  </si>
  <si>
    <t>ウ　職員数の推移</t>
  </si>
  <si>
    <t>対前年度</t>
  </si>
  <si>
    <t>増 加 率</t>
  </si>
  <si>
    <t>３　公　営　事　業　会　計　の　状　況</t>
  </si>
  <si>
    <t xml:space="preserve"> </t>
  </si>
  <si>
    <t>A</t>
  </si>
  <si>
    <t>B</t>
  </si>
  <si>
    <t>B-A</t>
  </si>
  <si>
    <t>８</t>
  </si>
  <si>
    <t>エ　決算規模の推移（総費用(税込み)－減価償却費＋資本的支出）</t>
  </si>
  <si>
    <t>対前年度増加率</t>
  </si>
  <si>
    <t>総費用</t>
  </si>
  <si>
    <t>減価償却費</t>
  </si>
  <si>
    <t>資本的支出</t>
  </si>
  <si>
    <t>決算規模</t>
  </si>
  <si>
    <t>下水道</t>
  </si>
  <si>
    <t>オ　建設投資の推移（資本的支出のうち建設改良費）</t>
  </si>
  <si>
    <t>-</t>
  </si>
  <si>
    <t>カ　企業債の状況</t>
  </si>
  <si>
    <t xml:space="preserve">  (ｱ) 企業債の発行額</t>
  </si>
  <si>
    <t>-</t>
  </si>
  <si>
    <t>-</t>
  </si>
  <si>
    <t xml:space="preserve">  (ｲ) 企業債の現在高</t>
  </si>
  <si>
    <t xml:space="preserve">  (ｳ) 企業債の借入先別現在高</t>
  </si>
  <si>
    <t>区分</t>
  </si>
  <si>
    <t>　　　　　借　　　　　　入　　　　　　先</t>
  </si>
  <si>
    <t>構　　　　成　　　　比</t>
  </si>
  <si>
    <t>２簡　保</t>
  </si>
  <si>
    <t>４市中銀行</t>
  </si>
  <si>
    <t>５市銀以外</t>
  </si>
  <si>
    <t>６共　済</t>
  </si>
  <si>
    <t>７その他</t>
  </si>
  <si>
    <t>１</t>
  </si>
  <si>
    <t>２</t>
  </si>
  <si>
    <t>３</t>
  </si>
  <si>
    <t>４</t>
  </si>
  <si>
    <t>５</t>
  </si>
  <si>
    <t>６</t>
  </si>
  <si>
    <t>７</t>
  </si>
  <si>
    <t>※運用部＝財政融資＋郵貯</t>
  </si>
  <si>
    <t>３　公　営　事　業　会　計　の　状　況</t>
  </si>
  <si>
    <t>１運用部</t>
  </si>
  <si>
    <t>３機　構</t>
  </si>
  <si>
    <t>キ　累積欠損金の推移</t>
  </si>
  <si>
    <t>　  対前年度増加率</t>
  </si>
  <si>
    <t>ク　不良債務の推移</t>
  </si>
  <si>
    <t>３　公　営　事　業　会　計　の　状　況</t>
  </si>
  <si>
    <t>-</t>
  </si>
  <si>
    <t>ケ　他会計繰入金の状況</t>
  </si>
  <si>
    <t>収益的</t>
  </si>
  <si>
    <t>資本的</t>
  </si>
  <si>
    <t>増減額</t>
  </si>
  <si>
    <t>増減率</t>
  </si>
  <si>
    <t>収　入</t>
  </si>
  <si>
    <t>C-F=G</t>
  </si>
  <si>
    <t>G/F</t>
  </si>
  <si>
    <t>　　　資本的収入＝他会計出資金＋他会計負担金＋他会計補助金＋他会計借入金</t>
  </si>
  <si>
    <t>　　　繰入率は収益的収入（総収入）、資本的収入に対する繰入金の割合</t>
  </si>
  <si>
    <t>A</t>
  </si>
  <si>
    <t>B</t>
  </si>
  <si>
    <t>C</t>
  </si>
  <si>
    <t>D</t>
  </si>
  <si>
    <t>E</t>
  </si>
  <si>
    <t>F</t>
  </si>
  <si>
    <t>総収益</t>
  </si>
  <si>
    <t>資本的収入</t>
  </si>
  <si>
    <t>元</t>
  </si>
  <si>
    <t>介護サービス</t>
  </si>
  <si>
    <t>サ　料金改定の状況</t>
  </si>
  <si>
    <t>22年</t>
  </si>
  <si>
    <t>事業数</t>
  </si>
  <si>
    <t>改定あり</t>
  </si>
  <si>
    <t>（注）事業数については建設中の事業を含まない。</t>
  </si>
  <si>
    <t>シ　料金収入に対する職員給与費の割合</t>
  </si>
  <si>
    <t>上    水 　 道</t>
  </si>
  <si>
    <t>簡  易  水  道</t>
  </si>
  <si>
    <t>工 業 用 水 道</t>
  </si>
  <si>
    <t>交  　　　　通</t>
  </si>
  <si>
    <t>ガ  　　　　ス</t>
  </si>
  <si>
    <t>病  　　　　院</t>
  </si>
  <si>
    <t>３　公　営　事　業　会　計　の　状　況</t>
  </si>
  <si>
    <t>介護サ ー ビ ス</t>
  </si>
  <si>
    <t>下    水 　 道</t>
  </si>
  <si>
    <t>ス　水道事業資料</t>
  </si>
  <si>
    <t xml:space="preserve">  (ｱ) 給水人口段階区分別事業数（上水道末端給水事業）</t>
  </si>
  <si>
    <t>給水人口</t>
  </si>
  <si>
    <t>15万人以上</t>
  </si>
  <si>
    <t>10万人以上</t>
  </si>
  <si>
    <t>５万人以上</t>
  </si>
  <si>
    <t>３万人以上</t>
  </si>
  <si>
    <t>1.5万人以上</t>
  </si>
  <si>
    <t>1.5万人</t>
  </si>
  <si>
    <t>15万人未満</t>
  </si>
  <si>
    <t>10万人未満</t>
  </si>
  <si>
    <t>５万人未満</t>
  </si>
  <si>
    <t>３万人未満</t>
  </si>
  <si>
    <t>未　満</t>
  </si>
  <si>
    <t>項　　目</t>
  </si>
  <si>
    <t>の事業　　</t>
  </si>
  <si>
    <t>の事業</t>
  </si>
  <si>
    <t>３　公　営　事　業　会　計　の　状　況</t>
  </si>
  <si>
    <t>（注）他に用水供給事業数が２団体</t>
  </si>
  <si>
    <t xml:space="preserve">  (ｲ) 経営主体別事業数</t>
  </si>
  <si>
    <t>経営主体</t>
  </si>
  <si>
    <t>企業団</t>
  </si>
  <si>
    <t>区　　分</t>
  </si>
  <si>
    <t>簡易水道(法適)</t>
  </si>
  <si>
    <t>簡易水道(非適)</t>
  </si>
  <si>
    <t>上 　 水  　道</t>
  </si>
  <si>
    <r>
      <t>（注）〔　〕は上水道と同一会計</t>
    </r>
    <r>
      <rPr>
        <sz val="12"/>
        <rFont val="Helv"/>
        <family val="2"/>
      </rPr>
      <t xml:space="preserve"> </t>
    </r>
  </si>
  <si>
    <t>１人当た</t>
  </si>
  <si>
    <t>１人１日</t>
  </si>
  <si>
    <t>人　　口</t>
  </si>
  <si>
    <t>り年間使</t>
  </si>
  <si>
    <t>使用水量</t>
  </si>
  <si>
    <t>（人）</t>
  </si>
  <si>
    <t>（％）</t>
  </si>
  <si>
    <t>普 及 率</t>
  </si>
  <si>
    <t>給 水 量</t>
  </si>
  <si>
    <r>
      <t>(千ｍ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</si>
  <si>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r>
      <t>用量(ｍ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</si>
  <si>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（ℓ)</t>
  </si>
  <si>
    <t>上　　水　　道</t>
  </si>
  <si>
    <t>(注)</t>
  </si>
  <si>
    <t>人口：3月31日現在　住民基本台帳人口使用（外国人登録法により登録された人口を含む）</t>
  </si>
  <si>
    <t>給水人口：現在給水人口</t>
  </si>
  <si>
    <t>給水量＝有収水量</t>
  </si>
  <si>
    <t>項目</t>
  </si>
  <si>
    <t>供給単価</t>
  </si>
  <si>
    <t>資本費</t>
  </si>
  <si>
    <t>給与費</t>
  </si>
  <si>
    <t>その他</t>
  </si>
  <si>
    <t xml:space="preserve">  (ｵ) 元利償還額の状況（上水道事業）</t>
  </si>
  <si>
    <t>料金収入</t>
  </si>
  <si>
    <t>企 業 債 償 還 額</t>
  </si>
  <si>
    <t>(b)</t>
  </si>
  <si>
    <t>(c)</t>
  </si>
  <si>
    <t>(d)</t>
  </si>
  <si>
    <t>（a)</t>
  </si>
  <si>
    <t>元金（b）</t>
  </si>
  <si>
    <t>利息（c）</t>
  </si>
  <si>
    <t>計（d）</t>
  </si>
  <si>
    <t>３　公　営　事　業　会　計　の　状　況</t>
  </si>
  <si>
    <t>15 万 人</t>
  </si>
  <si>
    <t>10 万 人</t>
  </si>
  <si>
    <t>５ 万 人</t>
  </si>
  <si>
    <t>３ 万 人</t>
  </si>
  <si>
    <t>以 上 の</t>
  </si>
  <si>
    <t>以　　上</t>
  </si>
  <si>
    <t>未 満 の</t>
  </si>
  <si>
    <t>事　　業</t>
  </si>
  <si>
    <t>15万人未</t>
  </si>
  <si>
    <t>10万人未</t>
  </si>
  <si>
    <t>５万人未</t>
  </si>
  <si>
    <t>３万人未</t>
  </si>
  <si>
    <t>事    業</t>
  </si>
  <si>
    <t>満の事業</t>
  </si>
  <si>
    <t>　           1,400円未満</t>
  </si>
  <si>
    <t xml:space="preserve"> 1,400円以上 1,600円 〃</t>
  </si>
  <si>
    <t xml:space="preserve"> 1,600円 〃  1,800円 〃</t>
  </si>
  <si>
    <t xml:space="preserve"> 1,800円 〃  2,000円 〃</t>
  </si>
  <si>
    <t xml:space="preserve"> 2,000円 〃  2,200円 〃</t>
  </si>
  <si>
    <t xml:space="preserve"> 2,200円 〃  2,400円 〃</t>
  </si>
  <si>
    <t xml:space="preserve"> 2,400円 〃  2,600円 〃</t>
  </si>
  <si>
    <t xml:space="preserve"> 2,600円 〃  2,800円 〃</t>
  </si>
  <si>
    <t xml:space="preserve"> 2,800円 〃  3,000円 〃</t>
  </si>
  <si>
    <t xml:space="preserve"> 3,000円 〃  3,200円 〃</t>
  </si>
  <si>
    <t xml:space="preserve"> 3,200円 〃  3,400円 〃</t>
  </si>
  <si>
    <t xml:space="preserve"> 3,400円 〃  </t>
  </si>
  <si>
    <t>（注）口径別料金体系の場合は13mmの料金</t>
  </si>
  <si>
    <t>３　公　営　事　業　会　計　の　状　況</t>
  </si>
  <si>
    <r>
      <t xml:space="preserve">  (ｶ) 家庭用20ｍ</t>
    </r>
    <r>
      <rPr>
        <vertAlign val="superscript"/>
        <sz val="14"/>
        <rFont val="ＭＳ ゴシック"/>
        <family val="3"/>
      </rPr>
      <t>3</t>
    </r>
    <r>
      <rPr>
        <sz val="14"/>
        <rFont val="ＭＳ ゴシック"/>
        <family val="3"/>
      </rPr>
      <t>当たり料金（上水道末端給水事業）</t>
    </r>
  </si>
  <si>
    <t>1.5 万人</t>
  </si>
  <si>
    <t>セ　工業用水道事業資料</t>
  </si>
  <si>
    <t xml:space="preserve">  (ｲ) 元利償還額の状況</t>
  </si>
  <si>
    <t>ソ　交通事業資料</t>
  </si>
  <si>
    <t>乗</t>
  </si>
  <si>
    <t>合</t>
  </si>
  <si>
    <t>貸</t>
  </si>
  <si>
    <t>切</t>
  </si>
  <si>
    <t>タ　病院事業資料</t>
  </si>
  <si>
    <t xml:space="preserve">  (ｱ) 病床数及び患者数の推移</t>
  </si>
  <si>
    <t>２　15年度より調査上、一般病床と療養病床に区分することとなった。</t>
  </si>
  <si>
    <t>３　15年度の対前年度増加率のうち、一般については、療養と合算して、前年度比較。</t>
  </si>
  <si>
    <t xml:space="preserve">  (ｲ) 外来入院比率及び１人当たり診療収入</t>
  </si>
  <si>
    <t>患者１人</t>
  </si>
  <si>
    <t>当 た り</t>
  </si>
  <si>
    <t>診療収入</t>
  </si>
  <si>
    <t>３　公　営　事　業　会　計　の　状　況</t>
  </si>
  <si>
    <t>チ　下水道事業資料（公共下水道事業）</t>
  </si>
  <si>
    <t>使用料単価</t>
  </si>
  <si>
    <t>維持管理費</t>
  </si>
  <si>
    <t>チ　下水道事業資料</t>
  </si>
  <si>
    <t>増減</t>
  </si>
  <si>
    <t>漁業下水</t>
  </si>
  <si>
    <t>皆増</t>
  </si>
  <si>
    <t>漁集下水</t>
  </si>
  <si>
    <t>水道　計</t>
  </si>
  <si>
    <t>工水</t>
  </si>
  <si>
    <t>ガス</t>
  </si>
  <si>
    <t>皆減</t>
  </si>
  <si>
    <t>漁業集落排水</t>
  </si>
  <si>
    <t>介　　護
サービス</t>
  </si>
  <si>
    <t>（注）（　）数値は特別利益の他会計繰入金で内数</t>
  </si>
  <si>
    <t>　　　収益的収入＝他会計負担金＋他会計補助金＋他会計繰入金</t>
  </si>
  <si>
    <t>22年</t>
  </si>
  <si>
    <t>23年</t>
  </si>
  <si>
    <t>22年繰入率</t>
  </si>
  <si>
    <t>23年繰入率</t>
  </si>
  <si>
    <t>●</t>
  </si>
  <si>
    <t>（皆増）</t>
  </si>
  <si>
    <t>コ　経常収支比率の推移</t>
  </si>
  <si>
    <t>23年</t>
  </si>
  <si>
    <t>市</t>
  </si>
  <si>
    <t>町</t>
  </si>
  <si>
    <t>年度</t>
  </si>
  <si>
    <t>項 目　</t>
  </si>
  <si>
    <t>19年度及び23年度は閏年</t>
  </si>
  <si>
    <t xml:space="preserve">  (ｳ) 給水人口、給水量及び普及率等の推移（末端給水事業）</t>
  </si>
  <si>
    <r>
      <t xml:space="preserve">  (ｴ) １ｍ</t>
    </r>
    <r>
      <rPr>
        <vertAlign val="superscript"/>
        <sz val="14"/>
        <rFont val="ＭＳ ゴシック"/>
        <family val="3"/>
      </rPr>
      <t>3</t>
    </r>
    <r>
      <rPr>
        <sz val="14"/>
        <rFont val="ＭＳ ゴシック"/>
        <family val="3"/>
      </rPr>
      <t>当たりの供給単価及び給水原価（上水道末端給水事業）</t>
    </r>
  </si>
  <si>
    <t>給　　　水　　　原　　　価</t>
  </si>
  <si>
    <t>　　※資本費＝（減価償却費＋企業債利息＋受水費のうち資本費相当額）／年間総有収水量</t>
  </si>
  <si>
    <r>
      <t>資本費</t>
    </r>
    <r>
      <rPr>
        <vertAlign val="superscript"/>
        <sz val="10"/>
        <rFont val="ＭＳ ゴシック"/>
        <family val="3"/>
      </rPr>
      <t>※</t>
    </r>
  </si>
  <si>
    <t xml:space="preserve"> （注）上段：金額(円)　　 下段：構成比(％)</t>
  </si>
  <si>
    <t>千円</t>
  </si>
  <si>
    <t>％</t>
  </si>
  <si>
    <t>(a)</t>
  </si>
  <si>
    <t>(a)</t>
  </si>
  <si>
    <t>計（d）</t>
  </si>
  <si>
    <t xml:space="preserve"> 料　金</t>
  </si>
  <si>
    <t xml:space="preserve">段階区分 </t>
  </si>
  <si>
    <r>
      <t>　(ｱ) １ｍ</t>
    </r>
    <r>
      <rPr>
        <vertAlign val="superscript"/>
        <sz val="14"/>
        <rFont val="ＭＳ ゴシック"/>
        <family val="3"/>
      </rPr>
      <t>3</t>
    </r>
    <r>
      <rPr>
        <sz val="14"/>
        <rFont val="ＭＳ ゴシック"/>
        <family val="3"/>
      </rPr>
      <t>当たりの供給単価及び給水原価</t>
    </r>
  </si>
  <si>
    <t xml:space="preserve"> 事 業 名</t>
  </si>
  <si>
    <t>年度</t>
  </si>
  <si>
    <t>項目</t>
  </si>
  <si>
    <t>(a)</t>
  </si>
  <si>
    <t>　　輸送人員及び走行キロの推移</t>
  </si>
  <si>
    <t>　項　目</t>
  </si>
  <si>
    <t>年　度　</t>
  </si>
  <si>
    <t>　年度末在籍車両</t>
  </si>
  <si>
    <r>
      <rPr>
        <sz val="12"/>
        <rFont val="ＭＳ Ｐゴシック"/>
        <family val="3"/>
      </rPr>
      <t>※</t>
    </r>
    <r>
      <rPr>
        <sz val="12"/>
        <rFont val="Helv"/>
        <family val="2"/>
      </rPr>
      <t>19</t>
    </r>
    <r>
      <rPr>
        <sz val="12"/>
        <rFont val="ＭＳ Ｐゴシック"/>
        <family val="3"/>
      </rPr>
      <t>年度及び</t>
    </r>
    <r>
      <rPr>
        <sz val="12"/>
        <rFont val="Helv"/>
        <family val="2"/>
      </rPr>
      <t>23</t>
    </r>
    <r>
      <rPr>
        <sz val="12"/>
        <rFont val="ＭＳ Ｐゴシック"/>
        <family val="3"/>
      </rPr>
      <t>年度は閏年（</t>
    </r>
    <r>
      <rPr>
        <sz val="12"/>
        <rFont val="Helv"/>
        <family val="2"/>
      </rPr>
      <t>366</t>
    </r>
    <r>
      <rPr>
        <sz val="12"/>
        <rFont val="ＭＳ Ｐゴシック"/>
        <family val="3"/>
      </rPr>
      <t>日）</t>
    </r>
  </si>
  <si>
    <t>給　　水　　原　　価</t>
  </si>
  <si>
    <t>対 前 年 度 増 加 率</t>
  </si>
  <si>
    <t>　年間輸送人員　 千人</t>
  </si>
  <si>
    <t>　１日輸送人員　　 人</t>
  </si>
  <si>
    <t>　年間走行キロ　 千km</t>
  </si>
  <si>
    <t>　１日走行キロ　 　km</t>
  </si>
  <si>
    <t>　年間輸送人員　 千人</t>
  </si>
  <si>
    <t>病 床 数</t>
  </si>
  <si>
    <t>一　　　　般</t>
  </si>
  <si>
    <t>療　　　　養</t>
  </si>
  <si>
    <t>結　　　　核</t>
  </si>
  <si>
    <t>精　　　　神</t>
  </si>
  <si>
    <t>　伝　染（感染）</t>
  </si>
  <si>
    <t>病　　　　院　　　　数</t>
  </si>
  <si>
    <t>（注）入院患者、外来患者（１日平均）は各病院の１日平均の計</t>
  </si>
  <si>
    <t xml:space="preserve"> 入院患者（１日平均）      人</t>
  </si>
  <si>
    <t xml:space="preserve"> 外来患者（１日平均）      人</t>
  </si>
  <si>
    <t xml:space="preserve"> 入院外来患者（１日平均）  人</t>
  </si>
  <si>
    <t xml:space="preserve"> 項　目</t>
  </si>
  <si>
    <t xml:space="preserve">年　度 </t>
  </si>
  <si>
    <t>皆減</t>
  </si>
  <si>
    <t xml:space="preserve"> 入　院　　円</t>
  </si>
  <si>
    <t xml:space="preserve"> 外　来　　円</t>
  </si>
  <si>
    <t xml:space="preserve"> 計(平均)　円</t>
  </si>
  <si>
    <t>（注）下関市立豊浦病院は、平成23年４月から利用料金制（指定管理者制度）へ移行したため、「患者１人当たり診療収入」は、当該病院を除いた14病院で算出。</t>
  </si>
  <si>
    <t>対 前 年 度 増 加 率 （％）</t>
  </si>
  <si>
    <t xml:space="preserve"> 年延入院患者　    　 人</t>
  </si>
  <si>
    <t xml:space="preserve"> 年延外来患者　    　 人</t>
  </si>
  <si>
    <t xml:space="preserve"> 年延入院外来患者　　 人</t>
  </si>
  <si>
    <t xml:space="preserve"> 外来入院比率　　　　 ％</t>
  </si>
  <si>
    <r>
      <t>　(ｱ) １ｍ</t>
    </r>
    <r>
      <rPr>
        <vertAlign val="superscript"/>
        <sz val="14"/>
        <rFont val="ＭＳ ゴシック"/>
        <family val="3"/>
      </rPr>
      <t>3</t>
    </r>
    <r>
      <rPr>
        <sz val="14"/>
        <rFont val="ＭＳ ゴシック"/>
        <family val="3"/>
      </rPr>
      <t>当たりの使用料単価及び汚水処理原価</t>
    </r>
  </si>
  <si>
    <t xml:space="preserve"> （注）上段：金額(円)　　下段：構成比(％)</t>
  </si>
  <si>
    <t xml:space="preserve"> 年度</t>
  </si>
  <si>
    <t xml:space="preserve">項目 </t>
  </si>
  <si>
    <t>汚　水　処　理　原　価</t>
  </si>
  <si>
    <t>（公共下水道事業）</t>
  </si>
  <si>
    <t>（特定環境保全公共下水道事業）</t>
  </si>
  <si>
    <t>（農業集落排水事業）</t>
  </si>
  <si>
    <t>（漁業集落排水事業）</t>
  </si>
  <si>
    <t>（特定地域生活排水処理事業）</t>
  </si>
  <si>
    <t>（特定環境保全公共下水道事業）</t>
  </si>
  <si>
    <t>皆増</t>
  </si>
  <si>
    <t>　（単位　千円、％）</t>
  </si>
  <si>
    <t>（単位　千円、％）</t>
  </si>
  <si>
    <t>（単位　事業、％）</t>
  </si>
  <si>
    <t>（単位　人、％）</t>
  </si>
  <si>
    <t xml:space="preserve">   （単位　千円、％）</t>
  </si>
  <si>
    <t xml:space="preserve">   （単位　千円、％）</t>
  </si>
  <si>
    <t>（単位　千円、％）</t>
  </si>
  <si>
    <t xml:space="preserve">   （単位　千円、％）</t>
  </si>
  <si>
    <t>（単位　％）</t>
  </si>
  <si>
    <t>（単位　千円、％）</t>
  </si>
  <si>
    <t>（単位　床、％）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</si>
</sst>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 &quot;#,##0.0"/>
    <numFmt numFmtId="178" formatCode="#,##0;&quot;△ &quot;#,##0"/>
    <numFmt numFmtId="179" formatCode="#,##0.0;[Red]\-#,##0.0"/>
    <numFmt numFmtId="180" formatCode="0;&quot;△ &quot;0"/>
    <numFmt numFmtId="181" formatCode="0.0;&quot;△ &quot;0.0"/>
    <numFmt numFmtId="182" formatCode="_(* #,##0_);_(* &quot;△&quot;#,##0\ ;_(* &quot;-&quot;_);_(@_)"/>
    <numFmt numFmtId="183" formatCode="_(* #,##0.0_);_(* &quot;△&quot;#,##0.0\ ;_(* &quot;-&quot;_);_(@_)"/>
    <numFmt numFmtId="184" formatCode="_ * #,##0.0_ ;_ * \-#,##0.0_ ;_ * &quot;-&quot;?_ ;_ @_ "/>
    <numFmt numFmtId="185" formatCode="0.0_);[Red]\(0.0\)"/>
    <numFmt numFmtId="186" formatCode="0_);[Red]\(0\)"/>
    <numFmt numFmtId="187" formatCode="_(* #,##0.00_);_(* &quot;△&quot;#,##0.00\ ;_(* &quot;-&quot;_);_(@_)"/>
    <numFmt numFmtId="188" formatCode="_(* #,##0.000_);_(* &quot;△&quot;#,##0.000\ ;_(* &quot;-&quot;_);_(@_)"/>
    <numFmt numFmtId="189" formatCode="_(* #,##0.0000_);_(* &quot;△&quot;#,##0.0000\ ;_(* &quot;-&quot;_);_(@_)"/>
    <numFmt numFmtId="190" formatCode="_(* #,##0.00000_);_(* &quot;△&quot;#,##0.00000\ ;_(* &quot;-&quot;_);_(@_)"/>
    <numFmt numFmtId="191" formatCode="_(* #,##0.000000_);_(* &quot;△&quot;#,##0.000000\ ;_(* &quot;-&quot;_);_(@_)"/>
    <numFmt numFmtId="192" formatCode="[&lt;=999]000;[&lt;=9999]000\-00;000\-0000"/>
    <numFmt numFmtId="193" formatCode="#,##0.0;\-#,##0.0"/>
    <numFmt numFmtId="194" formatCode="#,##0.000;\-#,##0.000"/>
    <numFmt numFmtId="195" formatCode="#,##0.0000;\-#,##0.0000"/>
    <numFmt numFmtId="196" formatCode="#,##0.00000;\-#,##0.000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;&quot;△ &quot;#,##0.00"/>
    <numFmt numFmtId="208" formatCode="\(#,##0\)"/>
    <numFmt numFmtId="209" formatCode="\(#,##0.0\)"/>
    <numFmt numFmtId="210" formatCode="\(0\)"/>
    <numFmt numFmtId="211" formatCode="\(#,##0\);[Red]\(&quot;△&quot;#,##0\)"/>
    <numFmt numFmtId="212" formatCode="\(&quot;△&quot;#,##0\)"/>
    <numFmt numFmtId="213" formatCode="\(##,#0\)\,\(&quot;△&quot;#,##0\)"/>
    <numFmt numFmtId="214" formatCode="0.0%"/>
    <numFmt numFmtId="215" formatCode="&quot;〔&quot;#,##0&quot;〕&quot;"/>
    <numFmt numFmtId="216" formatCode="#,##0.0%;[Red]&quot;△&quot;#,##0.0%"/>
    <numFmt numFmtId="217" formatCode="#,##0;[Red]&quot;△&quot;#,##0"/>
    <numFmt numFmtId="218" formatCode="#,##0_ "/>
    <numFmt numFmtId="219" formatCode="#,##0.0_ "/>
    <numFmt numFmtId="220" formatCode="\(#,##0.0\);[Red]\(&quot;△&quot;#,##0\)"/>
    <numFmt numFmtId="221" formatCode="\(#,##0.0\);[Red]\(&quot;△&quot;#,##0.0\)"/>
    <numFmt numFmtId="222" formatCode="\(#,##0.0\)\(&quot;△&quot;###0.0\)"/>
    <numFmt numFmtId="223" formatCode="\(#,##0.0\);[Black]\(&quot;△&quot;#,##0.0\)"/>
    <numFmt numFmtId="224" formatCode="\(#,##0\);[Black]\(&quot;△&quot;#,##0\)"/>
    <numFmt numFmtId="225" formatCode="\(#,##0\);[Black]\(&quot;△&quot;#,##0.0\)"/>
  </numFmts>
  <fonts count="57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2"/>
      <name val="Helv"/>
      <family val="2"/>
    </font>
    <font>
      <sz val="12"/>
      <color indexed="10"/>
      <name val="ＭＳ ゴシック"/>
      <family val="3"/>
    </font>
    <font>
      <sz val="6"/>
      <name val="ＭＳ Ｐゴシック"/>
      <family val="3"/>
    </font>
    <font>
      <vertAlign val="superscript"/>
      <sz val="12"/>
      <name val="ＭＳ ゴシック"/>
      <family val="3"/>
    </font>
    <font>
      <vertAlign val="superscript"/>
      <sz val="14"/>
      <name val="ＭＳ ゴシック"/>
      <family val="3"/>
    </font>
    <font>
      <sz val="10"/>
      <name val="ＭＳ ゴシック"/>
      <family val="3"/>
    </font>
    <font>
      <sz val="10"/>
      <name val="Helv"/>
      <family val="2"/>
    </font>
    <font>
      <sz val="10"/>
      <name val="ＭＳ 明朝"/>
      <family val="1"/>
    </font>
    <font>
      <vertAlign val="superscript"/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049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38" fontId="5" fillId="0" borderId="0" xfId="48" applyFont="1" applyFill="1" applyAlignment="1" quotePrefix="1">
      <alignment horizontal="left" vertical="center"/>
    </xf>
    <xf numFmtId="38" fontId="5" fillId="0" borderId="0" xfId="48" applyFont="1" applyFill="1" applyAlignment="1">
      <alignment vertical="center"/>
    </xf>
    <xf numFmtId="38" fontId="5" fillId="0" borderId="0" xfId="48" applyFont="1" applyFill="1" applyAlignment="1">
      <alignment/>
    </xf>
    <xf numFmtId="38" fontId="5" fillId="0" borderId="10" xfId="48" applyFont="1" applyFill="1" applyBorder="1" applyAlignment="1" applyProtection="1" quotePrefix="1">
      <alignment horizontal="left" vertical="center"/>
      <protection locked="0"/>
    </xf>
    <xf numFmtId="38" fontId="8" fillId="0" borderId="11" xfId="48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Alignment="1">
      <alignment/>
    </xf>
    <xf numFmtId="0" fontId="9" fillId="0" borderId="0" xfId="0" applyFont="1" applyFill="1" applyAlignment="1" quotePrefix="1">
      <alignment horizontal="centerContinuous" vertical="center"/>
    </xf>
    <xf numFmtId="0" fontId="9" fillId="0" borderId="0" xfId="0" applyFont="1" applyFill="1" applyAlignment="1" applyProtection="1" quotePrefix="1">
      <alignment horizontal="centerContinuous" vertical="center"/>
      <protection locked="0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Fill="1" applyAlignment="1" quotePrefix="1">
      <alignment vertical="center"/>
    </xf>
    <xf numFmtId="38" fontId="8" fillId="0" borderId="0" xfId="48" applyFont="1" applyFill="1" applyAlignment="1" quotePrefix="1">
      <alignment horizontal="left" vertical="center"/>
    </xf>
    <xf numFmtId="38" fontId="8" fillId="0" borderId="0" xfId="48" applyFont="1" applyFill="1" applyAlignment="1">
      <alignment vertical="center"/>
    </xf>
    <xf numFmtId="38" fontId="8" fillId="0" borderId="10" xfId="48" applyFont="1" applyFill="1" applyBorder="1" applyAlignment="1" applyProtection="1" quotePrefix="1">
      <alignment horizontal="left" vertical="center"/>
      <protection locked="0"/>
    </xf>
    <xf numFmtId="38" fontId="8" fillId="0" borderId="10" xfId="48" applyFont="1" applyFill="1" applyBorder="1" applyAlignment="1">
      <alignment vertical="center"/>
    </xf>
    <xf numFmtId="38" fontId="8" fillId="0" borderId="10" xfId="48" applyFont="1" applyFill="1" applyBorder="1" applyAlignment="1" applyProtection="1">
      <alignment horizontal="left" vertical="center"/>
      <protection locked="0"/>
    </xf>
    <xf numFmtId="38" fontId="8" fillId="0" borderId="10" xfId="48" applyFont="1" applyFill="1" applyBorder="1" applyAlignment="1" applyProtection="1">
      <alignment horizontal="right" vertical="center"/>
      <protection locked="0"/>
    </xf>
    <xf numFmtId="38" fontId="8" fillId="0" borderId="12" xfId="48" applyFont="1" applyFill="1" applyBorder="1" applyAlignment="1">
      <alignment vertical="center"/>
    </xf>
    <xf numFmtId="38" fontId="8" fillId="0" borderId="11" xfId="48" applyFont="1" applyFill="1" applyBorder="1" applyAlignment="1">
      <alignment vertical="center"/>
    </xf>
    <xf numFmtId="38" fontId="8" fillId="0" borderId="11" xfId="48" applyFont="1" applyFill="1" applyBorder="1" applyAlignment="1" applyProtection="1">
      <alignment horizontal="center" vertical="center"/>
      <protection locked="0"/>
    </xf>
    <xf numFmtId="38" fontId="8" fillId="0" borderId="11" xfId="48" applyFont="1" applyFill="1" applyBorder="1" applyAlignment="1" applyProtection="1">
      <alignment horizontal="left" vertical="center"/>
      <protection locked="0"/>
    </xf>
    <xf numFmtId="38" fontId="8" fillId="0" borderId="13" xfId="48" applyFont="1" applyFill="1" applyBorder="1" applyAlignment="1" applyProtection="1">
      <alignment horizontal="center" vertical="center"/>
      <protection locked="0"/>
    </xf>
    <xf numFmtId="38" fontId="8" fillId="0" borderId="14" xfId="48" applyFont="1" applyFill="1" applyBorder="1" applyAlignment="1" applyProtection="1">
      <alignment horizontal="center" vertical="center"/>
      <protection locked="0"/>
    </xf>
    <xf numFmtId="38" fontId="8" fillId="0" borderId="15" xfId="48" applyFont="1" applyFill="1" applyBorder="1" applyAlignment="1">
      <alignment vertical="center"/>
    </xf>
    <xf numFmtId="38" fontId="8" fillId="0" borderId="15" xfId="48" applyFont="1" applyFill="1" applyBorder="1" applyAlignment="1" applyProtection="1">
      <alignment horizontal="right" vertical="center"/>
      <protection locked="0"/>
    </xf>
    <xf numFmtId="38" fontId="8" fillId="0" borderId="15" xfId="48" applyFont="1" applyFill="1" applyBorder="1" applyAlignment="1" quotePrefix="1">
      <alignment horizontal="center" vertical="center"/>
    </xf>
    <xf numFmtId="38" fontId="8" fillId="0" borderId="15" xfId="48" applyFont="1" applyFill="1" applyBorder="1" applyAlignment="1" applyProtection="1">
      <alignment horizontal="center" vertical="center"/>
      <protection locked="0"/>
    </xf>
    <xf numFmtId="38" fontId="8" fillId="0" borderId="10" xfId="48" applyFont="1" applyFill="1" applyBorder="1" applyAlignment="1" applyProtection="1">
      <alignment vertical="center"/>
      <protection locked="0"/>
    </xf>
    <xf numFmtId="38" fontId="8" fillId="0" borderId="10" xfId="48" applyFont="1" applyFill="1" applyBorder="1" applyAlignment="1" applyProtection="1" quotePrefix="1">
      <alignment horizontal="right" vertical="center"/>
      <protection locked="0"/>
    </xf>
    <xf numFmtId="38" fontId="8" fillId="0" borderId="16" xfId="48" applyFont="1" applyFill="1" applyBorder="1" applyAlignment="1">
      <alignment vertical="center"/>
    </xf>
    <xf numFmtId="38" fontId="8" fillId="0" borderId="13" xfId="48" applyFont="1" applyFill="1" applyBorder="1" applyAlignment="1" applyProtection="1">
      <alignment horizontal="left" vertical="center"/>
      <protection locked="0"/>
    </xf>
    <xf numFmtId="38" fontId="8" fillId="0" borderId="13" xfId="48" applyFont="1" applyFill="1" applyBorder="1" applyAlignment="1" applyProtection="1" quotePrefix="1">
      <alignment horizontal="center" vertical="center"/>
      <protection locked="0"/>
    </xf>
    <xf numFmtId="38" fontId="8" fillId="0" borderId="15" xfId="48" applyFont="1" applyFill="1" applyBorder="1" applyAlignment="1">
      <alignment horizontal="center" vertical="center"/>
    </xf>
    <xf numFmtId="38" fontId="8" fillId="0" borderId="15" xfId="48" applyFont="1" applyFill="1" applyBorder="1" applyAlignment="1" applyProtection="1" quotePrefix="1">
      <alignment horizontal="right" vertical="center"/>
      <protection locked="0"/>
    </xf>
    <xf numFmtId="38" fontId="8" fillId="0" borderId="17" xfId="48" applyFont="1" applyFill="1" applyBorder="1" applyAlignment="1">
      <alignment vertical="center"/>
    </xf>
    <xf numFmtId="38" fontId="8" fillId="0" borderId="17" xfId="48" applyFont="1" applyFill="1" applyBorder="1" applyAlignment="1" applyProtection="1">
      <alignment horizontal="right" vertical="center"/>
      <protection locked="0"/>
    </xf>
    <xf numFmtId="38" fontId="8" fillId="0" borderId="15" xfId="48" applyFont="1" applyFill="1" applyBorder="1" applyAlignment="1" applyProtection="1" quotePrefix="1">
      <alignment horizontal="center" vertical="center"/>
      <protection locked="0"/>
    </xf>
    <xf numFmtId="38" fontId="8" fillId="0" borderId="17" xfId="48" applyFont="1" applyFill="1" applyBorder="1" applyAlignment="1" applyProtection="1" quotePrefix="1">
      <alignment horizontal="right" vertical="center"/>
      <protection locked="0"/>
    </xf>
    <xf numFmtId="38" fontId="8" fillId="0" borderId="18" xfId="48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quotePrefix="1">
      <alignment horizontal="centerContinuous" vertical="center"/>
    </xf>
    <xf numFmtId="0" fontId="5" fillId="0" borderId="0" xfId="0" applyFont="1" applyFill="1" applyAlignment="1" quotePrefix="1">
      <alignment horizontal="left" vertical="center"/>
    </xf>
    <xf numFmtId="38" fontId="8" fillId="0" borderId="19" xfId="48" applyFont="1" applyFill="1" applyBorder="1" applyAlignment="1">
      <alignment vertical="center"/>
    </xf>
    <xf numFmtId="38" fontId="8" fillId="0" borderId="20" xfId="48" applyFont="1" applyFill="1" applyBorder="1" applyAlignment="1">
      <alignment vertical="center"/>
    </xf>
    <xf numFmtId="38" fontId="8" fillId="0" borderId="12" xfId="48" applyFont="1" applyFill="1" applyBorder="1" applyAlignment="1" applyProtection="1">
      <alignment horizontal="center" vertical="center"/>
      <protection locked="0"/>
    </xf>
    <xf numFmtId="38" fontId="8" fillId="0" borderId="12" xfId="48" applyFont="1" applyFill="1" applyBorder="1" applyAlignment="1" applyProtection="1" quotePrefix="1">
      <alignment horizontal="center" vertical="center"/>
      <protection locked="0"/>
    </xf>
    <xf numFmtId="38" fontId="8" fillId="0" borderId="21" xfId="48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quotePrefix="1">
      <alignment horizontal="left" vertical="center"/>
    </xf>
    <xf numFmtId="38" fontId="8" fillId="0" borderId="13" xfId="48" applyFont="1" applyFill="1" applyBorder="1" applyAlignment="1">
      <alignment horizontal="center" vertical="center"/>
    </xf>
    <xf numFmtId="183" fontId="8" fillId="0" borderId="22" xfId="0" applyNumberFormat="1" applyFont="1" applyBorder="1" applyAlignment="1">
      <alignment horizontal="right" vertical="center"/>
    </xf>
    <xf numFmtId="182" fontId="8" fillId="0" borderId="23" xfId="0" applyNumberFormat="1" applyFont="1" applyBorder="1" applyAlignment="1">
      <alignment horizontal="right" vertical="center"/>
    </xf>
    <xf numFmtId="38" fontId="8" fillId="0" borderId="24" xfId="48" applyFont="1" applyFill="1" applyBorder="1" applyAlignment="1" applyProtection="1" quotePrefix="1">
      <alignment horizontal="center" vertical="center"/>
      <protection locked="0"/>
    </xf>
    <xf numFmtId="38" fontId="8" fillId="0" borderId="23" xfId="48" applyFont="1" applyFill="1" applyBorder="1" applyAlignment="1" applyProtection="1" quotePrefix="1">
      <alignment horizontal="center" vertical="center"/>
      <protection locked="0"/>
    </xf>
    <xf numFmtId="38" fontId="8" fillId="0" borderId="23" xfId="48" applyFont="1" applyFill="1" applyBorder="1" applyAlignment="1" applyProtection="1">
      <alignment horizontal="center" vertical="center"/>
      <protection locked="0"/>
    </xf>
    <xf numFmtId="38" fontId="8" fillId="0" borderId="25" xfId="48" applyFont="1" applyFill="1" applyBorder="1" applyAlignment="1" applyProtection="1">
      <alignment horizontal="center" vertical="center"/>
      <protection locked="0"/>
    </xf>
    <xf numFmtId="183" fontId="8" fillId="0" borderId="25" xfId="0" applyNumberFormat="1" applyFont="1" applyBorder="1" applyAlignment="1">
      <alignment horizontal="right" vertical="center"/>
    </xf>
    <xf numFmtId="38" fontId="8" fillId="0" borderId="26" xfId="48" applyFont="1" applyFill="1" applyBorder="1" applyAlignment="1" applyProtection="1" quotePrefix="1">
      <alignment horizontal="center" vertical="center"/>
      <protection locked="0"/>
    </xf>
    <xf numFmtId="38" fontId="8" fillId="0" borderId="22" xfId="48" applyFont="1" applyFill="1" applyBorder="1" applyAlignment="1" applyProtection="1">
      <alignment horizontal="center" vertical="center"/>
      <protection locked="0"/>
    </xf>
    <xf numFmtId="38" fontId="8" fillId="0" borderId="27" xfId="48" applyFont="1" applyFill="1" applyBorder="1" applyAlignment="1" applyProtection="1" quotePrefix="1">
      <alignment horizontal="center" vertical="center"/>
      <protection locked="0"/>
    </xf>
    <xf numFmtId="38" fontId="8" fillId="0" borderId="28" xfId="48" applyFont="1" applyFill="1" applyBorder="1" applyAlignment="1" applyProtection="1">
      <alignment horizontal="center" vertical="center"/>
      <protection locked="0"/>
    </xf>
    <xf numFmtId="38" fontId="8" fillId="0" borderId="17" xfId="48" applyFont="1" applyFill="1" applyBorder="1" applyAlignment="1" applyProtection="1" quotePrefix="1">
      <alignment horizontal="center" vertical="center"/>
      <protection locked="0"/>
    </xf>
    <xf numFmtId="38" fontId="12" fillId="0" borderId="29" xfId="48" applyFont="1" applyBorder="1" applyAlignment="1">
      <alignment horizontal="center" vertical="center"/>
    </xf>
    <xf numFmtId="38" fontId="8" fillId="0" borderId="30" xfId="48" applyFont="1" applyFill="1" applyBorder="1" applyAlignment="1" applyProtection="1">
      <alignment horizontal="left" vertical="center"/>
      <protection locked="0"/>
    </xf>
    <xf numFmtId="183" fontId="8" fillId="0" borderId="28" xfId="0" applyNumberFormat="1" applyFont="1" applyBorder="1" applyAlignment="1">
      <alignment horizontal="right" vertical="center"/>
    </xf>
    <xf numFmtId="38" fontId="8" fillId="0" borderId="13" xfId="48" applyFont="1" applyFill="1" applyBorder="1" applyAlignment="1">
      <alignment vertical="center"/>
    </xf>
    <xf numFmtId="182" fontId="8" fillId="0" borderId="24" xfId="0" applyNumberFormat="1" applyFont="1" applyBorder="1" applyAlignment="1">
      <alignment horizontal="right" vertical="center"/>
    </xf>
    <xf numFmtId="183" fontId="8" fillId="0" borderId="24" xfId="0" applyNumberFormat="1" applyFont="1" applyBorder="1" applyAlignment="1">
      <alignment horizontal="right" vertical="center"/>
    </xf>
    <xf numFmtId="182" fontId="8" fillId="0" borderId="31" xfId="0" applyNumberFormat="1" applyFont="1" applyBorder="1" applyAlignment="1">
      <alignment horizontal="right" vertical="center"/>
    </xf>
    <xf numFmtId="183" fontId="8" fillId="0" borderId="23" xfId="0" applyNumberFormat="1" applyFont="1" applyBorder="1" applyAlignment="1">
      <alignment horizontal="right" vertical="center"/>
    </xf>
    <xf numFmtId="182" fontId="8" fillId="0" borderId="32" xfId="0" applyNumberFormat="1" applyFont="1" applyBorder="1" applyAlignment="1">
      <alignment horizontal="right" vertical="center"/>
    </xf>
    <xf numFmtId="182" fontId="8" fillId="0" borderId="25" xfId="0" applyNumberFormat="1" applyFont="1" applyBorder="1" applyAlignment="1">
      <alignment horizontal="right" vertical="center"/>
    </xf>
    <xf numFmtId="182" fontId="8" fillId="0" borderId="33" xfId="0" applyNumberFormat="1" applyFont="1" applyBorder="1" applyAlignment="1">
      <alignment horizontal="right" vertical="center"/>
    </xf>
    <xf numFmtId="182" fontId="8" fillId="0" borderId="22" xfId="0" applyNumberFormat="1" applyFont="1" applyBorder="1" applyAlignment="1">
      <alignment horizontal="right" vertical="center"/>
    </xf>
    <xf numFmtId="182" fontId="8" fillId="0" borderId="34" xfId="0" applyNumberFormat="1" applyFont="1" applyBorder="1" applyAlignment="1">
      <alignment horizontal="right" vertical="center"/>
    </xf>
    <xf numFmtId="182" fontId="8" fillId="0" borderId="26" xfId="0" applyNumberFormat="1" applyFont="1" applyBorder="1" applyAlignment="1">
      <alignment horizontal="right" vertical="center"/>
    </xf>
    <xf numFmtId="183" fontId="8" fillId="0" borderId="26" xfId="0" applyNumberFormat="1" applyFont="1" applyBorder="1" applyAlignment="1">
      <alignment horizontal="right" vertical="center"/>
    </xf>
    <xf numFmtId="182" fontId="8" fillId="0" borderId="35" xfId="0" applyNumberFormat="1" applyFont="1" applyBorder="1" applyAlignment="1">
      <alignment horizontal="right" vertical="center"/>
    </xf>
    <xf numFmtId="183" fontId="8" fillId="0" borderId="34" xfId="0" applyNumberFormat="1" applyFont="1" applyBorder="1" applyAlignment="1">
      <alignment horizontal="right" vertical="center"/>
    </xf>
    <xf numFmtId="183" fontId="8" fillId="0" borderId="33" xfId="0" applyNumberFormat="1" applyFont="1" applyBorder="1" applyAlignment="1">
      <alignment horizontal="right" vertical="center"/>
    </xf>
    <xf numFmtId="182" fontId="8" fillId="0" borderId="27" xfId="0" applyNumberFormat="1" applyFont="1" applyBorder="1" applyAlignment="1">
      <alignment horizontal="right" vertical="center"/>
    </xf>
    <xf numFmtId="183" fontId="8" fillId="0" borderId="27" xfId="0" applyNumberFormat="1" applyFont="1" applyBorder="1" applyAlignment="1">
      <alignment horizontal="right" vertical="center"/>
    </xf>
    <xf numFmtId="182" fontId="8" fillId="0" borderId="36" xfId="0" applyNumberFormat="1" applyFont="1" applyBorder="1" applyAlignment="1">
      <alignment horizontal="right" vertical="center"/>
    </xf>
    <xf numFmtId="183" fontId="8" fillId="0" borderId="37" xfId="0" applyNumberFormat="1" applyFont="1" applyBorder="1" applyAlignment="1">
      <alignment horizontal="right" vertical="center"/>
    </xf>
    <xf numFmtId="182" fontId="8" fillId="0" borderId="17" xfId="0" applyNumberFormat="1" applyFont="1" applyBorder="1" applyAlignment="1">
      <alignment horizontal="right" vertical="center"/>
    </xf>
    <xf numFmtId="183" fontId="8" fillId="0" borderId="17" xfId="0" applyNumberFormat="1" applyFont="1" applyBorder="1" applyAlignment="1">
      <alignment horizontal="right" vertical="center"/>
    </xf>
    <xf numFmtId="182" fontId="8" fillId="0" borderId="18" xfId="0" applyNumberFormat="1" applyFont="1" applyBorder="1" applyAlignment="1">
      <alignment horizontal="right" vertical="center"/>
    </xf>
    <xf numFmtId="0" fontId="10" fillId="0" borderId="0" xfId="0" applyFont="1" applyFill="1" applyAlignment="1" quotePrefix="1">
      <alignment vertical="center"/>
    </xf>
    <xf numFmtId="0" fontId="8" fillId="0" borderId="0" xfId="0" applyFont="1" applyFill="1" applyAlignment="1" applyProtection="1" quotePrefix="1">
      <alignment horizontal="left" vertical="center"/>
      <protection locked="0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 applyProtection="1" quotePrefix="1">
      <alignment horizontal="center" vertical="center"/>
      <protection locked="0"/>
    </xf>
    <xf numFmtId="38" fontId="8" fillId="0" borderId="0" xfId="48" applyFont="1" applyFill="1" applyBorder="1" applyAlignment="1">
      <alignment vertical="center"/>
    </xf>
    <xf numFmtId="38" fontId="8" fillId="0" borderId="38" xfId="48" applyFont="1" applyFill="1" applyBorder="1" applyAlignment="1">
      <alignment vertical="center"/>
    </xf>
    <xf numFmtId="38" fontId="8" fillId="0" borderId="11" xfId="48" applyFont="1" applyFill="1" applyBorder="1" applyAlignment="1">
      <alignment horizontal="center" vertical="center"/>
    </xf>
    <xf numFmtId="38" fontId="8" fillId="0" borderId="21" xfId="48" applyFont="1" applyFill="1" applyBorder="1" applyAlignment="1">
      <alignment horizontal="center" vertical="center"/>
    </xf>
    <xf numFmtId="38" fontId="8" fillId="0" borderId="11" xfId="48" applyFont="1" applyFill="1" applyBorder="1" applyAlignment="1" applyProtection="1" quotePrefix="1">
      <alignment horizontal="center" vertical="center" wrapText="1"/>
      <protection locked="0"/>
    </xf>
    <xf numFmtId="38" fontId="8" fillId="0" borderId="17" xfId="48" applyFont="1" applyFill="1" applyBorder="1" applyAlignment="1" applyProtection="1">
      <alignment horizontal="center" vertical="center"/>
      <protection locked="0"/>
    </xf>
    <xf numFmtId="38" fontId="8" fillId="0" borderId="18" xfId="48" applyFont="1" applyFill="1" applyBorder="1" applyAlignment="1" applyProtection="1">
      <alignment horizontal="right" vertical="center"/>
      <protection locked="0"/>
    </xf>
    <xf numFmtId="38" fontId="8" fillId="0" borderId="19" xfId="48" applyFont="1" applyFill="1" applyBorder="1" applyAlignment="1" applyProtection="1" quotePrefix="1">
      <alignment horizontal="center" vertical="center"/>
      <protection locked="0"/>
    </xf>
    <xf numFmtId="182" fontId="8" fillId="0" borderId="21" xfId="0" applyNumberFormat="1" applyFont="1" applyBorder="1" applyAlignment="1">
      <alignment horizontal="right" vertical="center"/>
    </xf>
    <xf numFmtId="38" fontId="8" fillId="0" borderId="30" xfId="48" applyFont="1" applyFill="1" applyBorder="1" applyAlignment="1" applyProtection="1" quotePrefix="1">
      <alignment horizontal="center" vertical="center"/>
      <protection locked="0"/>
    </xf>
    <xf numFmtId="178" fontId="8" fillId="0" borderId="30" xfId="48" applyNumberFormat="1" applyFont="1" applyFill="1" applyBorder="1" applyAlignment="1" applyProtection="1">
      <alignment horizontal="center" vertical="center"/>
      <protection locked="0"/>
    </xf>
    <xf numFmtId="177" fontId="8" fillId="0" borderId="39" xfId="48" applyNumberFormat="1" applyFont="1" applyFill="1" applyBorder="1" applyAlignment="1" applyProtection="1">
      <alignment horizontal="center" vertical="center"/>
      <protection locked="0"/>
    </xf>
    <xf numFmtId="182" fontId="8" fillId="0" borderId="14" xfId="0" applyNumberFormat="1" applyFont="1" applyBorder="1" applyAlignment="1">
      <alignment horizontal="right" vertical="center"/>
    </xf>
    <xf numFmtId="177" fontId="8" fillId="0" borderId="40" xfId="48" applyNumberFormat="1" applyFont="1" applyFill="1" applyBorder="1" applyAlignment="1" applyProtection="1">
      <alignment horizontal="center" vertical="center"/>
      <protection locked="0"/>
    </xf>
    <xf numFmtId="38" fontId="8" fillId="0" borderId="41" xfId="48" applyFont="1" applyFill="1" applyBorder="1" applyAlignment="1" applyProtection="1" quotePrefix="1">
      <alignment horizontal="center" vertical="center"/>
      <protection locked="0"/>
    </xf>
    <xf numFmtId="38" fontId="8" fillId="0" borderId="42" xfId="48" applyFont="1" applyFill="1" applyBorder="1" applyAlignment="1" applyProtection="1" quotePrefix="1">
      <alignment horizontal="center" vertical="center"/>
      <protection locked="0"/>
    </xf>
    <xf numFmtId="177" fontId="8" fillId="0" borderId="43" xfId="48" applyNumberFormat="1" applyFont="1" applyFill="1" applyBorder="1" applyAlignment="1" applyProtection="1">
      <alignment horizontal="center" vertical="center"/>
      <protection locked="0"/>
    </xf>
    <xf numFmtId="38" fontId="8" fillId="0" borderId="0" xfId="48" applyFont="1" applyFill="1" applyAlignment="1">
      <alignment/>
    </xf>
    <xf numFmtId="0" fontId="14" fillId="0" borderId="0" xfId="0" applyFont="1" applyFill="1" applyAlignment="1">
      <alignment/>
    </xf>
    <xf numFmtId="38" fontId="13" fillId="0" borderId="44" xfId="48" applyFont="1" applyBorder="1" applyAlignment="1">
      <alignment horizontal="center" vertical="center"/>
    </xf>
    <xf numFmtId="38" fontId="8" fillId="0" borderId="45" xfId="48" applyFont="1" applyFill="1" applyBorder="1" applyAlignment="1" applyProtection="1" quotePrefix="1">
      <alignment horizontal="center" vertical="center"/>
      <protection locked="0"/>
    </xf>
    <xf numFmtId="182" fontId="8" fillId="0" borderId="46" xfId="0" applyNumberFormat="1" applyFont="1" applyBorder="1" applyAlignment="1">
      <alignment vertical="center"/>
    </xf>
    <xf numFmtId="182" fontId="8" fillId="0" borderId="47" xfId="0" applyNumberFormat="1" applyFont="1" applyBorder="1" applyAlignment="1">
      <alignment vertical="center"/>
    </xf>
    <xf numFmtId="0" fontId="5" fillId="0" borderId="0" xfId="0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8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horizontal="right" vertical="center"/>
    </xf>
    <xf numFmtId="0" fontId="5" fillId="0" borderId="48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 quotePrefix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 quotePrefix="1">
      <alignment horizontal="distributed" vertical="center"/>
      <protection/>
    </xf>
    <xf numFmtId="182" fontId="8" fillId="0" borderId="13" xfId="0" applyNumberFormat="1" applyFont="1" applyBorder="1" applyAlignment="1">
      <alignment vertical="center"/>
    </xf>
    <xf numFmtId="183" fontId="8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51" xfId="0" applyFont="1" applyBorder="1" applyAlignment="1" applyProtection="1">
      <alignment horizontal="distributed" vertical="center"/>
      <protection/>
    </xf>
    <xf numFmtId="210" fontId="5" fillId="0" borderId="13" xfId="0" applyNumberFormat="1" applyFont="1" applyBorder="1" applyAlignment="1" applyProtection="1" quotePrefix="1">
      <alignment horizontal="right"/>
      <protection/>
    </xf>
    <xf numFmtId="182" fontId="8" fillId="0" borderId="13" xfId="0" applyNumberFormat="1" applyFont="1" applyBorder="1" applyAlignment="1">
      <alignment/>
    </xf>
    <xf numFmtId="0" fontId="5" fillId="0" borderId="52" xfId="0" applyFont="1" applyBorder="1" applyAlignment="1" applyProtection="1" quotePrefix="1">
      <alignment horizontal="distributed" vertical="center"/>
      <protection/>
    </xf>
    <xf numFmtId="0" fontId="0" fillId="0" borderId="0" xfId="0" applyAlignment="1">
      <alignment vertical="center"/>
    </xf>
    <xf numFmtId="0" fontId="5" fillId="0" borderId="52" xfId="0" applyFont="1" applyBorder="1" applyAlignment="1" applyProtection="1">
      <alignment horizontal="distributed" vertical="center"/>
      <protection/>
    </xf>
    <xf numFmtId="0" fontId="5" fillId="0" borderId="49" xfId="0" applyFont="1" applyBorder="1" applyAlignment="1" applyProtection="1">
      <alignment horizontal="distributed" vertical="center"/>
      <protection/>
    </xf>
    <xf numFmtId="182" fontId="8" fillId="0" borderId="26" xfId="0" applyNumberFormat="1" applyFont="1" applyBorder="1" applyAlignment="1">
      <alignment vertical="center"/>
    </xf>
    <xf numFmtId="183" fontId="8" fillId="0" borderId="35" xfId="0" applyNumberFormat="1" applyFont="1" applyBorder="1" applyAlignment="1">
      <alignment vertical="center"/>
    </xf>
    <xf numFmtId="0" fontId="5" fillId="0" borderId="29" xfId="0" applyFont="1" applyBorder="1" applyAlignment="1" applyProtection="1">
      <alignment horizontal="center" vertical="center"/>
      <protection/>
    </xf>
    <xf numFmtId="182" fontId="8" fillId="0" borderId="17" xfId="0" applyNumberFormat="1" applyFont="1" applyBorder="1" applyAlignment="1">
      <alignment vertical="center"/>
    </xf>
    <xf numFmtId="183" fontId="8" fillId="0" borderId="18" xfId="0" applyNumberFormat="1" applyFont="1" applyBorder="1" applyAlignment="1">
      <alignment vertical="center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 quotePrefix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182" fontId="8" fillId="0" borderId="13" xfId="0" applyNumberFormat="1" applyFont="1" applyFill="1" applyBorder="1" applyAlignment="1">
      <alignment vertical="center"/>
    </xf>
    <xf numFmtId="183" fontId="8" fillId="0" borderId="13" xfId="0" applyNumberFormat="1" applyFont="1" applyBorder="1" applyAlignment="1">
      <alignment vertical="center"/>
    </xf>
    <xf numFmtId="0" fontId="5" fillId="0" borderId="51" xfId="0" applyFont="1" applyBorder="1" applyAlignment="1" applyProtection="1" quotePrefix="1">
      <alignment horizontal="distributed" vertical="center"/>
      <protection/>
    </xf>
    <xf numFmtId="183" fontId="8" fillId="0" borderId="13" xfId="0" applyNumberFormat="1" applyFont="1" applyBorder="1" applyAlignment="1">
      <alignment horizontal="right" vertical="center"/>
    </xf>
    <xf numFmtId="0" fontId="5" fillId="0" borderId="54" xfId="0" applyFont="1" applyBorder="1" applyAlignment="1" applyProtection="1">
      <alignment horizontal="distributed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183" fontId="8" fillId="0" borderId="17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38" xfId="0" applyFont="1" applyBorder="1" applyAlignment="1" applyProtection="1" quotePrefix="1">
      <alignment horizontal="left" vertical="center"/>
      <protection/>
    </xf>
    <xf numFmtId="178" fontId="8" fillId="0" borderId="38" xfId="0" applyNumberFormat="1" applyFont="1" applyBorder="1" applyAlignment="1">
      <alignment/>
    </xf>
    <xf numFmtId="0" fontId="8" fillId="0" borderId="38" xfId="0" applyFont="1" applyBorder="1" applyAlignment="1" applyProtection="1" quotePrefix="1">
      <alignment horizontal="left"/>
      <protection/>
    </xf>
    <xf numFmtId="0" fontId="8" fillId="0" borderId="38" xfId="0" applyFont="1" applyFill="1" applyBorder="1" applyAlignment="1" applyProtection="1">
      <alignment horizontal="left"/>
      <protection/>
    </xf>
    <xf numFmtId="0" fontId="8" fillId="0" borderId="38" xfId="0" applyFont="1" applyBorder="1" applyAlignment="1" applyProtection="1" quotePrefix="1">
      <alignment horizontal="right"/>
      <protection/>
    </xf>
    <xf numFmtId="0" fontId="8" fillId="0" borderId="0" xfId="0" applyFont="1" applyAlignment="1">
      <alignment/>
    </xf>
    <xf numFmtId="0" fontId="8" fillId="0" borderId="48" xfId="0" applyFont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8" fillId="0" borderId="49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 quotePrefix="1">
      <alignment horizontal="center" vertical="center"/>
      <protection/>
    </xf>
    <xf numFmtId="0" fontId="8" fillId="0" borderId="23" xfId="0" applyFont="1" applyBorder="1" applyAlignment="1" applyProtection="1" quotePrefix="1">
      <alignment horizontal="center" vertical="center"/>
      <protection/>
    </xf>
    <xf numFmtId="0" fontId="8" fillId="0" borderId="56" xfId="0" applyFont="1" applyBorder="1" applyAlignment="1" applyProtection="1" quotePrefix="1">
      <alignment horizontal="center" vertical="center"/>
      <protection/>
    </xf>
    <xf numFmtId="0" fontId="8" fillId="0" borderId="32" xfId="0" applyFont="1" applyBorder="1" applyAlignment="1" applyProtection="1" quotePrefix="1">
      <alignment horizontal="center" vertical="center"/>
      <protection/>
    </xf>
    <xf numFmtId="0" fontId="8" fillId="0" borderId="52" xfId="0" applyFont="1" applyBorder="1" applyAlignment="1" applyProtection="1">
      <alignment horizontal="distributed" vertical="center"/>
      <protection/>
    </xf>
    <xf numFmtId="178" fontId="8" fillId="0" borderId="11" xfId="0" applyNumberFormat="1" applyFont="1" applyBorder="1" applyAlignment="1" applyProtection="1">
      <alignment vertical="center"/>
      <protection/>
    </xf>
    <xf numFmtId="183" fontId="8" fillId="0" borderId="11" xfId="0" applyNumberFormat="1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0" fontId="8" fillId="0" borderId="57" xfId="0" applyFont="1" applyBorder="1" applyAlignment="1" applyProtection="1">
      <alignment horizontal="center" vertical="center"/>
      <protection/>
    </xf>
    <xf numFmtId="183" fontId="8" fillId="0" borderId="15" xfId="0" applyNumberFormat="1" applyFont="1" applyBorder="1" applyAlignment="1">
      <alignment vertical="center"/>
    </xf>
    <xf numFmtId="0" fontId="8" fillId="0" borderId="0" xfId="0" applyFont="1" applyAlignment="1" applyProtection="1" quotePrefix="1">
      <alignment horizontal="left"/>
      <protection/>
    </xf>
    <xf numFmtId="178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178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 applyProtection="1" quotePrefix="1">
      <alignment horizontal="left"/>
      <protection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 applyProtection="1" quotePrefix="1">
      <alignment horizontal="right"/>
      <protection/>
    </xf>
    <xf numFmtId="178" fontId="8" fillId="0" borderId="26" xfId="0" applyNumberFormat="1" applyFont="1" applyBorder="1" applyAlignment="1" applyProtection="1" quotePrefix="1">
      <alignment horizontal="center" vertical="center"/>
      <protection/>
    </xf>
    <xf numFmtId="178" fontId="8" fillId="0" borderId="53" xfId="0" applyNumberFormat="1" applyFont="1" applyBorder="1" applyAlignment="1" applyProtection="1" quotePrefix="1">
      <alignment horizontal="center" vertical="center"/>
      <protection/>
    </xf>
    <xf numFmtId="178" fontId="8" fillId="0" borderId="23" xfId="0" applyNumberFormat="1" applyFont="1" applyBorder="1" applyAlignment="1" applyProtection="1" quotePrefix="1">
      <alignment horizontal="center" vertical="center"/>
      <protection/>
    </xf>
    <xf numFmtId="178" fontId="8" fillId="0" borderId="58" xfId="0" applyNumberFormat="1" applyFont="1" applyBorder="1" applyAlignment="1" applyProtection="1" quotePrefix="1">
      <alignment horizontal="center" vertical="center"/>
      <protection/>
    </xf>
    <xf numFmtId="0" fontId="8" fillId="0" borderId="49" xfId="0" applyFont="1" applyBorder="1" applyAlignment="1" applyProtection="1">
      <alignment horizontal="distributed" vertical="center"/>
      <protection/>
    </xf>
    <xf numFmtId="183" fontId="8" fillId="0" borderId="26" xfId="0" applyNumberFormat="1" applyFont="1" applyBorder="1" applyAlignment="1">
      <alignment vertical="center"/>
    </xf>
    <xf numFmtId="0" fontId="5" fillId="0" borderId="0" xfId="0" applyFont="1" applyAlignment="1" applyProtection="1" quotePrefix="1">
      <alignment horizontal="left" vertical="center"/>
      <protection/>
    </xf>
    <xf numFmtId="178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38" xfId="0" applyNumberFormat="1" applyFont="1" applyBorder="1" applyAlignment="1" applyProtection="1" quotePrefix="1">
      <alignment horizontal="left"/>
      <protection/>
    </xf>
    <xf numFmtId="177" fontId="8" fillId="0" borderId="38" xfId="0" applyNumberFormat="1" applyFont="1" applyBorder="1" applyAlignment="1">
      <alignment/>
    </xf>
    <xf numFmtId="177" fontId="8" fillId="0" borderId="38" xfId="0" applyNumberFormat="1" applyFont="1" applyBorder="1" applyAlignment="1" applyProtection="1" quotePrefix="1">
      <alignment horizontal="right"/>
      <protection/>
    </xf>
    <xf numFmtId="183" fontId="8" fillId="0" borderId="14" xfId="0" applyNumberFormat="1" applyFont="1" applyBorder="1" applyAlignment="1">
      <alignment horizontal="right" vertical="center"/>
    </xf>
    <xf numFmtId="37" fontId="8" fillId="0" borderId="0" xfId="73" applyFont="1" applyAlignment="1">
      <alignment vertical="center"/>
      <protection/>
    </xf>
    <xf numFmtId="37" fontId="8" fillId="0" borderId="48" xfId="73" applyFont="1" applyBorder="1" applyAlignment="1">
      <alignment vertical="center"/>
      <protection/>
    </xf>
    <xf numFmtId="37" fontId="8" fillId="0" borderId="59" xfId="73" applyFont="1" applyBorder="1" applyAlignment="1">
      <alignment vertical="center"/>
      <protection/>
    </xf>
    <xf numFmtId="37" fontId="8" fillId="0" borderId="20" xfId="73" applyFont="1" applyBorder="1" applyAlignment="1" applyProtection="1">
      <alignment horizontal="left" vertical="center"/>
      <protection/>
    </xf>
    <xf numFmtId="37" fontId="8" fillId="0" borderId="20" xfId="73" applyFont="1" applyBorder="1" applyAlignment="1">
      <alignment vertical="center"/>
      <protection/>
    </xf>
    <xf numFmtId="37" fontId="8" fillId="0" borderId="59" xfId="73" applyFont="1" applyBorder="1" applyAlignment="1" applyProtection="1" quotePrefix="1">
      <alignment horizontal="centerContinuous" vertical="center"/>
      <protection/>
    </xf>
    <xf numFmtId="37" fontId="8" fillId="0" borderId="20" xfId="73" applyFont="1" applyBorder="1" applyAlignment="1" applyProtection="1" quotePrefix="1">
      <alignment horizontal="centerContinuous" vertical="center"/>
      <protection/>
    </xf>
    <xf numFmtId="37" fontId="8" fillId="0" borderId="20" xfId="73" applyFont="1" applyBorder="1" applyAlignment="1">
      <alignment horizontal="centerContinuous" vertical="center"/>
      <protection/>
    </xf>
    <xf numFmtId="37" fontId="8" fillId="0" borderId="60" xfId="73" applyFont="1" applyBorder="1" applyAlignment="1">
      <alignment horizontal="centerContinuous" vertical="center"/>
      <protection/>
    </xf>
    <xf numFmtId="37" fontId="8" fillId="0" borderId="52" xfId="73" applyFont="1" applyBorder="1" applyAlignment="1" applyProtection="1">
      <alignment horizontal="left" vertical="center"/>
      <protection/>
    </xf>
    <xf numFmtId="37" fontId="8" fillId="0" borderId="11" xfId="73" applyFont="1" applyBorder="1" applyAlignment="1" applyProtection="1" quotePrefix="1">
      <alignment horizontal="center" vertical="center"/>
      <protection/>
    </xf>
    <xf numFmtId="182" fontId="8" fillId="0" borderId="13" xfId="0" applyNumberFormat="1" applyFont="1" applyBorder="1" applyAlignment="1">
      <alignment vertical="center" shrinkToFit="1"/>
    </xf>
    <xf numFmtId="37" fontId="8" fillId="0" borderId="51" xfId="73" applyFont="1" applyBorder="1" applyAlignment="1" quotePrefix="1">
      <alignment horizontal="distributed" vertical="center"/>
      <protection/>
    </xf>
    <xf numFmtId="37" fontId="8" fillId="0" borderId="52" xfId="73" applyFont="1" applyBorder="1" applyAlignment="1" quotePrefix="1">
      <alignment horizontal="distributed" vertical="center"/>
      <protection/>
    </xf>
    <xf numFmtId="37" fontId="8" fillId="0" borderId="53" xfId="73" applyFont="1" applyBorder="1" applyAlignment="1" applyProtection="1" quotePrefix="1">
      <alignment horizontal="center" vertical="center"/>
      <protection/>
    </xf>
    <xf numFmtId="182" fontId="8" fillId="0" borderId="26" xfId="0" applyNumberFormat="1" applyFont="1" applyBorder="1" applyAlignment="1">
      <alignment vertical="center" shrinkToFit="1"/>
    </xf>
    <xf numFmtId="37" fontId="8" fillId="0" borderId="49" xfId="73" applyFont="1" applyBorder="1" applyAlignment="1" quotePrefix="1">
      <alignment horizontal="distributed" vertical="center"/>
      <protection/>
    </xf>
    <xf numFmtId="37" fontId="8" fillId="0" borderId="52" xfId="73" applyFont="1" applyBorder="1" applyAlignment="1" applyProtection="1">
      <alignment horizontal="distributed" vertical="center"/>
      <protection/>
    </xf>
    <xf numFmtId="37" fontId="8" fillId="0" borderId="49" xfId="73" applyFont="1" applyBorder="1" applyAlignment="1" applyProtection="1">
      <alignment horizontal="distributed" vertical="center"/>
      <protection/>
    </xf>
    <xf numFmtId="37" fontId="8" fillId="0" borderId="0" xfId="73" applyFont="1" applyBorder="1" applyAlignment="1">
      <alignment vertical="center"/>
      <protection/>
    </xf>
    <xf numFmtId="37" fontId="8" fillId="0" borderId="56" xfId="73" applyFont="1" applyBorder="1" applyAlignment="1" applyProtection="1" quotePrefix="1">
      <alignment horizontal="center" vertical="center"/>
      <protection/>
    </xf>
    <xf numFmtId="182" fontId="8" fillId="0" borderId="23" xfId="0" applyNumberFormat="1" applyFont="1" applyBorder="1" applyAlignment="1">
      <alignment vertical="center" shrinkToFit="1"/>
    </xf>
    <xf numFmtId="37" fontId="8" fillId="0" borderId="52" xfId="73" applyFont="1" applyBorder="1" applyAlignment="1" applyProtection="1" quotePrefix="1">
      <alignment horizontal="distributed" vertical="top"/>
      <protection/>
    </xf>
    <xf numFmtId="37" fontId="8" fillId="0" borderId="49" xfId="73" applyFont="1" applyBorder="1" applyAlignment="1" applyProtection="1" quotePrefix="1">
      <alignment horizontal="distributed" vertical="top"/>
      <protection/>
    </xf>
    <xf numFmtId="37" fontId="8" fillId="0" borderId="61" xfId="73" applyFont="1" applyBorder="1" applyAlignment="1" applyProtection="1" quotePrefix="1">
      <alignment horizontal="distributed" vertical="top"/>
      <protection/>
    </xf>
    <xf numFmtId="182" fontId="8" fillId="0" borderId="25" xfId="0" applyNumberFormat="1" applyFont="1" applyBorder="1" applyAlignment="1">
      <alignment vertical="center" shrinkToFit="1"/>
    </xf>
    <xf numFmtId="37" fontId="8" fillId="0" borderId="52" xfId="73" applyFont="1" applyBorder="1" applyAlignment="1" applyProtection="1">
      <alignment horizontal="center" vertical="center"/>
      <protection/>
    </xf>
    <xf numFmtId="37" fontId="8" fillId="0" borderId="57" xfId="73" applyFont="1" applyBorder="1" applyAlignment="1" applyProtection="1">
      <alignment horizontal="center" vertical="center"/>
      <protection/>
    </xf>
    <xf numFmtId="37" fontId="8" fillId="0" borderId="15" xfId="73" applyFont="1" applyBorder="1" applyAlignment="1" applyProtection="1" quotePrefix="1">
      <alignment horizontal="center" vertical="center"/>
      <protection/>
    </xf>
    <xf numFmtId="37" fontId="14" fillId="0" borderId="0" xfId="73" applyFont="1">
      <alignment/>
      <protection/>
    </xf>
    <xf numFmtId="37" fontId="12" fillId="0" borderId="0" xfId="73" applyFont="1">
      <alignment/>
      <protection/>
    </xf>
    <xf numFmtId="178" fontId="5" fillId="0" borderId="38" xfId="48" applyNumberFormat="1" applyFont="1" applyBorder="1" applyAlignment="1" applyProtection="1" quotePrefix="1">
      <alignment horizontal="left" vertical="center"/>
      <protection/>
    </xf>
    <xf numFmtId="178" fontId="8" fillId="0" borderId="38" xfId="48" applyNumberFormat="1" applyFont="1" applyBorder="1" applyAlignment="1">
      <alignment/>
    </xf>
    <xf numFmtId="178" fontId="8" fillId="0" borderId="0" xfId="48" applyNumberFormat="1" applyFont="1" applyBorder="1" applyAlignment="1">
      <alignment/>
    </xf>
    <xf numFmtId="178" fontId="8" fillId="0" borderId="0" xfId="48" applyNumberFormat="1" applyFont="1" applyBorder="1" applyAlignment="1" applyProtection="1" quotePrefix="1">
      <alignment horizontal="left"/>
      <protection/>
    </xf>
    <xf numFmtId="178" fontId="8" fillId="0" borderId="0" xfId="48" applyNumberFormat="1" applyFont="1" applyBorder="1" applyAlignment="1" applyProtection="1" quotePrefix="1">
      <alignment horizontal="right"/>
      <protection/>
    </xf>
    <xf numFmtId="178" fontId="14" fillId="0" borderId="0" xfId="48" applyNumberFormat="1" applyFont="1" applyAlignment="1">
      <alignment/>
    </xf>
    <xf numFmtId="178" fontId="8" fillId="0" borderId="48" xfId="48" applyNumberFormat="1" applyFont="1" applyBorder="1" applyAlignment="1" applyProtection="1">
      <alignment horizontal="right" vertical="center"/>
      <protection/>
    </xf>
    <xf numFmtId="178" fontId="14" fillId="0" borderId="0" xfId="48" applyNumberFormat="1" applyFont="1" applyAlignment="1">
      <alignment vertical="center"/>
    </xf>
    <xf numFmtId="178" fontId="8" fillId="0" borderId="49" xfId="48" applyNumberFormat="1" applyFont="1" applyBorder="1" applyAlignment="1" applyProtection="1">
      <alignment horizontal="left" vertical="center"/>
      <protection/>
    </xf>
    <xf numFmtId="178" fontId="8" fillId="0" borderId="52" xfId="48" applyNumberFormat="1" applyFont="1" applyBorder="1" applyAlignment="1" applyProtection="1">
      <alignment horizontal="distributed" vertical="center"/>
      <protection/>
    </xf>
    <xf numFmtId="178" fontId="14" fillId="0" borderId="0" xfId="48" applyNumberFormat="1" applyFont="1" applyBorder="1" applyAlignment="1">
      <alignment vertical="center"/>
    </xf>
    <xf numFmtId="178" fontId="8" fillId="0" borderId="49" xfId="48" applyNumberFormat="1" applyFont="1" applyBorder="1" applyAlignment="1" applyProtection="1">
      <alignment horizontal="distributed" vertical="center"/>
      <protection/>
    </xf>
    <xf numFmtId="178" fontId="8" fillId="0" borderId="57" xfId="48" applyNumberFormat="1" applyFont="1" applyBorder="1" applyAlignment="1" applyProtection="1">
      <alignment horizontal="center" vertical="center"/>
      <protection/>
    </xf>
    <xf numFmtId="178" fontId="8" fillId="0" borderId="0" xfId="48" applyNumberFormat="1" applyFont="1" applyBorder="1" applyAlignment="1" applyProtection="1">
      <alignment horizontal="left"/>
      <protection/>
    </xf>
    <xf numFmtId="178" fontId="8" fillId="0" borderId="0" xfId="48" applyNumberFormat="1" applyFont="1" applyBorder="1" applyAlignment="1" applyProtection="1">
      <alignment/>
      <protection/>
    </xf>
    <xf numFmtId="177" fontId="8" fillId="0" borderId="0" xfId="48" applyNumberFormat="1" applyFont="1" applyBorder="1" applyAlignment="1" applyProtection="1">
      <alignment/>
      <protection/>
    </xf>
    <xf numFmtId="177" fontId="8" fillId="0" borderId="0" xfId="48" applyNumberFormat="1" applyFont="1" applyBorder="1" applyAlignment="1">
      <alignment/>
    </xf>
    <xf numFmtId="177" fontId="8" fillId="0" borderId="0" xfId="48" applyNumberFormat="1" applyFont="1" applyBorder="1" applyAlignment="1" applyProtection="1" quotePrefix="1">
      <alignment horizontal="left"/>
      <protection/>
    </xf>
    <xf numFmtId="177" fontId="8" fillId="0" borderId="0" xfId="48" applyNumberFormat="1" applyFont="1" applyBorder="1" applyAlignment="1" applyProtection="1" quotePrefix="1">
      <alignment horizontal="right"/>
      <protection/>
    </xf>
    <xf numFmtId="178" fontId="8" fillId="0" borderId="0" xfId="48" applyNumberFormat="1" applyFont="1" applyAlignment="1" applyProtection="1" quotePrefix="1">
      <alignment horizontal="left" vertical="center"/>
      <protection/>
    </xf>
    <xf numFmtId="178" fontId="8" fillId="0" borderId="0" xfId="48" applyNumberFormat="1" applyFont="1" applyAlignment="1">
      <alignment/>
    </xf>
    <xf numFmtId="177" fontId="8" fillId="0" borderId="0" xfId="48" applyNumberFormat="1" applyFont="1" applyAlignment="1">
      <alignment/>
    </xf>
    <xf numFmtId="177" fontId="15" fillId="0" borderId="0" xfId="48" applyNumberFormat="1" applyFont="1" applyAlignment="1">
      <alignment/>
    </xf>
    <xf numFmtId="178" fontId="8" fillId="0" borderId="38" xfId="48" applyNumberFormat="1" applyFont="1" applyBorder="1" applyAlignment="1" applyProtection="1" quotePrefix="1">
      <alignment horizontal="left"/>
      <protection/>
    </xf>
    <xf numFmtId="177" fontId="8" fillId="0" borderId="12" xfId="48" applyNumberFormat="1" applyFont="1" applyBorder="1" applyAlignment="1">
      <alignment vertical="center"/>
    </xf>
    <xf numFmtId="178" fontId="8" fillId="0" borderId="0" xfId="48" applyNumberFormat="1" applyFont="1" applyAlignment="1">
      <alignment vertical="center"/>
    </xf>
    <xf numFmtId="178" fontId="8" fillId="0" borderId="52" xfId="48" applyNumberFormat="1" applyFont="1" applyBorder="1" applyAlignment="1">
      <alignment vertical="center"/>
    </xf>
    <xf numFmtId="178" fontId="8" fillId="0" borderId="11" xfId="48" applyNumberFormat="1" applyFont="1" applyBorder="1" applyAlignment="1" applyProtection="1">
      <alignment horizontal="center" vertical="center"/>
      <protection/>
    </xf>
    <xf numFmtId="178" fontId="8" fillId="0" borderId="11" xfId="48" applyNumberFormat="1" applyFont="1" applyBorder="1" applyAlignment="1">
      <alignment vertical="center"/>
    </xf>
    <xf numFmtId="177" fontId="8" fillId="0" borderId="11" xfId="48" applyNumberFormat="1" applyFont="1" applyBorder="1" applyAlignment="1" applyProtection="1">
      <alignment horizontal="center" vertical="center"/>
      <protection/>
    </xf>
    <xf numFmtId="177" fontId="8" fillId="0" borderId="53" xfId="48" applyNumberFormat="1" applyFont="1" applyBorder="1" applyAlignment="1" applyProtection="1">
      <alignment horizontal="center" vertical="center"/>
      <protection/>
    </xf>
    <xf numFmtId="177" fontId="8" fillId="0" borderId="35" xfId="48" applyNumberFormat="1" applyFont="1" applyBorder="1" applyAlignment="1" applyProtection="1">
      <alignment horizontal="center" vertical="center"/>
      <protection/>
    </xf>
    <xf numFmtId="177" fontId="8" fillId="0" borderId="11" xfId="48" applyNumberFormat="1" applyFont="1" applyBorder="1" applyAlignment="1">
      <alignment vertical="center"/>
    </xf>
    <xf numFmtId="177" fontId="8" fillId="0" borderId="14" xfId="48" applyNumberFormat="1" applyFont="1" applyBorder="1" applyAlignment="1" applyProtection="1">
      <alignment horizontal="center" vertical="center"/>
      <protection/>
    </xf>
    <xf numFmtId="178" fontId="8" fillId="0" borderId="53" xfId="48" applyNumberFormat="1" applyFont="1" applyBorder="1" applyAlignment="1" applyProtection="1">
      <alignment horizontal="right" vertical="center"/>
      <protection/>
    </xf>
    <xf numFmtId="177" fontId="8" fillId="0" borderId="53" xfId="48" applyNumberFormat="1" applyFont="1" applyBorder="1" applyAlignment="1" applyProtection="1" quotePrefix="1">
      <alignment horizontal="right" vertical="center"/>
      <protection/>
    </xf>
    <xf numFmtId="178" fontId="8" fillId="0" borderId="52" xfId="48" applyNumberFormat="1" applyFont="1" applyBorder="1" applyAlignment="1" applyProtection="1">
      <alignment horizontal="left" vertical="center"/>
      <protection/>
    </xf>
    <xf numFmtId="178" fontId="8" fillId="0" borderId="11" xfId="48" applyNumberFormat="1" applyFont="1" applyBorder="1" applyAlignment="1" applyProtection="1">
      <alignment horizontal="right" vertical="center"/>
      <protection/>
    </xf>
    <xf numFmtId="177" fontId="8" fillId="0" borderId="11" xfId="48" applyNumberFormat="1" applyFont="1" applyBorder="1" applyAlignment="1" applyProtection="1" quotePrefix="1">
      <alignment horizontal="right" vertical="center"/>
      <protection/>
    </xf>
    <xf numFmtId="208" fontId="8" fillId="0" borderId="11" xfId="48" applyNumberFormat="1" applyFont="1" applyBorder="1" applyAlignment="1" applyProtection="1">
      <alignment horizontal="right" vertical="center"/>
      <protection/>
    </xf>
    <xf numFmtId="177" fontId="8" fillId="0" borderId="11" xfId="48" applyNumberFormat="1" applyFont="1" applyBorder="1" applyAlignment="1" applyProtection="1">
      <alignment horizontal="right" vertical="center"/>
      <protection/>
    </xf>
    <xf numFmtId="178" fontId="8" fillId="0" borderId="11" xfId="48" applyNumberFormat="1" applyFont="1" applyBorder="1" applyAlignment="1" applyProtection="1">
      <alignment vertical="center"/>
      <protection/>
    </xf>
    <xf numFmtId="177" fontId="8" fillId="0" borderId="13" xfId="48" applyNumberFormat="1" applyFont="1" applyBorder="1" applyAlignment="1" applyProtection="1">
      <alignment vertical="center"/>
      <protection/>
    </xf>
    <xf numFmtId="177" fontId="8" fillId="0" borderId="14" xfId="48" applyNumberFormat="1" applyFont="1" applyBorder="1" applyAlignment="1" applyProtection="1">
      <alignment vertical="center"/>
      <protection/>
    </xf>
    <xf numFmtId="208" fontId="8" fillId="0" borderId="11" xfId="48" applyNumberFormat="1" applyFont="1" applyBorder="1" applyAlignment="1" applyProtection="1">
      <alignment vertical="center"/>
      <protection/>
    </xf>
    <xf numFmtId="208" fontId="8" fillId="0" borderId="11" xfId="48" applyNumberFormat="1" applyFont="1" applyBorder="1" applyAlignment="1">
      <alignment vertical="center"/>
    </xf>
    <xf numFmtId="208" fontId="8" fillId="0" borderId="13" xfId="0" applyNumberFormat="1" applyFont="1" applyBorder="1" applyAlignment="1">
      <alignment vertical="center"/>
    </xf>
    <xf numFmtId="0" fontId="14" fillId="0" borderId="52" xfId="0" applyFont="1" applyBorder="1" applyAlignment="1">
      <alignment horizontal="distributed" vertical="center"/>
    </xf>
    <xf numFmtId="208" fontId="8" fillId="0" borderId="13" xfId="0" applyNumberFormat="1" applyFont="1" applyBorder="1" applyAlignment="1">
      <alignment horizontal="right" vertical="center"/>
    </xf>
    <xf numFmtId="0" fontId="12" fillId="0" borderId="52" xfId="0" applyFont="1" applyBorder="1" applyAlignment="1">
      <alignment horizontal="distributed" vertical="center"/>
    </xf>
    <xf numFmtId="0" fontId="14" fillId="0" borderId="29" xfId="0" applyFont="1" applyBorder="1" applyAlignment="1">
      <alignment vertical="center"/>
    </xf>
    <xf numFmtId="178" fontId="8" fillId="0" borderId="15" xfId="48" applyNumberFormat="1" applyFont="1" applyBorder="1" applyAlignment="1" applyProtection="1">
      <alignment vertical="center"/>
      <protection/>
    </xf>
    <xf numFmtId="177" fontId="8" fillId="0" borderId="17" xfId="48" applyNumberFormat="1" applyFont="1" applyBorder="1" applyAlignment="1" applyProtection="1">
      <alignment vertical="center"/>
      <protection/>
    </xf>
    <xf numFmtId="177" fontId="8" fillId="0" borderId="18" xfId="48" applyNumberFormat="1" applyFont="1" applyBorder="1" applyAlignment="1" applyProtection="1">
      <alignment vertical="center"/>
      <protection/>
    </xf>
    <xf numFmtId="178" fontId="8" fillId="0" borderId="0" xfId="48" applyNumberFormat="1" applyFont="1" applyAlignment="1" applyProtection="1" quotePrefix="1">
      <alignment horizontal="left"/>
      <protection/>
    </xf>
    <xf numFmtId="183" fontId="8" fillId="0" borderId="25" xfId="0" applyNumberFormat="1" applyFont="1" applyBorder="1" applyAlignment="1">
      <alignment vertical="center"/>
    </xf>
    <xf numFmtId="183" fontId="8" fillId="0" borderId="62" xfId="0" applyNumberFormat="1" applyFont="1" applyBorder="1" applyAlignment="1">
      <alignment vertical="center"/>
    </xf>
    <xf numFmtId="183" fontId="8" fillId="0" borderId="63" xfId="0" applyNumberFormat="1" applyFont="1" applyBorder="1" applyAlignment="1">
      <alignment vertical="center"/>
    </xf>
    <xf numFmtId="183" fontId="8" fillId="0" borderId="33" xfId="0" applyNumberFormat="1" applyFont="1" applyBorder="1" applyAlignment="1">
      <alignment vertical="center"/>
    </xf>
    <xf numFmtId="183" fontId="8" fillId="0" borderId="0" xfId="0" applyNumberFormat="1" applyFont="1" applyBorder="1" applyAlignment="1">
      <alignment vertical="center"/>
    </xf>
    <xf numFmtId="178" fontId="8" fillId="0" borderId="64" xfId="48" applyNumberFormat="1" applyFont="1" applyBorder="1" applyAlignment="1" applyProtection="1">
      <alignment horizontal="center" vertical="center"/>
      <protection/>
    </xf>
    <xf numFmtId="183" fontId="8" fillId="0" borderId="22" xfId="0" applyNumberFormat="1" applyFont="1" applyBorder="1" applyAlignment="1">
      <alignment vertical="center"/>
    </xf>
    <xf numFmtId="183" fontId="8" fillId="0" borderId="65" xfId="0" applyNumberFormat="1" applyFont="1" applyBorder="1" applyAlignment="1">
      <alignment vertical="center"/>
    </xf>
    <xf numFmtId="183" fontId="8" fillId="0" borderId="66" xfId="0" applyNumberFormat="1" applyFont="1" applyBorder="1" applyAlignment="1">
      <alignment vertical="center"/>
    </xf>
    <xf numFmtId="183" fontId="8" fillId="0" borderId="34" xfId="0" applyNumberFormat="1" applyFont="1" applyBorder="1" applyAlignment="1">
      <alignment vertical="center"/>
    </xf>
    <xf numFmtId="177" fontId="8" fillId="0" borderId="0" xfId="48" applyNumberFormat="1" applyFont="1" applyBorder="1" applyAlignment="1" applyProtection="1">
      <alignment/>
      <protection/>
    </xf>
    <xf numFmtId="178" fontId="14" fillId="0" borderId="0" xfId="48" applyNumberFormat="1" applyFont="1" applyAlignment="1">
      <alignment/>
    </xf>
    <xf numFmtId="178" fontId="8" fillId="0" borderId="0" xfId="48" applyNumberFormat="1" applyFont="1" applyAlignment="1">
      <alignment/>
    </xf>
    <xf numFmtId="178" fontId="8" fillId="0" borderId="0" xfId="48" applyNumberFormat="1" applyFont="1" applyAlignment="1">
      <alignment horizontal="right"/>
    </xf>
    <xf numFmtId="178" fontId="8" fillId="0" borderId="67" xfId="48" applyNumberFormat="1" applyFont="1" applyBorder="1" applyAlignment="1" applyProtection="1">
      <alignment horizontal="right" vertical="center"/>
      <protection/>
    </xf>
    <xf numFmtId="178" fontId="8" fillId="0" borderId="68" xfId="48" applyNumberFormat="1" applyFont="1" applyBorder="1" applyAlignment="1" applyProtection="1">
      <alignment horizontal="left" vertical="center"/>
      <protection/>
    </xf>
    <xf numFmtId="178" fontId="8" fillId="0" borderId="69" xfId="48" applyNumberFormat="1" applyFont="1" applyFill="1" applyBorder="1" applyAlignment="1">
      <alignment horizontal="center" vertical="center"/>
    </xf>
    <xf numFmtId="178" fontId="8" fillId="0" borderId="32" xfId="48" applyNumberFormat="1" applyFont="1" applyFill="1" applyBorder="1" applyAlignment="1">
      <alignment horizontal="center" vertical="center"/>
    </xf>
    <xf numFmtId="178" fontId="8" fillId="0" borderId="70" xfId="48" applyNumberFormat="1" applyFont="1" applyBorder="1" applyAlignment="1" applyProtection="1">
      <alignment horizontal="distributed" vertical="center"/>
      <protection/>
    </xf>
    <xf numFmtId="182" fontId="8" fillId="0" borderId="63" xfId="0" applyNumberFormat="1" applyFont="1" applyFill="1" applyBorder="1" applyAlignment="1">
      <alignment vertical="center"/>
    </xf>
    <xf numFmtId="182" fontId="8" fillId="0" borderId="33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182" fontId="8" fillId="0" borderId="14" xfId="0" applyNumberFormat="1" applyFont="1" applyFill="1" applyBorder="1" applyAlignment="1">
      <alignment vertical="center"/>
    </xf>
    <xf numFmtId="178" fontId="8" fillId="0" borderId="68" xfId="48" applyNumberFormat="1" applyFont="1" applyBorder="1" applyAlignment="1" applyProtection="1">
      <alignment horizontal="distributed" vertical="center"/>
      <protection/>
    </xf>
    <xf numFmtId="182" fontId="8" fillId="0" borderId="38" xfId="0" applyNumberFormat="1" applyFont="1" applyFill="1" applyBorder="1" applyAlignment="1">
      <alignment vertical="center"/>
    </xf>
    <xf numFmtId="182" fontId="8" fillId="0" borderId="35" xfId="0" applyNumberFormat="1" applyFont="1" applyFill="1" applyBorder="1" applyAlignment="1">
      <alignment vertical="center"/>
    </xf>
    <xf numFmtId="178" fontId="8" fillId="0" borderId="71" xfId="48" applyNumberFormat="1" applyFont="1" applyBorder="1" applyAlignment="1" applyProtection="1">
      <alignment horizontal="center" vertical="center"/>
      <protection/>
    </xf>
    <xf numFmtId="182" fontId="8" fillId="0" borderId="10" xfId="0" applyNumberFormat="1" applyFont="1" applyFill="1" applyBorder="1" applyAlignment="1">
      <alignment vertical="center"/>
    </xf>
    <xf numFmtId="182" fontId="8" fillId="0" borderId="18" xfId="0" applyNumberFormat="1" applyFont="1" applyFill="1" applyBorder="1" applyAlignment="1">
      <alignment vertical="center"/>
    </xf>
    <xf numFmtId="178" fontId="8" fillId="0" borderId="72" xfId="48" applyNumberFormat="1" applyFont="1" applyBorder="1" applyAlignment="1">
      <alignment horizontal="right" vertical="center"/>
    </xf>
    <xf numFmtId="178" fontId="8" fillId="0" borderId="38" xfId="48" applyNumberFormat="1" applyFont="1" applyBorder="1" applyAlignment="1">
      <alignment vertical="center"/>
    </xf>
    <xf numFmtId="183" fontId="8" fillId="0" borderId="13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83" fontId="8" fillId="0" borderId="11" xfId="0" applyNumberFormat="1" applyFont="1" applyFill="1" applyBorder="1" applyAlignment="1">
      <alignment vertical="center"/>
    </xf>
    <xf numFmtId="183" fontId="8" fillId="0" borderId="38" xfId="0" applyNumberFormat="1" applyFont="1" applyBorder="1" applyAlignment="1">
      <alignment vertical="center"/>
    </xf>
    <xf numFmtId="183" fontId="8" fillId="0" borderId="53" xfId="0" applyNumberFormat="1" applyFont="1" applyBorder="1" applyAlignment="1">
      <alignment vertical="center"/>
    </xf>
    <xf numFmtId="178" fontId="8" fillId="0" borderId="57" xfId="48" applyNumberFormat="1" applyFont="1" applyBorder="1" applyAlignment="1" applyProtection="1">
      <alignment horizontal="centerContinuous" vertical="center"/>
      <protection/>
    </xf>
    <xf numFmtId="178" fontId="8" fillId="0" borderId="73" xfId="48" applyNumberFormat="1" applyFont="1" applyBorder="1" applyAlignment="1">
      <alignment horizontal="centerContinuous" vertical="center"/>
    </xf>
    <xf numFmtId="183" fontId="8" fillId="0" borderId="10" xfId="0" applyNumberFormat="1" applyFont="1" applyBorder="1" applyAlignment="1">
      <alignment vertical="center"/>
    </xf>
    <xf numFmtId="0" fontId="10" fillId="0" borderId="0" xfId="60" applyFont="1" applyFill="1" applyAlignment="1" quotePrefix="1">
      <alignment vertical="center"/>
      <protection/>
    </xf>
    <xf numFmtId="0" fontId="0" fillId="0" borderId="0" xfId="60" applyFont="1">
      <alignment/>
      <protection/>
    </xf>
    <xf numFmtId="0" fontId="5" fillId="0" borderId="0" xfId="60" applyFont="1" applyFill="1" applyAlignment="1">
      <alignment vertical="center"/>
      <protection/>
    </xf>
    <xf numFmtId="0" fontId="5" fillId="0" borderId="0" xfId="60" applyFont="1" applyAlignment="1" applyProtection="1" quotePrefix="1">
      <alignment horizontal="left" vertical="center"/>
      <protection/>
    </xf>
    <xf numFmtId="0" fontId="8" fillId="0" borderId="0" xfId="60" applyFont="1" applyAlignment="1">
      <alignment vertical="center"/>
      <protection/>
    </xf>
    <xf numFmtId="0" fontId="14" fillId="0" borderId="0" xfId="60" applyAlignment="1">
      <alignment vertical="center"/>
      <protection/>
    </xf>
    <xf numFmtId="0" fontId="5" fillId="0" borderId="38" xfId="60" applyFont="1" applyBorder="1" applyAlignment="1" applyProtection="1" quotePrefix="1">
      <alignment horizontal="left" vertical="center"/>
      <protection/>
    </xf>
    <xf numFmtId="0" fontId="8" fillId="0" borderId="38" xfId="60" applyFont="1" applyBorder="1" applyAlignment="1" applyProtection="1">
      <alignment horizontal="left" vertical="center"/>
      <protection/>
    </xf>
    <xf numFmtId="0" fontId="8" fillId="0" borderId="38" xfId="60" applyFont="1" applyBorder="1" applyAlignment="1">
      <alignment vertical="center"/>
      <protection/>
    </xf>
    <xf numFmtId="0" fontId="8" fillId="0" borderId="48" xfId="60" applyFont="1" applyBorder="1" applyAlignment="1">
      <alignment vertical="center"/>
      <protection/>
    </xf>
    <xf numFmtId="0" fontId="8" fillId="0" borderId="72" xfId="60" applyFont="1" applyBorder="1" applyAlignment="1">
      <alignment horizontal="right" vertical="center"/>
      <protection/>
    </xf>
    <xf numFmtId="0" fontId="8" fillId="0" borderId="12" xfId="60" applyFont="1" applyFill="1" applyBorder="1" applyAlignment="1" applyProtection="1">
      <alignment horizontal="center" vertical="center"/>
      <protection/>
    </xf>
    <xf numFmtId="0" fontId="8" fillId="0" borderId="21" xfId="60" applyFont="1" applyFill="1" applyBorder="1" applyAlignment="1">
      <alignment vertical="center"/>
      <protection/>
    </xf>
    <xf numFmtId="0" fontId="8" fillId="0" borderId="52" xfId="60" applyFont="1" applyBorder="1" applyAlignment="1">
      <alignment vertical="center"/>
      <protection/>
    </xf>
    <xf numFmtId="0" fontId="8" fillId="0" borderId="0" xfId="60" applyFont="1" applyBorder="1" applyAlignment="1" applyProtection="1">
      <alignment horizontal="right" vertical="center"/>
      <protection/>
    </xf>
    <xf numFmtId="0" fontId="8" fillId="0" borderId="11" xfId="60" applyFont="1" applyFill="1" applyBorder="1" applyAlignment="1">
      <alignment vertical="center"/>
      <protection/>
    </xf>
    <xf numFmtId="0" fontId="8" fillId="0" borderId="11" xfId="60" applyFont="1" applyFill="1" applyBorder="1" applyAlignment="1" applyProtection="1">
      <alignment horizontal="center" vertical="center"/>
      <protection/>
    </xf>
    <xf numFmtId="0" fontId="8" fillId="0" borderId="14" xfId="60" applyFont="1" applyFill="1" applyBorder="1" applyAlignment="1" applyProtection="1">
      <alignment horizontal="center" vertical="center"/>
      <protection/>
    </xf>
    <xf numFmtId="0" fontId="8" fillId="0" borderId="49" xfId="60" applyFont="1" applyBorder="1" applyAlignment="1" applyProtection="1" quotePrefix="1">
      <alignment horizontal="left" vertical="center"/>
      <protection/>
    </xf>
    <xf numFmtId="0" fontId="8" fillId="0" borderId="53" xfId="60" applyFont="1" applyFill="1" applyBorder="1" applyAlignment="1" applyProtection="1" quotePrefix="1">
      <alignment horizontal="center" vertical="center"/>
      <protection/>
    </xf>
    <xf numFmtId="0" fontId="8" fillId="0" borderId="53" xfId="60" applyFont="1" applyFill="1" applyBorder="1" applyAlignment="1" applyProtection="1">
      <alignment horizontal="center" vertical="center"/>
      <protection/>
    </xf>
    <xf numFmtId="0" fontId="8" fillId="0" borderId="35" xfId="60" applyFont="1" applyFill="1" applyBorder="1" applyAlignment="1">
      <alignment vertical="center"/>
      <protection/>
    </xf>
    <xf numFmtId="0" fontId="8" fillId="0" borderId="53" xfId="60" applyFont="1" applyBorder="1" applyAlignment="1" applyProtection="1">
      <alignment horizontal="distributed" vertical="center"/>
      <protection/>
    </xf>
    <xf numFmtId="182" fontId="8" fillId="0" borderId="23" xfId="60" applyNumberFormat="1" applyFont="1" applyFill="1" applyBorder="1" applyAlignment="1">
      <alignment vertical="center"/>
      <protection/>
    </xf>
    <xf numFmtId="182" fontId="8" fillId="0" borderId="32" xfId="60" applyNumberFormat="1" applyFont="1" applyFill="1" applyBorder="1" applyAlignment="1">
      <alignment vertical="center"/>
      <protection/>
    </xf>
    <xf numFmtId="0" fontId="14" fillId="0" borderId="0" xfId="60">
      <alignment/>
      <protection/>
    </xf>
    <xf numFmtId="0" fontId="8" fillId="0" borderId="0" xfId="60" applyFont="1">
      <alignment/>
      <protection/>
    </xf>
    <xf numFmtId="0" fontId="8" fillId="0" borderId="11" xfId="60" applyFont="1" applyBorder="1" applyAlignment="1" applyProtection="1">
      <alignment horizontal="distributed" vertical="center"/>
      <protection/>
    </xf>
    <xf numFmtId="183" fontId="8" fillId="0" borderId="23" xfId="60" applyNumberFormat="1" applyFont="1" applyFill="1" applyBorder="1" applyAlignment="1">
      <alignment vertical="center"/>
      <protection/>
    </xf>
    <xf numFmtId="183" fontId="8" fillId="0" borderId="32" xfId="60" applyNumberFormat="1" applyFont="1" applyFill="1" applyBorder="1" applyAlignment="1">
      <alignment vertical="center"/>
      <protection/>
    </xf>
    <xf numFmtId="0" fontId="8" fillId="0" borderId="56" xfId="60" applyFont="1" applyBorder="1" applyAlignment="1" applyProtection="1">
      <alignment horizontal="distributed" vertical="center"/>
      <protection/>
    </xf>
    <xf numFmtId="182" fontId="8" fillId="0" borderId="26" xfId="60" applyNumberFormat="1" applyFont="1" applyFill="1" applyBorder="1" applyAlignment="1">
      <alignment vertical="center"/>
      <protection/>
    </xf>
    <xf numFmtId="182" fontId="8" fillId="0" borderId="35" xfId="60" applyNumberFormat="1" applyFont="1" applyFill="1" applyBorder="1" applyAlignment="1">
      <alignment vertical="center"/>
      <protection/>
    </xf>
    <xf numFmtId="183" fontId="8" fillId="0" borderId="25" xfId="60" applyNumberFormat="1" applyFont="1" applyFill="1" applyBorder="1" applyAlignment="1">
      <alignment vertical="center"/>
      <protection/>
    </xf>
    <xf numFmtId="183" fontId="8" fillId="0" borderId="33" xfId="60" applyNumberFormat="1" applyFont="1" applyFill="1" applyBorder="1" applyAlignment="1">
      <alignment vertical="center"/>
      <protection/>
    </xf>
    <xf numFmtId="0" fontId="8" fillId="0" borderId="15" xfId="60" applyFont="1" applyBorder="1" applyAlignment="1" applyProtection="1">
      <alignment horizontal="distributed" vertical="center"/>
      <protection/>
    </xf>
    <xf numFmtId="183" fontId="8" fillId="0" borderId="22" xfId="60" applyNumberFormat="1" applyFont="1" applyFill="1" applyBorder="1" applyAlignment="1">
      <alignment vertical="center"/>
      <protection/>
    </xf>
    <xf numFmtId="183" fontId="8" fillId="0" borderId="34" xfId="60" applyNumberFormat="1" applyFont="1" applyFill="1" applyBorder="1" applyAlignment="1">
      <alignment vertical="center"/>
      <protection/>
    </xf>
    <xf numFmtId="0" fontId="8" fillId="0" borderId="0" xfId="60" applyFont="1" applyAlignment="1" applyProtection="1" quotePrefix="1">
      <alignment horizontal="left"/>
      <protection/>
    </xf>
    <xf numFmtId="0" fontId="10" fillId="0" borderId="0" xfId="61" applyFont="1" applyFill="1" applyAlignment="1" quotePrefix="1">
      <alignment vertical="center"/>
      <protection/>
    </xf>
    <xf numFmtId="0" fontId="0" fillId="0" borderId="0" xfId="61" applyFont="1">
      <alignment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Alignment="1" applyProtection="1" quotePrefix="1">
      <alignment horizontal="left" vertical="center"/>
      <protection/>
    </xf>
    <xf numFmtId="0" fontId="8" fillId="0" borderId="0" xfId="61" applyFont="1" applyAlignment="1">
      <alignment vertical="center"/>
      <protection/>
    </xf>
    <xf numFmtId="0" fontId="14" fillId="0" borderId="0" xfId="61" applyAlignment="1">
      <alignment vertical="center"/>
      <protection/>
    </xf>
    <xf numFmtId="0" fontId="8" fillId="0" borderId="0" xfId="61" applyFont="1" applyAlignment="1" applyProtection="1" quotePrefix="1">
      <alignment horizontal="left"/>
      <protection/>
    </xf>
    <xf numFmtId="0" fontId="8" fillId="0" borderId="0" xfId="61" applyFont="1">
      <alignment/>
      <protection/>
    </xf>
    <xf numFmtId="0" fontId="14" fillId="0" borderId="0" xfId="61">
      <alignment/>
      <protection/>
    </xf>
    <xf numFmtId="0" fontId="5" fillId="0" borderId="38" xfId="61" applyFont="1" applyBorder="1" applyAlignment="1" applyProtection="1" quotePrefix="1">
      <alignment horizontal="left" vertical="center"/>
      <protection/>
    </xf>
    <xf numFmtId="0" fontId="8" fillId="0" borderId="0" xfId="61" applyFont="1" applyAlignment="1" applyProtection="1" quotePrefix="1">
      <alignment horizontal="left" vertical="center"/>
      <protection/>
    </xf>
    <xf numFmtId="0" fontId="8" fillId="0" borderId="48" xfId="61" applyFont="1" applyBorder="1" applyAlignment="1">
      <alignment horizontal="right" vertical="center"/>
      <protection/>
    </xf>
    <xf numFmtId="0" fontId="8" fillId="0" borderId="72" xfId="61" applyFont="1" applyBorder="1" applyAlignment="1" applyProtection="1">
      <alignment horizontal="right" vertical="center"/>
      <protection/>
    </xf>
    <xf numFmtId="0" fontId="8" fillId="0" borderId="12" xfId="61" applyFont="1" applyBorder="1" applyAlignment="1">
      <alignment vertical="center"/>
      <protection/>
    </xf>
    <xf numFmtId="0" fontId="8" fillId="0" borderId="21" xfId="61" applyFont="1" applyBorder="1" applyAlignment="1">
      <alignment vertical="center"/>
      <protection/>
    </xf>
    <xf numFmtId="0" fontId="8" fillId="0" borderId="52" xfId="61" applyFont="1" applyBorder="1" applyAlignment="1">
      <alignment vertical="center"/>
      <protection/>
    </xf>
    <xf numFmtId="0" fontId="8" fillId="0" borderId="0" xfId="61" applyFont="1" applyBorder="1" applyAlignment="1" applyProtection="1" quotePrefix="1">
      <alignment horizontal="left" vertical="center"/>
      <protection/>
    </xf>
    <xf numFmtId="0" fontId="8" fillId="0" borderId="11" xfId="61" applyFont="1" applyBorder="1" applyAlignment="1" applyProtection="1">
      <alignment horizontal="center" vertical="center"/>
      <protection/>
    </xf>
    <xf numFmtId="0" fontId="8" fillId="0" borderId="14" xfId="61" applyFont="1" applyBorder="1" applyAlignment="1" applyProtection="1">
      <alignment horizontal="center" vertical="center"/>
      <protection/>
    </xf>
    <xf numFmtId="0" fontId="8" fillId="0" borderId="49" xfId="61" applyFont="1" applyBorder="1" applyAlignment="1" applyProtection="1" quotePrefix="1">
      <alignment horizontal="left" vertical="center"/>
      <protection/>
    </xf>
    <xf numFmtId="0" fontId="8" fillId="0" borderId="38" xfId="61" applyFont="1" applyBorder="1" applyAlignment="1" applyProtection="1" quotePrefix="1">
      <alignment horizontal="left" vertical="center"/>
      <protection/>
    </xf>
    <xf numFmtId="0" fontId="8" fillId="0" borderId="53" xfId="61" applyFont="1" applyBorder="1" applyAlignment="1">
      <alignment vertical="center"/>
      <protection/>
    </xf>
    <xf numFmtId="0" fontId="8" fillId="0" borderId="35" xfId="61" applyFont="1" applyBorder="1" applyAlignment="1">
      <alignment vertical="center"/>
      <protection/>
    </xf>
    <xf numFmtId="0" fontId="8" fillId="0" borderId="49" xfId="61" applyFont="1" applyBorder="1" applyAlignment="1" applyProtection="1" quotePrefix="1">
      <alignment horizontal="centerContinuous" vertical="center"/>
      <protection/>
    </xf>
    <xf numFmtId="0" fontId="8" fillId="0" borderId="38" xfId="61" applyFont="1" applyBorder="1" applyAlignment="1" applyProtection="1" quotePrefix="1">
      <alignment horizontal="centerContinuous" vertical="center"/>
      <protection/>
    </xf>
    <xf numFmtId="182" fontId="8" fillId="0" borderId="23" xfId="61" applyNumberFormat="1" applyFont="1" applyBorder="1" applyAlignment="1">
      <alignment vertical="center"/>
      <protection/>
    </xf>
    <xf numFmtId="182" fontId="8" fillId="0" borderId="32" xfId="61" applyNumberFormat="1" applyFont="1" applyBorder="1" applyAlignment="1">
      <alignment vertical="center"/>
      <protection/>
    </xf>
    <xf numFmtId="215" fontId="8" fillId="0" borderId="11" xfId="61" applyNumberFormat="1" applyFont="1" applyBorder="1" applyAlignment="1" applyProtection="1">
      <alignment horizontal="right" vertical="center"/>
      <protection/>
    </xf>
    <xf numFmtId="215" fontId="8" fillId="0" borderId="11" xfId="61" applyNumberFormat="1" applyFont="1" applyBorder="1" applyAlignment="1">
      <alignment vertical="center"/>
      <protection/>
    </xf>
    <xf numFmtId="215" fontId="8" fillId="0" borderId="14" xfId="61" applyNumberFormat="1" applyFont="1" applyBorder="1" applyAlignment="1" applyProtection="1">
      <alignment horizontal="right" vertical="center"/>
      <protection/>
    </xf>
    <xf numFmtId="182" fontId="8" fillId="0" borderId="26" xfId="61" applyNumberFormat="1" applyFont="1" applyBorder="1" applyAlignment="1">
      <alignment vertical="center"/>
      <protection/>
    </xf>
    <xf numFmtId="182" fontId="8" fillId="0" borderId="35" xfId="61" applyNumberFormat="1" applyFont="1" applyBorder="1" applyAlignment="1">
      <alignment vertical="center"/>
      <protection/>
    </xf>
    <xf numFmtId="0" fontId="8" fillId="0" borderId="57" xfId="61" applyFont="1" applyBorder="1" applyAlignment="1" applyProtection="1" quotePrefix="1">
      <alignment horizontal="centerContinuous" vertical="center"/>
      <protection/>
    </xf>
    <xf numFmtId="0" fontId="8" fillId="0" borderId="10" xfId="61" applyFont="1" applyBorder="1" applyAlignment="1" applyProtection="1" quotePrefix="1">
      <alignment horizontal="centerContinuous" vertical="center"/>
      <protection/>
    </xf>
    <xf numFmtId="182" fontId="8" fillId="0" borderId="22" xfId="61" applyNumberFormat="1" applyFont="1" applyBorder="1" applyAlignment="1">
      <alignment vertical="center"/>
      <protection/>
    </xf>
    <xf numFmtId="182" fontId="8" fillId="0" borderId="34" xfId="61" applyNumberFormat="1" applyFont="1" applyBorder="1" applyAlignment="1">
      <alignment vertical="center"/>
      <protection/>
    </xf>
    <xf numFmtId="0" fontId="8" fillId="0" borderId="0" xfId="61" applyFont="1" applyAlignment="1" quotePrefix="1">
      <alignment horizontal="left"/>
      <protection/>
    </xf>
    <xf numFmtId="0" fontId="10" fillId="0" borderId="0" xfId="62" applyFont="1" applyFill="1" applyAlignment="1" quotePrefix="1">
      <alignment vertical="center"/>
      <protection/>
    </xf>
    <xf numFmtId="0" fontId="0" fillId="0" borderId="0" xfId="62" applyFont="1">
      <alignment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Alignment="1" applyProtection="1" quotePrefix="1">
      <alignment horizontal="left" vertical="center"/>
      <protection/>
    </xf>
    <xf numFmtId="0" fontId="8" fillId="0" borderId="0" xfId="62" applyFont="1" applyAlignment="1">
      <alignment vertical="center"/>
      <protection/>
    </xf>
    <xf numFmtId="0" fontId="14" fillId="0" borderId="0" xfId="62" applyAlignment="1">
      <alignment vertical="center"/>
      <protection/>
    </xf>
    <xf numFmtId="0" fontId="5" fillId="0" borderId="38" xfId="62" applyFont="1" applyBorder="1" applyAlignment="1" applyProtection="1" quotePrefix="1">
      <alignment horizontal="left" vertical="center"/>
      <protection/>
    </xf>
    <xf numFmtId="0" fontId="8" fillId="0" borderId="38" xfId="62" applyFont="1" applyBorder="1" applyAlignment="1" applyProtection="1">
      <alignment horizontal="left" vertical="center"/>
      <protection/>
    </xf>
    <xf numFmtId="0" fontId="8" fillId="0" borderId="38" xfId="62" applyFont="1" applyBorder="1" applyAlignment="1">
      <alignment vertical="center"/>
      <protection/>
    </xf>
    <xf numFmtId="0" fontId="8" fillId="0" borderId="48" xfId="62" applyFont="1" applyBorder="1" applyAlignment="1">
      <alignment vertical="center"/>
      <protection/>
    </xf>
    <xf numFmtId="0" fontId="8" fillId="0" borderId="72" xfId="62" applyFont="1" applyBorder="1" applyAlignment="1" applyProtection="1">
      <alignment horizontal="right" vertical="center"/>
      <protection/>
    </xf>
    <xf numFmtId="0" fontId="8" fillId="0" borderId="12" xfId="62" applyFont="1" applyBorder="1" applyAlignment="1">
      <alignment vertical="center"/>
      <protection/>
    </xf>
    <xf numFmtId="0" fontId="8" fillId="0" borderId="12" xfId="62" applyFont="1" applyBorder="1" applyAlignment="1" applyProtection="1">
      <alignment horizontal="center" vertical="center"/>
      <protection/>
    </xf>
    <xf numFmtId="0" fontId="8" fillId="0" borderId="21" xfId="62" applyFont="1" applyBorder="1" applyAlignment="1" applyProtection="1">
      <alignment horizontal="center" vertical="center"/>
      <protection/>
    </xf>
    <xf numFmtId="0" fontId="8" fillId="0" borderId="52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11" xfId="62" applyFont="1" applyBorder="1" applyAlignment="1" applyProtection="1">
      <alignment horizontal="center" vertical="center"/>
      <protection/>
    </xf>
    <xf numFmtId="0" fontId="8" fillId="0" borderId="14" xfId="62" applyFont="1" applyBorder="1" applyAlignment="1" applyProtection="1">
      <alignment horizontal="center" vertical="center"/>
      <protection/>
    </xf>
    <xf numFmtId="0" fontId="8" fillId="0" borderId="53" xfId="62" applyFont="1" applyBorder="1" applyAlignment="1" quotePrefix="1">
      <alignment horizontal="left" vertical="center"/>
      <protection/>
    </xf>
    <xf numFmtId="0" fontId="8" fillId="0" borderId="53" xfId="62" applyFont="1" applyBorder="1" applyAlignment="1" applyProtection="1">
      <alignment horizontal="center" vertical="center"/>
      <protection/>
    </xf>
    <xf numFmtId="0" fontId="8" fillId="0" borderId="53" xfId="62" applyFont="1" applyBorder="1" applyAlignment="1">
      <alignment horizontal="center" vertical="center"/>
      <protection/>
    </xf>
    <xf numFmtId="0" fontId="8" fillId="0" borderId="53" xfId="62" applyFont="1" applyBorder="1" applyAlignment="1" applyProtection="1" quotePrefix="1">
      <alignment horizontal="center" vertical="center"/>
      <protection/>
    </xf>
    <xf numFmtId="0" fontId="8" fillId="0" borderId="35" xfId="62" applyFont="1" applyBorder="1" applyAlignment="1" applyProtection="1">
      <alignment horizontal="center" vertical="center"/>
      <protection/>
    </xf>
    <xf numFmtId="182" fontId="8" fillId="0" borderId="25" xfId="62" applyNumberFormat="1" applyFont="1" applyFill="1" applyBorder="1" applyAlignment="1">
      <alignment vertical="center" shrinkToFit="1"/>
      <protection/>
    </xf>
    <xf numFmtId="182" fontId="8" fillId="0" borderId="23" xfId="62" applyNumberFormat="1" applyFont="1" applyFill="1" applyBorder="1" applyAlignment="1">
      <alignment vertical="center" shrinkToFit="1"/>
      <protection/>
    </xf>
    <xf numFmtId="183" fontId="8" fillId="0" borderId="25" xfId="62" applyNumberFormat="1" applyFont="1" applyFill="1" applyBorder="1" applyAlignment="1">
      <alignment vertical="center" shrinkToFit="1"/>
      <protection/>
    </xf>
    <xf numFmtId="187" fontId="8" fillId="0" borderId="23" xfId="62" applyNumberFormat="1" applyFont="1" applyFill="1" applyBorder="1" applyAlignment="1">
      <alignment vertical="center" shrinkToFit="1"/>
      <protection/>
    </xf>
    <xf numFmtId="182" fontId="8" fillId="0" borderId="32" xfId="62" applyNumberFormat="1" applyFont="1" applyFill="1" applyBorder="1" applyAlignment="1">
      <alignment vertical="center" shrinkToFit="1"/>
      <protection/>
    </xf>
    <xf numFmtId="182" fontId="8" fillId="0" borderId="13" xfId="62" applyNumberFormat="1" applyFont="1" applyFill="1" applyBorder="1" applyAlignment="1">
      <alignment vertical="center" shrinkToFit="1"/>
      <protection/>
    </xf>
    <xf numFmtId="183" fontId="8" fillId="0" borderId="13" xfId="62" applyNumberFormat="1" applyFont="1" applyFill="1" applyBorder="1" applyAlignment="1">
      <alignment vertical="center" shrinkToFit="1"/>
      <protection/>
    </xf>
    <xf numFmtId="182" fontId="8" fillId="0" borderId="26" xfId="62" applyNumberFormat="1" applyFont="1" applyFill="1" applyBorder="1" applyAlignment="1">
      <alignment vertical="center" shrinkToFit="1"/>
      <protection/>
    </xf>
    <xf numFmtId="183" fontId="8" fillId="0" borderId="26" xfId="62" applyNumberFormat="1" applyFont="1" applyFill="1" applyBorder="1" applyAlignment="1">
      <alignment vertical="center" shrinkToFit="1"/>
      <protection/>
    </xf>
    <xf numFmtId="0" fontId="8" fillId="0" borderId="61" xfId="62" applyFont="1" applyFill="1" applyBorder="1" applyAlignment="1">
      <alignment vertical="center"/>
      <protection/>
    </xf>
    <xf numFmtId="0" fontId="8" fillId="0" borderId="56" xfId="62" applyFont="1" applyFill="1" applyBorder="1" applyAlignment="1" applyProtection="1">
      <alignment horizontal="center" vertical="center"/>
      <protection/>
    </xf>
    <xf numFmtId="187" fontId="8" fillId="0" borderId="26" xfId="62" applyNumberFormat="1" applyFont="1" applyFill="1" applyBorder="1" applyAlignment="1">
      <alignment vertical="center" shrinkToFit="1"/>
      <protection/>
    </xf>
    <xf numFmtId="182" fontId="8" fillId="0" borderId="35" xfId="62" applyNumberFormat="1" applyFont="1" applyFill="1" applyBorder="1" applyAlignment="1">
      <alignment vertical="center" shrinkToFit="1"/>
      <protection/>
    </xf>
    <xf numFmtId="0" fontId="8" fillId="0" borderId="53" xfId="62" applyFont="1" applyFill="1" applyBorder="1" applyAlignment="1" applyProtection="1">
      <alignment horizontal="center" vertical="center"/>
      <protection/>
    </xf>
    <xf numFmtId="0" fontId="8" fillId="0" borderId="49" xfId="62" applyFont="1" applyFill="1" applyBorder="1" applyAlignment="1">
      <alignment vertical="center"/>
      <protection/>
    </xf>
    <xf numFmtId="0" fontId="8" fillId="0" borderId="52" xfId="62" applyFont="1" applyFill="1" applyBorder="1" applyAlignment="1">
      <alignment vertical="center"/>
      <protection/>
    </xf>
    <xf numFmtId="0" fontId="8" fillId="0" borderId="57" xfId="62" applyFont="1" applyFill="1" applyBorder="1" applyAlignment="1">
      <alignment vertical="center"/>
      <protection/>
    </xf>
    <xf numFmtId="0" fontId="8" fillId="0" borderId="15" xfId="62" applyFont="1" applyFill="1" applyBorder="1" applyAlignment="1" applyProtection="1">
      <alignment horizontal="center" vertical="center"/>
      <protection/>
    </xf>
    <xf numFmtId="182" fontId="8" fillId="0" borderId="17" xfId="62" applyNumberFormat="1" applyFont="1" applyFill="1" applyBorder="1" applyAlignment="1">
      <alignment vertical="center" shrinkToFit="1"/>
      <protection/>
    </xf>
    <xf numFmtId="182" fontId="8" fillId="0" borderId="22" xfId="62" applyNumberFormat="1" applyFont="1" applyFill="1" applyBorder="1" applyAlignment="1">
      <alignment vertical="center" shrinkToFit="1"/>
      <protection/>
    </xf>
    <xf numFmtId="183" fontId="8" fillId="0" borderId="17" xfId="62" applyNumberFormat="1" applyFont="1" applyFill="1" applyBorder="1" applyAlignment="1">
      <alignment vertical="center" shrinkToFit="1"/>
      <protection/>
    </xf>
    <xf numFmtId="187" fontId="8" fillId="0" borderId="22" xfId="62" applyNumberFormat="1" applyFont="1" applyFill="1" applyBorder="1" applyAlignment="1">
      <alignment vertical="center" shrinkToFit="1"/>
      <protection/>
    </xf>
    <xf numFmtId="182" fontId="8" fillId="0" borderId="34" xfId="62" applyNumberFormat="1" applyFont="1" applyFill="1" applyBorder="1" applyAlignment="1">
      <alignment vertical="center" shrinkToFit="1"/>
      <protection/>
    </xf>
    <xf numFmtId="0" fontId="8" fillId="0" borderId="0" xfId="62" applyFont="1">
      <alignment/>
      <protection/>
    </xf>
    <xf numFmtId="0" fontId="14" fillId="0" borderId="0" xfId="62">
      <alignment/>
      <protection/>
    </xf>
    <xf numFmtId="0" fontId="8" fillId="0" borderId="0" xfId="62" applyFont="1" applyAlignment="1" applyProtection="1" quotePrefix="1">
      <alignment horizontal="left"/>
      <protection/>
    </xf>
    <xf numFmtId="0" fontId="8" fillId="0" borderId="0" xfId="62" applyFont="1" applyFill="1" applyBorder="1" applyAlignment="1" applyProtection="1">
      <alignment vertical="center"/>
      <protection/>
    </xf>
    <xf numFmtId="0" fontId="10" fillId="0" borderId="0" xfId="63" applyFont="1" applyFill="1" applyAlignment="1" quotePrefix="1">
      <alignment vertical="center"/>
      <protection/>
    </xf>
    <xf numFmtId="0" fontId="0" fillId="0" borderId="0" xfId="63" applyFont="1">
      <alignment/>
      <protection/>
    </xf>
    <xf numFmtId="0" fontId="5" fillId="0" borderId="0" xfId="63" applyFont="1" applyFill="1" applyAlignment="1">
      <alignment vertical="center"/>
      <protection/>
    </xf>
    <xf numFmtId="0" fontId="5" fillId="0" borderId="0" xfId="63" applyFont="1" applyAlignment="1" applyProtection="1" quotePrefix="1">
      <alignment horizontal="left" vertical="center"/>
      <protection/>
    </xf>
    <xf numFmtId="0" fontId="8" fillId="0" borderId="0" xfId="63" applyFont="1" applyAlignment="1">
      <alignment vertical="center"/>
      <protection/>
    </xf>
    <xf numFmtId="0" fontId="14" fillId="0" borderId="0" xfId="63" applyAlignment="1">
      <alignment vertical="center"/>
      <protection/>
    </xf>
    <xf numFmtId="37" fontId="5" fillId="0" borderId="0" xfId="74" applyFont="1" applyAlignment="1" applyProtection="1" quotePrefix="1">
      <alignment horizontal="left" vertical="center"/>
      <protection/>
    </xf>
    <xf numFmtId="37" fontId="5" fillId="0" borderId="0" xfId="74" applyFont="1" applyAlignment="1">
      <alignment vertical="center"/>
      <protection/>
    </xf>
    <xf numFmtId="37" fontId="5" fillId="0" borderId="0" xfId="75" applyFont="1" applyAlignment="1">
      <alignment vertical="center"/>
      <protection/>
    </xf>
    <xf numFmtId="37" fontId="5" fillId="0" borderId="38" xfId="74" applyFont="1" applyBorder="1" applyAlignment="1">
      <alignment vertical="center"/>
      <protection/>
    </xf>
    <xf numFmtId="37" fontId="5" fillId="0" borderId="0" xfId="75" applyFont="1" applyBorder="1" applyAlignment="1">
      <alignment vertical="center"/>
      <protection/>
    </xf>
    <xf numFmtId="37" fontId="5" fillId="0" borderId="48" xfId="74" applyFont="1" applyBorder="1" applyAlignment="1">
      <alignment vertical="center"/>
      <protection/>
    </xf>
    <xf numFmtId="37" fontId="5" fillId="0" borderId="72" xfId="74" applyFont="1" applyBorder="1" applyAlignment="1" applyProtection="1">
      <alignment horizontal="right" vertical="center"/>
      <protection/>
    </xf>
    <xf numFmtId="37" fontId="5" fillId="0" borderId="11" xfId="74" applyFont="1" applyBorder="1" applyAlignment="1">
      <alignment vertical="center"/>
      <protection/>
    </xf>
    <xf numFmtId="37" fontId="5" fillId="0" borderId="49" xfId="74" applyFont="1" applyBorder="1" applyAlignment="1" applyProtection="1">
      <alignment horizontal="left" vertical="center"/>
      <protection/>
    </xf>
    <xf numFmtId="37" fontId="5" fillId="0" borderId="53" xfId="74" applyFont="1" applyBorder="1" applyAlignment="1" applyProtection="1">
      <alignment horizontal="center" vertical="center"/>
      <protection/>
    </xf>
    <xf numFmtId="37" fontId="5" fillId="0" borderId="35" xfId="74" applyFont="1" applyBorder="1" applyAlignment="1" applyProtection="1">
      <alignment horizontal="center" vertical="center"/>
      <protection/>
    </xf>
    <xf numFmtId="187" fontId="8" fillId="0" borderId="25" xfId="63" applyNumberFormat="1" applyFont="1" applyBorder="1" applyAlignment="1">
      <alignment vertical="center"/>
      <protection/>
    </xf>
    <xf numFmtId="187" fontId="8" fillId="0" borderId="33" xfId="63" applyNumberFormat="1" applyFont="1" applyBorder="1" applyAlignment="1">
      <alignment vertical="center"/>
      <protection/>
    </xf>
    <xf numFmtId="37" fontId="5" fillId="0" borderId="0" xfId="74" applyFont="1" applyBorder="1" applyAlignment="1">
      <alignment vertical="center"/>
      <protection/>
    </xf>
    <xf numFmtId="182" fontId="8" fillId="0" borderId="26" xfId="63" applyNumberFormat="1" applyFont="1" applyBorder="1" applyAlignment="1">
      <alignment vertical="center"/>
      <protection/>
    </xf>
    <xf numFmtId="183" fontId="8" fillId="0" borderId="26" xfId="63" applyNumberFormat="1" applyFont="1" applyBorder="1" applyAlignment="1">
      <alignment vertical="center"/>
      <protection/>
    </xf>
    <xf numFmtId="183" fontId="8" fillId="0" borderId="35" xfId="63" applyNumberFormat="1" applyFont="1" applyBorder="1" applyAlignment="1">
      <alignment vertical="center"/>
      <protection/>
    </xf>
    <xf numFmtId="39" fontId="5" fillId="0" borderId="0" xfId="74" applyNumberFormat="1" applyFont="1" applyAlignment="1">
      <alignment vertical="center"/>
      <protection/>
    </xf>
    <xf numFmtId="187" fontId="8" fillId="0" borderId="13" xfId="63" applyNumberFormat="1" applyFont="1" applyBorder="1" applyAlignment="1">
      <alignment vertical="center"/>
      <protection/>
    </xf>
    <xf numFmtId="187" fontId="8" fillId="0" borderId="14" xfId="63" applyNumberFormat="1" applyFont="1" applyBorder="1" applyAlignment="1">
      <alignment vertical="center"/>
      <protection/>
    </xf>
    <xf numFmtId="182" fontId="8" fillId="0" borderId="13" xfId="63" applyNumberFormat="1" applyFont="1" applyBorder="1" applyAlignment="1">
      <alignment vertical="center"/>
      <protection/>
    </xf>
    <xf numFmtId="183" fontId="8" fillId="0" borderId="13" xfId="63" applyNumberFormat="1" applyFont="1" applyBorder="1" applyAlignment="1">
      <alignment vertical="center"/>
      <protection/>
    </xf>
    <xf numFmtId="187" fontId="8" fillId="0" borderId="25" xfId="63" applyNumberFormat="1" applyFont="1" applyFill="1" applyBorder="1" applyAlignment="1">
      <alignment vertical="center"/>
      <protection/>
    </xf>
    <xf numFmtId="187" fontId="8" fillId="0" borderId="33" xfId="63" applyNumberFormat="1" applyFont="1" applyFill="1" applyBorder="1" applyAlignment="1">
      <alignment vertical="center"/>
      <protection/>
    </xf>
    <xf numFmtId="182" fontId="8" fillId="0" borderId="26" xfId="63" applyNumberFormat="1" applyFont="1" applyFill="1" applyBorder="1" applyAlignment="1">
      <alignment vertical="center"/>
      <protection/>
    </xf>
    <xf numFmtId="183" fontId="8" fillId="0" borderId="26" xfId="63" applyNumberFormat="1" applyFont="1" applyFill="1" applyBorder="1" applyAlignment="1">
      <alignment vertical="center"/>
      <protection/>
    </xf>
    <xf numFmtId="187" fontId="8" fillId="0" borderId="13" xfId="63" applyNumberFormat="1" applyFont="1" applyFill="1" applyBorder="1" applyAlignment="1">
      <alignment vertical="center"/>
      <protection/>
    </xf>
    <xf numFmtId="187" fontId="8" fillId="0" borderId="14" xfId="63" applyNumberFormat="1" applyFont="1" applyFill="1" applyBorder="1" applyAlignment="1">
      <alignment vertical="center"/>
      <protection/>
    </xf>
    <xf numFmtId="182" fontId="8" fillId="0" borderId="17" xfId="63" applyNumberFormat="1" applyFont="1" applyFill="1" applyBorder="1" applyAlignment="1">
      <alignment vertical="center"/>
      <protection/>
    </xf>
    <xf numFmtId="183" fontId="8" fillId="0" borderId="17" xfId="63" applyNumberFormat="1" applyFont="1" applyFill="1" applyBorder="1" applyAlignment="1">
      <alignment vertical="center"/>
      <protection/>
    </xf>
    <xf numFmtId="183" fontId="8" fillId="0" borderId="18" xfId="63" applyNumberFormat="1" applyFont="1" applyBorder="1" applyAlignment="1">
      <alignment vertical="center"/>
      <protection/>
    </xf>
    <xf numFmtId="37" fontId="8" fillId="0" borderId="0" xfId="74" applyFont="1">
      <alignment/>
      <protection/>
    </xf>
    <xf numFmtId="37" fontId="0" fillId="0" borderId="0" xfId="74">
      <alignment/>
      <protection/>
    </xf>
    <xf numFmtId="0" fontId="10" fillId="0" borderId="0" xfId="64" applyFont="1" applyFill="1" applyAlignment="1" quotePrefix="1">
      <alignment vertical="center"/>
      <protection/>
    </xf>
    <xf numFmtId="0" fontId="0" fillId="0" borderId="0" xfId="64" applyFont="1">
      <alignment/>
      <protection/>
    </xf>
    <xf numFmtId="0" fontId="5" fillId="0" borderId="0" xfId="64" applyFont="1" applyFill="1" applyAlignment="1">
      <alignment vertical="center"/>
      <protection/>
    </xf>
    <xf numFmtId="0" fontId="5" fillId="0" borderId="0" xfId="64" applyFont="1" applyAlignment="1" applyProtection="1" quotePrefix="1">
      <alignment horizontal="left" vertical="center"/>
      <protection/>
    </xf>
    <xf numFmtId="0" fontId="8" fillId="0" borderId="0" xfId="64" applyFont="1" applyAlignment="1">
      <alignment vertical="center"/>
      <protection/>
    </xf>
    <xf numFmtId="0" fontId="14" fillId="0" borderId="0" xfId="64" applyAlignment="1">
      <alignment vertical="center"/>
      <protection/>
    </xf>
    <xf numFmtId="0" fontId="5" fillId="0" borderId="38" xfId="64" applyFont="1" applyFill="1" applyBorder="1" applyAlignment="1" applyProtection="1" quotePrefix="1">
      <alignment horizontal="left" vertical="center"/>
      <protection/>
    </xf>
    <xf numFmtId="0" fontId="8" fillId="0" borderId="38" xfId="64" applyFont="1" applyFill="1" applyBorder="1">
      <alignment/>
      <protection/>
    </xf>
    <xf numFmtId="37" fontId="5" fillId="0" borderId="38" xfId="74" applyFont="1" applyFill="1" applyBorder="1" applyAlignment="1" applyProtection="1" quotePrefix="1">
      <alignment horizontal="left"/>
      <protection/>
    </xf>
    <xf numFmtId="37" fontId="5" fillId="0" borderId="38" xfId="74" applyFont="1" applyFill="1" applyBorder="1" applyAlignment="1" applyProtection="1" quotePrefix="1">
      <alignment horizontal="right"/>
      <protection/>
    </xf>
    <xf numFmtId="0" fontId="8" fillId="0" borderId="0" xfId="64" applyFont="1" applyFill="1">
      <alignment/>
      <protection/>
    </xf>
    <xf numFmtId="0" fontId="8" fillId="0" borderId="0" xfId="64" applyFont="1">
      <alignment/>
      <protection/>
    </xf>
    <xf numFmtId="37" fontId="5" fillId="0" borderId="0" xfId="74" applyFont="1">
      <alignment/>
      <protection/>
    </xf>
    <xf numFmtId="37" fontId="5" fillId="0" borderId="0" xfId="75" applyFont="1">
      <alignment/>
      <protection/>
    </xf>
    <xf numFmtId="37" fontId="5" fillId="0" borderId="48" xfId="74" applyFont="1" applyFill="1" applyBorder="1" applyAlignment="1">
      <alignment vertical="center"/>
      <protection/>
    </xf>
    <xf numFmtId="37" fontId="5" fillId="0" borderId="72" xfId="74" applyFont="1" applyFill="1" applyBorder="1" applyAlignment="1" applyProtection="1">
      <alignment horizontal="right" vertical="center"/>
      <protection/>
    </xf>
    <xf numFmtId="37" fontId="5" fillId="0" borderId="12" xfId="74" applyFont="1" applyFill="1" applyBorder="1" applyAlignment="1" applyProtection="1">
      <alignment horizontal="center" vertical="center"/>
      <protection/>
    </xf>
    <xf numFmtId="37" fontId="5" fillId="0" borderId="59" xfId="74" applyFont="1" applyFill="1" applyBorder="1" applyAlignment="1" applyProtection="1">
      <alignment horizontal="centerContinuous" vertical="center"/>
      <protection/>
    </xf>
    <xf numFmtId="37" fontId="5" fillId="0" borderId="20" xfId="74" applyFont="1" applyFill="1" applyBorder="1" applyAlignment="1" applyProtection="1" quotePrefix="1">
      <alignment horizontal="centerContinuous" vertical="center"/>
      <protection/>
    </xf>
    <xf numFmtId="37" fontId="5" fillId="0" borderId="20" xfId="74" applyFont="1" applyFill="1" applyBorder="1" applyAlignment="1">
      <alignment horizontal="centerContinuous" vertical="center"/>
      <protection/>
    </xf>
    <xf numFmtId="37" fontId="5" fillId="0" borderId="21" xfId="74" applyFont="1" applyFill="1" applyBorder="1" applyAlignment="1" applyProtection="1">
      <alignment horizontal="center" vertical="center"/>
      <protection/>
    </xf>
    <xf numFmtId="0" fontId="8" fillId="0" borderId="0" xfId="64" applyFont="1" applyFill="1" applyAlignment="1">
      <alignment vertical="center"/>
      <protection/>
    </xf>
    <xf numFmtId="0" fontId="14" fillId="0" borderId="0" xfId="64">
      <alignment/>
      <protection/>
    </xf>
    <xf numFmtId="37" fontId="5" fillId="0" borderId="49" xfId="74" applyFont="1" applyFill="1" applyBorder="1" applyAlignment="1" applyProtection="1">
      <alignment horizontal="left" vertical="center"/>
      <protection/>
    </xf>
    <xf numFmtId="37" fontId="5" fillId="0" borderId="38" xfId="74" applyFont="1" applyFill="1" applyBorder="1" applyAlignment="1">
      <alignment vertical="center"/>
      <protection/>
    </xf>
    <xf numFmtId="37" fontId="5" fillId="0" borderId="53" xfId="74" applyFont="1" applyFill="1" applyBorder="1" applyAlignment="1">
      <alignment horizontal="center" vertical="center"/>
      <protection/>
    </xf>
    <xf numFmtId="37" fontId="5" fillId="0" borderId="53" xfId="74" applyFont="1" applyFill="1" applyBorder="1" applyAlignment="1" applyProtection="1">
      <alignment horizontal="center" vertical="center"/>
      <protection/>
    </xf>
    <xf numFmtId="37" fontId="5" fillId="0" borderId="35" xfId="74" applyFont="1" applyFill="1" applyBorder="1" applyAlignment="1">
      <alignment horizontal="center" vertical="center"/>
      <protection/>
    </xf>
    <xf numFmtId="37" fontId="0" fillId="0" borderId="0" xfId="74" applyAlignment="1">
      <alignment vertical="center"/>
      <protection/>
    </xf>
    <xf numFmtId="182" fontId="8" fillId="0" borderId="23" xfId="64" applyNumberFormat="1" applyFont="1" applyBorder="1" applyAlignment="1">
      <alignment vertical="center"/>
      <protection/>
    </xf>
    <xf numFmtId="183" fontId="8" fillId="0" borderId="26" xfId="64" applyNumberFormat="1" applyFont="1" applyBorder="1" applyAlignment="1">
      <alignment vertical="center"/>
      <protection/>
    </xf>
    <xf numFmtId="183" fontId="8" fillId="0" borderId="35" xfId="64" applyNumberFormat="1" applyFont="1" applyBorder="1" applyAlignment="1">
      <alignment vertical="center"/>
      <protection/>
    </xf>
    <xf numFmtId="0" fontId="14" fillId="0" borderId="0" xfId="64" applyFill="1" applyAlignment="1">
      <alignment vertical="center"/>
      <protection/>
    </xf>
    <xf numFmtId="182" fontId="8" fillId="0" borderId="23" xfId="64" applyNumberFormat="1" applyFont="1" applyFill="1" applyBorder="1" applyAlignment="1">
      <alignment vertical="center"/>
      <protection/>
    </xf>
    <xf numFmtId="182" fontId="8" fillId="0" borderId="26" xfId="64" applyNumberFormat="1" applyFont="1" applyBorder="1" applyAlignment="1">
      <alignment vertical="center"/>
      <protection/>
    </xf>
    <xf numFmtId="182" fontId="8" fillId="0" borderId="26" xfId="64" applyNumberFormat="1" applyFont="1" applyFill="1" applyBorder="1" applyAlignment="1">
      <alignment vertical="center"/>
      <protection/>
    </xf>
    <xf numFmtId="37" fontId="5" fillId="0" borderId="53" xfId="74" applyFont="1" applyFill="1" applyBorder="1" applyAlignment="1" applyProtection="1" quotePrefix="1">
      <alignment horizontal="center" vertical="center"/>
      <protection/>
    </xf>
    <xf numFmtId="37" fontId="5" fillId="0" borderId="15" xfId="74" applyFont="1" applyFill="1" applyBorder="1" applyAlignment="1" applyProtection="1" quotePrefix="1">
      <alignment horizontal="center" vertical="center"/>
      <protection/>
    </xf>
    <xf numFmtId="183" fontId="8" fillId="0" borderId="22" xfId="64" applyNumberFormat="1" applyFont="1" applyBorder="1" applyAlignment="1">
      <alignment vertical="center"/>
      <protection/>
    </xf>
    <xf numFmtId="0" fontId="10" fillId="0" borderId="0" xfId="65" applyFont="1" applyFill="1" applyAlignment="1" quotePrefix="1">
      <alignment vertical="center"/>
      <protection/>
    </xf>
    <xf numFmtId="0" fontId="0" fillId="0" borderId="0" xfId="65" applyFont="1" applyFill="1">
      <alignment/>
      <protection/>
    </xf>
    <xf numFmtId="0" fontId="5" fillId="0" borderId="0" xfId="65" applyFont="1" applyFill="1" applyAlignment="1">
      <alignment vertical="center"/>
      <protection/>
    </xf>
    <xf numFmtId="178" fontId="14" fillId="0" borderId="0" xfId="48" applyNumberFormat="1" applyFont="1" applyFill="1" applyAlignment="1">
      <alignment/>
    </xf>
    <xf numFmtId="0" fontId="5" fillId="0" borderId="0" xfId="65" applyFont="1" applyFill="1" applyAlignment="1" applyProtection="1" quotePrefix="1">
      <alignment horizontal="left" vertical="center"/>
      <protection/>
    </xf>
    <xf numFmtId="0" fontId="8" fillId="0" borderId="0" xfId="65" applyFont="1" applyFill="1" applyAlignment="1">
      <alignment vertical="center"/>
      <protection/>
    </xf>
    <xf numFmtId="0" fontId="14" fillId="0" borderId="0" xfId="65" applyFill="1" applyAlignment="1">
      <alignment vertical="center"/>
      <protection/>
    </xf>
    <xf numFmtId="37" fontId="5" fillId="0" borderId="0" xfId="75" applyFont="1" applyFill="1" applyAlignment="1" applyProtection="1" quotePrefix="1">
      <alignment horizontal="left" vertical="center"/>
      <protection/>
    </xf>
    <xf numFmtId="37" fontId="5" fillId="0" borderId="0" xfId="74" applyFont="1" applyFill="1" applyAlignment="1">
      <alignment vertical="center"/>
      <protection/>
    </xf>
    <xf numFmtId="37" fontId="5" fillId="0" borderId="48" xfId="75" applyFont="1" applyFill="1" applyBorder="1" applyAlignment="1" applyProtection="1">
      <alignment horizontal="right" vertical="center"/>
      <protection/>
    </xf>
    <xf numFmtId="37" fontId="5" fillId="0" borderId="72" xfId="74" applyFont="1" applyFill="1" applyBorder="1" applyAlignment="1">
      <alignment vertical="center"/>
      <protection/>
    </xf>
    <xf numFmtId="37" fontId="5" fillId="0" borderId="74" xfId="74" applyFont="1" applyFill="1" applyBorder="1" applyAlignment="1">
      <alignment horizontal="right" vertical="center"/>
      <protection/>
    </xf>
    <xf numFmtId="37" fontId="5" fillId="0" borderId="16" xfId="75" applyFont="1" applyFill="1" applyBorder="1" applyAlignment="1" applyProtection="1">
      <alignment horizontal="center" vertical="center"/>
      <protection/>
    </xf>
    <xf numFmtId="37" fontId="5" fillId="0" borderId="12" xfId="75" applyFont="1" applyFill="1" applyBorder="1" applyAlignment="1" applyProtection="1">
      <alignment horizontal="center" vertical="center"/>
      <protection/>
    </xf>
    <xf numFmtId="37" fontId="5" fillId="0" borderId="12" xfId="75" applyFont="1" applyFill="1" applyBorder="1" applyAlignment="1" applyProtection="1" quotePrefix="1">
      <alignment horizontal="center" vertical="center"/>
      <protection/>
    </xf>
    <xf numFmtId="37" fontId="5" fillId="0" borderId="21" xfId="75" applyFont="1" applyFill="1" applyBorder="1" applyAlignment="1">
      <alignment horizontal="center" vertical="center"/>
      <protection/>
    </xf>
    <xf numFmtId="37" fontId="5" fillId="0" borderId="0" xfId="75" applyFont="1" applyFill="1" applyBorder="1" applyAlignment="1">
      <alignment horizontal="center" vertical="center"/>
      <protection/>
    </xf>
    <xf numFmtId="37" fontId="5" fillId="0" borderId="52" xfId="75" applyFont="1" applyFill="1" applyBorder="1" applyAlignment="1">
      <alignment vertical="center"/>
      <protection/>
    </xf>
    <xf numFmtId="37" fontId="5" fillId="0" borderId="0" xfId="74" applyFont="1" applyFill="1" applyBorder="1" applyAlignment="1">
      <alignment vertical="center"/>
      <protection/>
    </xf>
    <xf numFmtId="37" fontId="5" fillId="0" borderId="75" xfId="74" applyFont="1" applyFill="1" applyBorder="1" applyAlignment="1">
      <alignment vertical="center"/>
      <protection/>
    </xf>
    <xf numFmtId="37" fontId="5" fillId="0" borderId="13" xfId="75" applyFont="1" applyFill="1" applyBorder="1" applyAlignment="1" applyProtection="1">
      <alignment horizontal="center" vertical="center"/>
      <protection/>
    </xf>
    <xf numFmtId="37" fontId="5" fillId="0" borderId="11" xfId="75" applyFont="1" applyFill="1" applyBorder="1" applyAlignment="1" applyProtection="1">
      <alignment horizontal="center" vertical="center"/>
      <protection/>
    </xf>
    <xf numFmtId="37" fontId="5" fillId="0" borderId="13" xfId="75" applyFont="1" applyFill="1" applyBorder="1" applyAlignment="1">
      <alignment horizontal="center" vertical="center"/>
      <protection/>
    </xf>
    <xf numFmtId="37" fontId="5" fillId="0" borderId="0" xfId="75" applyFont="1" applyFill="1" applyBorder="1" applyAlignment="1" applyProtection="1" quotePrefix="1">
      <alignment horizontal="center" vertical="center"/>
      <protection/>
    </xf>
    <xf numFmtId="0" fontId="14" fillId="0" borderId="0" xfId="65" applyFill="1">
      <alignment/>
      <protection/>
    </xf>
    <xf numFmtId="37" fontId="5" fillId="0" borderId="49" xfId="75" applyFont="1" applyFill="1" applyBorder="1" applyAlignment="1" applyProtection="1">
      <alignment horizontal="left" vertical="center"/>
      <protection/>
    </xf>
    <xf numFmtId="37" fontId="5" fillId="0" borderId="41" xfId="74" applyFont="1" applyFill="1" applyBorder="1" applyAlignment="1">
      <alignment vertical="center"/>
      <protection/>
    </xf>
    <xf numFmtId="37" fontId="5" fillId="0" borderId="26" xfId="75" applyFont="1" applyFill="1" applyBorder="1" applyAlignment="1" applyProtection="1">
      <alignment horizontal="left" vertical="center"/>
      <protection/>
    </xf>
    <xf numFmtId="37" fontId="5" fillId="0" borderId="53" xfId="75" applyFont="1" applyFill="1" applyBorder="1" applyAlignment="1" applyProtection="1">
      <alignment horizontal="center" vertical="center"/>
      <protection/>
    </xf>
    <xf numFmtId="37" fontId="5" fillId="0" borderId="53" xfId="75" applyFont="1" applyFill="1" applyBorder="1" applyAlignment="1">
      <alignment horizontal="center" vertical="center"/>
      <protection/>
    </xf>
    <xf numFmtId="37" fontId="5" fillId="0" borderId="35" xfId="75" applyFont="1" applyFill="1" applyBorder="1" applyAlignment="1">
      <alignment horizontal="center" vertical="center"/>
      <protection/>
    </xf>
    <xf numFmtId="37" fontId="5" fillId="0" borderId="49" xfId="75" applyFont="1" applyFill="1" applyBorder="1" applyAlignment="1" applyProtection="1" quotePrefix="1">
      <alignment horizontal="left" vertical="center"/>
      <protection/>
    </xf>
    <xf numFmtId="182" fontId="8" fillId="0" borderId="23" xfId="65" applyNumberFormat="1" applyFont="1" applyFill="1" applyBorder="1" applyAlignment="1">
      <alignment vertical="center"/>
      <protection/>
    </xf>
    <xf numFmtId="182" fontId="8" fillId="0" borderId="32" xfId="65" applyNumberFormat="1" applyFont="1" applyFill="1" applyBorder="1" applyAlignment="1">
      <alignment vertical="center"/>
      <protection/>
    </xf>
    <xf numFmtId="37" fontId="5" fillId="0" borderId="57" xfId="75" applyFont="1" applyFill="1" applyBorder="1" applyAlignment="1" applyProtection="1">
      <alignment horizontal="centerContinuous" vertical="center"/>
      <protection/>
    </xf>
    <xf numFmtId="37" fontId="5" fillId="0" borderId="10" xfId="74" applyFont="1" applyFill="1" applyBorder="1" applyAlignment="1">
      <alignment horizontal="centerContinuous" vertical="center"/>
      <protection/>
    </xf>
    <xf numFmtId="37" fontId="5" fillId="0" borderId="73" xfId="74" applyFont="1" applyFill="1" applyBorder="1" applyAlignment="1">
      <alignment horizontal="centerContinuous" vertical="center"/>
      <protection/>
    </xf>
    <xf numFmtId="182" fontId="8" fillId="0" borderId="22" xfId="65" applyNumberFormat="1" applyFont="1" applyFill="1" applyBorder="1" applyAlignment="1">
      <alignment vertical="center"/>
      <protection/>
    </xf>
    <xf numFmtId="182" fontId="8" fillId="0" borderId="34" xfId="65" applyNumberFormat="1" applyFont="1" applyFill="1" applyBorder="1" applyAlignment="1">
      <alignment vertical="center"/>
      <protection/>
    </xf>
    <xf numFmtId="37" fontId="5" fillId="0" borderId="0" xfId="74" applyFont="1" applyFill="1">
      <alignment/>
      <protection/>
    </xf>
    <xf numFmtId="37" fontId="0" fillId="0" borderId="0" xfId="74" applyFill="1">
      <alignment/>
      <protection/>
    </xf>
    <xf numFmtId="0" fontId="10" fillId="0" borderId="0" xfId="66" applyFont="1" applyFill="1" applyAlignment="1" quotePrefix="1">
      <alignment vertical="center"/>
      <protection/>
    </xf>
    <xf numFmtId="0" fontId="0" fillId="0" borderId="0" xfId="66" applyFont="1">
      <alignment/>
      <protection/>
    </xf>
    <xf numFmtId="0" fontId="5" fillId="0" borderId="0" xfId="66" applyFont="1" applyFill="1" applyAlignment="1">
      <alignment vertical="center"/>
      <protection/>
    </xf>
    <xf numFmtId="178" fontId="0" fillId="0" borderId="0" xfId="48" applyNumberFormat="1" applyFont="1" applyAlignment="1">
      <alignment/>
    </xf>
    <xf numFmtId="37" fontId="8" fillId="0" borderId="0" xfId="74" applyFont="1" applyAlignment="1" applyProtection="1" quotePrefix="1">
      <alignment horizontal="left" vertical="center"/>
      <protection/>
    </xf>
    <xf numFmtId="37" fontId="8" fillId="0" borderId="0" xfId="74" applyFont="1" applyAlignment="1" applyProtection="1" quotePrefix="1">
      <alignment horizontal="left"/>
      <protection/>
    </xf>
    <xf numFmtId="37" fontId="8" fillId="0" borderId="38" xfId="74" applyFont="1" applyBorder="1" applyAlignment="1" applyProtection="1" quotePrefix="1">
      <alignment horizontal="left"/>
      <protection/>
    </xf>
    <xf numFmtId="37" fontId="8" fillId="0" borderId="38" xfId="74" applyFont="1" applyBorder="1">
      <alignment/>
      <protection/>
    </xf>
    <xf numFmtId="37" fontId="8" fillId="0" borderId="38" xfId="74" applyFont="1" applyBorder="1" applyAlignment="1" applyProtection="1" quotePrefix="1">
      <alignment horizontal="right"/>
      <protection/>
    </xf>
    <xf numFmtId="37" fontId="8" fillId="0" borderId="11" xfId="74" applyFont="1" applyBorder="1" applyAlignment="1">
      <alignment vertical="center"/>
      <protection/>
    </xf>
    <xf numFmtId="0" fontId="14" fillId="0" borderId="0" xfId="66">
      <alignment/>
      <protection/>
    </xf>
    <xf numFmtId="37" fontId="8" fillId="0" borderId="0" xfId="74" applyFont="1" applyAlignment="1">
      <alignment vertical="center"/>
      <protection/>
    </xf>
    <xf numFmtId="37" fontId="8" fillId="0" borderId="53" xfId="74" applyFont="1" applyBorder="1" applyAlignment="1" applyProtection="1">
      <alignment horizontal="center" vertical="center"/>
      <protection/>
    </xf>
    <xf numFmtId="37" fontId="8" fillId="0" borderId="35" xfId="74" applyFont="1" applyBorder="1" applyAlignment="1" applyProtection="1">
      <alignment horizontal="center" vertical="center"/>
      <protection/>
    </xf>
    <xf numFmtId="187" fontId="8" fillId="0" borderId="13" xfId="66" applyNumberFormat="1" applyFont="1" applyBorder="1" applyAlignment="1">
      <alignment vertical="center"/>
      <protection/>
    </xf>
    <xf numFmtId="187" fontId="8" fillId="0" borderId="25" xfId="66" applyNumberFormat="1" applyFont="1" applyBorder="1" applyAlignment="1">
      <alignment vertical="center"/>
      <protection/>
    </xf>
    <xf numFmtId="187" fontId="8" fillId="0" borderId="33" xfId="66" applyNumberFormat="1" applyFont="1" applyBorder="1" applyAlignment="1">
      <alignment vertical="center"/>
      <protection/>
    </xf>
    <xf numFmtId="39" fontId="8" fillId="0" borderId="0" xfId="74" applyNumberFormat="1" applyFont="1" applyBorder="1" applyAlignment="1">
      <alignment vertical="center"/>
      <protection/>
    </xf>
    <xf numFmtId="187" fontId="8" fillId="0" borderId="26" xfId="66" applyNumberFormat="1" applyFont="1" applyBorder="1" applyAlignment="1">
      <alignment vertical="center"/>
      <protection/>
    </xf>
    <xf numFmtId="183" fontId="8" fillId="0" borderId="26" xfId="66" applyNumberFormat="1" applyFont="1" applyBorder="1" applyAlignment="1">
      <alignment vertical="center"/>
      <protection/>
    </xf>
    <xf numFmtId="183" fontId="8" fillId="0" borderId="35" xfId="66" applyNumberFormat="1" applyFont="1" applyBorder="1" applyAlignment="1">
      <alignment vertical="center"/>
      <protection/>
    </xf>
    <xf numFmtId="37" fontId="8" fillId="0" borderId="0" xfId="74" applyFont="1" applyBorder="1" applyAlignment="1">
      <alignment vertical="center"/>
      <protection/>
    </xf>
    <xf numFmtId="39" fontId="8" fillId="0" borderId="0" xfId="74" applyNumberFormat="1" applyFont="1" applyAlignment="1">
      <alignment vertical="center"/>
      <protection/>
    </xf>
    <xf numFmtId="187" fontId="8" fillId="0" borderId="14" xfId="66" applyNumberFormat="1" applyFont="1" applyBorder="1" applyAlignment="1">
      <alignment vertical="center"/>
      <protection/>
    </xf>
    <xf numFmtId="183" fontId="8" fillId="0" borderId="13" xfId="66" applyNumberFormat="1" applyFont="1" applyBorder="1" applyAlignment="1">
      <alignment vertical="center"/>
      <protection/>
    </xf>
    <xf numFmtId="183" fontId="8" fillId="0" borderId="14" xfId="66" applyNumberFormat="1" applyFont="1" applyBorder="1" applyAlignment="1">
      <alignment vertical="center"/>
      <protection/>
    </xf>
    <xf numFmtId="187" fontId="8" fillId="0" borderId="25" xfId="66" applyNumberFormat="1" applyFont="1" applyFill="1" applyBorder="1" applyAlignment="1">
      <alignment vertical="center"/>
      <protection/>
    </xf>
    <xf numFmtId="187" fontId="8" fillId="0" borderId="33" xfId="66" applyNumberFormat="1" applyFont="1" applyFill="1" applyBorder="1" applyAlignment="1">
      <alignment vertical="center"/>
      <protection/>
    </xf>
    <xf numFmtId="187" fontId="8" fillId="0" borderId="26" xfId="66" applyNumberFormat="1" applyFont="1" applyFill="1" applyBorder="1" applyAlignment="1">
      <alignment vertical="center"/>
      <protection/>
    </xf>
    <xf numFmtId="183" fontId="8" fillId="0" borderId="26" xfId="66" applyNumberFormat="1" applyFont="1" applyFill="1" applyBorder="1" applyAlignment="1">
      <alignment vertical="center"/>
      <protection/>
    </xf>
    <xf numFmtId="183" fontId="8" fillId="0" borderId="35" xfId="66" applyNumberFormat="1" applyFont="1" applyFill="1" applyBorder="1" applyAlignment="1">
      <alignment vertical="center"/>
      <protection/>
    </xf>
    <xf numFmtId="187" fontId="8" fillId="0" borderId="13" xfId="66" applyNumberFormat="1" applyFont="1" applyFill="1" applyBorder="1" applyAlignment="1">
      <alignment vertical="center"/>
      <protection/>
    </xf>
    <xf numFmtId="187" fontId="8" fillId="0" borderId="14" xfId="66" applyNumberFormat="1" applyFont="1" applyFill="1" applyBorder="1" applyAlignment="1">
      <alignment vertical="center"/>
      <protection/>
    </xf>
    <xf numFmtId="187" fontId="8" fillId="0" borderId="17" xfId="66" applyNumberFormat="1" applyFont="1" applyFill="1" applyBorder="1" applyAlignment="1">
      <alignment vertical="center"/>
      <protection/>
    </xf>
    <xf numFmtId="183" fontId="8" fillId="0" borderId="17" xfId="66" applyNumberFormat="1" applyFont="1" applyFill="1" applyBorder="1" applyAlignment="1">
      <alignment vertical="center"/>
      <protection/>
    </xf>
    <xf numFmtId="183" fontId="8" fillId="0" borderId="18" xfId="66" applyNumberFormat="1" applyFont="1" applyFill="1" applyBorder="1" applyAlignment="1">
      <alignment vertical="center"/>
      <protection/>
    </xf>
    <xf numFmtId="37" fontId="14" fillId="0" borderId="0" xfId="74" applyFont="1">
      <alignment/>
      <protection/>
    </xf>
    <xf numFmtId="39" fontId="14" fillId="0" borderId="0" xfId="74" applyNumberFormat="1" applyFont="1">
      <alignment/>
      <protection/>
    </xf>
    <xf numFmtId="37" fontId="12" fillId="0" borderId="0" xfId="74" applyFont="1">
      <alignment/>
      <protection/>
    </xf>
    <xf numFmtId="0" fontId="10" fillId="0" borderId="0" xfId="67" applyFont="1" applyFill="1" applyAlignment="1" quotePrefix="1">
      <alignment vertical="center"/>
      <protection/>
    </xf>
    <xf numFmtId="0" fontId="0" fillId="0" borderId="0" xfId="67" applyFont="1">
      <alignment/>
      <protection/>
    </xf>
    <xf numFmtId="0" fontId="5" fillId="0" borderId="0" xfId="67" applyFont="1" applyFill="1" applyAlignment="1">
      <alignment vertical="center"/>
      <protection/>
    </xf>
    <xf numFmtId="0" fontId="8" fillId="0" borderId="38" xfId="67" applyFont="1" applyFill="1" applyBorder="1">
      <alignment/>
      <protection/>
    </xf>
    <xf numFmtId="37" fontId="8" fillId="0" borderId="38" xfId="74" applyFont="1" applyFill="1" applyBorder="1" applyAlignment="1" applyProtection="1" quotePrefix="1">
      <alignment horizontal="left"/>
      <protection/>
    </xf>
    <xf numFmtId="37" fontId="8" fillId="0" borderId="38" xfId="74" applyFont="1" applyFill="1" applyBorder="1" applyAlignment="1" applyProtection="1" quotePrefix="1">
      <alignment horizontal="right"/>
      <protection/>
    </xf>
    <xf numFmtId="37" fontId="14" fillId="0" borderId="0" xfId="74" applyFont="1" applyFill="1">
      <alignment/>
      <protection/>
    </xf>
    <xf numFmtId="37" fontId="8" fillId="0" borderId="48" xfId="74" applyFont="1" applyFill="1" applyBorder="1" applyAlignment="1">
      <alignment vertical="center"/>
      <protection/>
    </xf>
    <xf numFmtId="37" fontId="8" fillId="0" borderId="72" xfId="74" applyFont="1" applyFill="1" applyBorder="1" applyAlignment="1" applyProtection="1" quotePrefix="1">
      <alignment horizontal="right" vertical="center"/>
      <protection/>
    </xf>
    <xf numFmtId="37" fontId="8" fillId="0" borderId="12" xfId="74" applyFont="1" applyFill="1" applyBorder="1" applyAlignment="1" applyProtection="1">
      <alignment horizontal="center" vertical="center"/>
      <protection/>
    </xf>
    <xf numFmtId="37" fontId="8" fillId="0" borderId="59" xfId="74" applyFont="1" applyFill="1" applyBorder="1" applyAlignment="1" applyProtection="1">
      <alignment horizontal="centerContinuous" vertical="center"/>
      <protection/>
    </xf>
    <xf numFmtId="37" fontId="8" fillId="0" borderId="20" xfId="74" applyFont="1" applyFill="1" applyBorder="1" applyAlignment="1" applyProtection="1" quotePrefix="1">
      <alignment horizontal="centerContinuous" vertical="center"/>
      <protection/>
    </xf>
    <xf numFmtId="37" fontId="8" fillId="0" borderId="20" xfId="74" applyFont="1" applyFill="1" applyBorder="1" applyAlignment="1">
      <alignment horizontal="centerContinuous" vertical="center"/>
      <protection/>
    </xf>
    <xf numFmtId="37" fontId="8" fillId="0" borderId="21" xfId="74" applyFont="1" applyFill="1" applyBorder="1" applyAlignment="1" applyProtection="1">
      <alignment horizontal="center" vertical="center"/>
      <protection/>
    </xf>
    <xf numFmtId="37" fontId="14" fillId="0" borderId="0" xfId="74" applyFont="1" applyFill="1" applyAlignment="1">
      <alignment vertical="center"/>
      <protection/>
    </xf>
    <xf numFmtId="37" fontId="14" fillId="0" borderId="0" xfId="74" applyFont="1" applyAlignment="1">
      <alignment vertical="center"/>
      <protection/>
    </xf>
    <xf numFmtId="37" fontId="8" fillId="0" borderId="38" xfId="74" applyFont="1" applyFill="1" applyBorder="1" applyAlignment="1">
      <alignment vertical="center"/>
      <protection/>
    </xf>
    <xf numFmtId="37" fontId="8" fillId="0" borderId="53" xfId="74" applyFont="1" applyFill="1" applyBorder="1" applyAlignment="1">
      <alignment horizontal="center" vertical="center"/>
      <protection/>
    </xf>
    <xf numFmtId="37" fontId="8" fillId="0" borderId="53" xfId="74" applyFont="1" applyFill="1" applyBorder="1" applyAlignment="1" applyProtection="1">
      <alignment horizontal="center" vertical="center"/>
      <protection/>
    </xf>
    <xf numFmtId="37" fontId="8" fillId="0" borderId="35" xfId="74" applyFont="1" applyFill="1" applyBorder="1" applyAlignment="1">
      <alignment horizontal="center" vertical="center"/>
      <protection/>
    </xf>
    <xf numFmtId="183" fontId="8" fillId="0" borderId="23" xfId="67" applyNumberFormat="1" applyFont="1" applyBorder="1" applyAlignment="1">
      <alignment vertical="center"/>
      <protection/>
    </xf>
    <xf numFmtId="183" fontId="8" fillId="0" borderId="32" xfId="67" applyNumberFormat="1" applyFont="1" applyBorder="1" applyAlignment="1">
      <alignment vertical="center"/>
      <protection/>
    </xf>
    <xf numFmtId="182" fontId="8" fillId="0" borderId="23" xfId="67" applyNumberFormat="1" applyFont="1" applyBorder="1" applyAlignment="1">
      <alignment vertical="center"/>
      <protection/>
    </xf>
    <xf numFmtId="182" fontId="8" fillId="0" borderId="23" xfId="67" applyNumberFormat="1" applyFont="1" applyFill="1" applyBorder="1" applyAlignment="1">
      <alignment vertical="center"/>
      <protection/>
    </xf>
    <xf numFmtId="37" fontId="8" fillId="0" borderId="52" xfId="74" applyFont="1" applyFill="1" applyBorder="1" applyAlignment="1" applyProtection="1">
      <alignment horizontal="center" vertical="center"/>
      <protection/>
    </xf>
    <xf numFmtId="37" fontId="8" fillId="0" borderId="53" xfId="74" applyFont="1" applyFill="1" applyBorder="1" applyAlignment="1" applyProtection="1" quotePrefix="1">
      <alignment horizontal="center" vertical="center"/>
      <protection/>
    </xf>
    <xf numFmtId="37" fontId="8" fillId="0" borderId="57" xfId="74" applyFont="1" applyFill="1" applyBorder="1" applyAlignment="1" applyProtection="1" quotePrefix="1">
      <alignment horizontal="center" vertical="center"/>
      <protection/>
    </xf>
    <xf numFmtId="37" fontId="8" fillId="0" borderId="15" xfId="74" applyFont="1" applyFill="1" applyBorder="1" applyAlignment="1" applyProtection="1" quotePrefix="1">
      <alignment horizontal="center" vertical="center"/>
      <protection/>
    </xf>
    <xf numFmtId="183" fontId="8" fillId="0" borderId="22" xfId="67" applyNumberFormat="1" applyFont="1" applyBorder="1" applyAlignment="1">
      <alignment vertical="center"/>
      <protection/>
    </xf>
    <xf numFmtId="0" fontId="10" fillId="0" borderId="0" xfId="68" applyFont="1" applyFill="1" applyAlignment="1" quotePrefix="1">
      <alignment vertical="center"/>
      <protection/>
    </xf>
    <xf numFmtId="0" fontId="0" fillId="0" borderId="0" xfId="68" applyFont="1">
      <alignment/>
      <protection/>
    </xf>
    <xf numFmtId="0" fontId="5" fillId="0" borderId="0" xfId="68" applyFont="1" applyFill="1" applyAlignment="1">
      <alignment vertical="center"/>
      <protection/>
    </xf>
    <xf numFmtId="0" fontId="8" fillId="0" borderId="0" xfId="76" applyFont="1">
      <alignment/>
      <protection/>
    </xf>
    <xf numFmtId="0" fontId="8" fillId="0" borderId="38" xfId="76" applyFont="1" applyBorder="1">
      <alignment/>
      <protection/>
    </xf>
    <xf numFmtId="0" fontId="8" fillId="0" borderId="0" xfId="76" applyFont="1" applyBorder="1">
      <alignment/>
      <protection/>
    </xf>
    <xf numFmtId="0" fontId="8" fillId="0" borderId="0" xfId="76" applyFont="1" applyBorder="1" applyAlignment="1">
      <alignment horizontal="right"/>
      <protection/>
    </xf>
    <xf numFmtId="0" fontId="8" fillId="0" borderId="48" xfId="76" applyFont="1" applyBorder="1" applyAlignment="1">
      <alignment vertical="center"/>
      <protection/>
    </xf>
    <xf numFmtId="0" fontId="8" fillId="0" borderId="72" xfId="76" applyFont="1" applyBorder="1" applyAlignment="1" applyProtection="1">
      <alignment horizontal="right" vertical="center"/>
      <protection/>
    </xf>
    <xf numFmtId="0" fontId="8" fillId="0" borderId="38" xfId="76" applyFont="1" applyBorder="1" applyAlignment="1">
      <alignment vertical="center"/>
      <protection/>
    </xf>
    <xf numFmtId="0" fontId="8" fillId="0" borderId="23" xfId="76" applyFont="1" applyBorder="1" applyAlignment="1" applyProtection="1" quotePrefix="1">
      <alignment horizontal="center" vertical="center"/>
      <protection/>
    </xf>
    <xf numFmtId="0" fontId="8" fillId="0" borderId="69" xfId="76" applyFont="1" applyBorder="1" applyAlignment="1" applyProtection="1" quotePrefix="1">
      <alignment horizontal="center" vertical="center"/>
      <protection/>
    </xf>
    <xf numFmtId="0" fontId="8" fillId="0" borderId="76" xfId="76" applyFont="1" applyBorder="1" applyAlignment="1" applyProtection="1" quotePrefix="1">
      <alignment horizontal="center" vertical="center"/>
      <protection/>
    </xf>
    <xf numFmtId="0" fontId="8" fillId="0" borderId="52" xfId="76" applyFont="1" applyBorder="1" applyAlignment="1">
      <alignment vertical="center"/>
      <protection/>
    </xf>
    <xf numFmtId="0" fontId="8" fillId="0" borderId="11" xfId="76" applyFont="1" applyBorder="1" applyAlignment="1" applyProtection="1">
      <alignment horizontal="left" vertical="center"/>
      <protection/>
    </xf>
    <xf numFmtId="182" fontId="8" fillId="0" borderId="25" xfId="68" applyNumberFormat="1" applyFont="1" applyBorder="1" applyAlignment="1">
      <alignment vertical="center"/>
      <protection/>
    </xf>
    <xf numFmtId="182" fontId="8" fillId="0" borderId="25" xfId="68" applyNumberFormat="1" applyFont="1" applyFill="1" applyBorder="1" applyAlignment="1">
      <alignment vertical="center"/>
      <protection/>
    </xf>
    <xf numFmtId="183" fontId="8" fillId="0" borderId="25" xfId="68" applyNumberFormat="1" applyFont="1" applyBorder="1" applyAlignment="1">
      <alignment vertical="center"/>
      <protection/>
    </xf>
    <xf numFmtId="183" fontId="8" fillId="0" borderId="63" xfId="68" applyNumberFormat="1" applyFont="1" applyBorder="1" applyAlignment="1">
      <alignment vertical="center"/>
      <protection/>
    </xf>
    <xf numFmtId="183" fontId="8" fillId="0" borderId="77" xfId="68" applyNumberFormat="1" applyFont="1" applyBorder="1" applyAlignment="1">
      <alignment vertical="center"/>
      <protection/>
    </xf>
    <xf numFmtId="0" fontId="8" fillId="0" borderId="52" xfId="76" applyFont="1" applyBorder="1" applyAlignment="1" applyProtection="1">
      <alignment horizontal="center" vertical="center"/>
      <protection/>
    </xf>
    <xf numFmtId="182" fontId="8" fillId="0" borderId="13" xfId="68" applyNumberFormat="1" applyFont="1" applyBorder="1" applyAlignment="1">
      <alignment vertical="center"/>
      <protection/>
    </xf>
    <xf numFmtId="182" fontId="8" fillId="0" borderId="13" xfId="68" applyNumberFormat="1" applyFont="1" applyFill="1" applyBorder="1" applyAlignment="1">
      <alignment vertical="center"/>
      <protection/>
    </xf>
    <xf numFmtId="183" fontId="8" fillId="0" borderId="13" xfId="68" applyNumberFormat="1" applyFont="1" applyBorder="1" applyAlignment="1">
      <alignment vertical="center"/>
      <protection/>
    </xf>
    <xf numFmtId="183" fontId="8" fillId="0" borderId="0" xfId="68" applyNumberFormat="1" applyFont="1" applyBorder="1" applyAlignment="1">
      <alignment vertical="center"/>
      <protection/>
    </xf>
    <xf numFmtId="183" fontId="8" fillId="0" borderId="78" xfId="68" applyNumberFormat="1" applyFont="1" applyBorder="1" applyAlignment="1">
      <alignment vertical="center"/>
      <protection/>
    </xf>
    <xf numFmtId="0" fontId="8" fillId="0" borderId="49" xfId="76" applyFont="1" applyBorder="1" applyAlignment="1">
      <alignment vertical="center"/>
      <protection/>
    </xf>
    <xf numFmtId="0" fontId="8" fillId="0" borderId="53" xfId="76" applyFont="1" applyBorder="1" applyAlignment="1" applyProtection="1">
      <alignment horizontal="left" vertical="center"/>
      <protection/>
    </xf>
    <xf numFmtId="182" fontId="8" fillId="0" borderId="26" xfId="68" applyNumberFormat="1" applyFont="1" applyBorder="1" applyAlignment="1">
      <alignment vertical="center"/>
      <protection/>
    </xf>
    <xf numFmtId="182" fontId="8" fillId="0" borderId="26" xfId="68" applyNumberFormat="1" applyFont="1" applyFill="1" applyBorder="1" applyAlignment="1">
      <alignment vertical="center"/>
      <protection/>
    </xf>
    <xf numFmtId="183" fontId="8" fillId="0" borderId="26" xfId="68" applyNumberFormat="1" applyFont="1" applyBorder="1" applyAlignment="1">
      <alignment vertical="center"/>
      <protection/>
    </xf>
    <xf numFmtId="183" fontId="8" fillId="0" borderId="38" xfId="68" applyNumberFormat="1" applyFont="1" applyBorder="1" applyAlignment="1">
      <alignment vertical="center"/>
      <protection/>
    </xf>
    <xf numFmtId="183" fontId="8" fillId="0" borderId="58" xfId="68" applyNumberFormat="1" applyFont="1" applyBorder="1" applyAlignment="1">
      <alignment vertical="center"/>
      <protection/>
    </xf>
    <xf numFmtId="0" fontId="8" fillId="0" borderId="57" xfId="76" applyFont="1" applyBorder="1" applyAlignment="1">
      <alignment vertical="center"/>
      <protection/>
    </xf>
    <xf numFmtId="0" fontId="8" fillId="0" borderId="15" xfId="76" applyFont="1" applyBorder="1" applyAlignment="1" applyProtection="1">
      <alignment horizontal="left" vertical="center"/>
      <protection/>
    </xf>
    <xf numFmtId="182" fontId="8" fillId="0" borderId="17" xfId="68" applyNumberFormat="1" applyFont="1" applyBorder="1" applyAlignment="1">
      <alignment vertical="center"/>
      <protection/>
    </xf>
    <xf numFmtId="182" fontId="8" fillId="0" borderId="17" xfId="68" applyNumberFormat="1" applyFont="1" applyFill="1" applyBorder="1" applyAlignment="1">
      <alignment vertical="center"/>
      <protection/>
    </xf>
    <xf numFmtId="183" fontId="8" fillId="0" borderId="17" xfId="68" applyNumberFormat="1" applyFont="1" applyBorder="1" applyAlignment="1">
      <alignment vertical="center"/>
      <protection/>
    </xf>
    <xf numFmtId="183" fontId="8" fillId="0" borderId="10" xfId="68" applyNumberFormat="1" applyFont="1" applyBorder="1" applyAlignment="1">
      <alignment vertical="center"/>
      <protection/>
    </xf>
    <xf numFmtId="183" fontId="8" fillId="0" borderId="79" xfId="68" applyNumberFormat="1" applyFont="1" applyBorder="1" applyAlignment="1">
      <alignment vertical="center"/>
      <protection/>
    </xf>
    <xf numFmtId="0" fontId="10" fillId="0" borderId="0" xfId="69" applyFont="1" applyFill="1" applyAlignment="1" quotePrefix="1">
      <alignment vertical="center"/>
      <protection/>
    </xf>
    <xf numFmtId="0" fontId="0" fillId="0" borderId="0" xfId="69" applyFont="1">
      <alignment/>
      <protection/>
    </xf>
    <xf numFmtId="0" fontId="5" fillId="0" borderId="0" xfId="69" applyFont="1" applyFill="1" applyAlignment="1">
      <alignment vertical="center"/>
      <protection/>
    </xf>
    <xf numFmtId="0" fontId="8" fillId="0" borderId="56" xfId="76" applyFont="1" applyBorder="1" applyAlignment="1" applyProtection="1" quotePrefix="1">
      <alignment horizontal="center" vertical="center"/>
      <protection/>
    </xf>
    <xf numFmtId="0" fontId="8" fillId="0" borderId="49" xfId="76" applyFont="1" applyBorder="1" applyAlignment="1" applyProtection="1">
      <alignment horizontal="left" vertical="center"/>
      <protection/>
    </xf>
    <xf numFmtId="182" fontId="8" fillId="0" borderId="23" xfId="69" applyNumberFormat="1" applyFont="1" applyBorder="1" applyAlignment="1">
      <alignment vertical="center"/>
      <protection/>
    </xf>
    <xf numFmtId="182" fontId="8" fillId="0" borderId="23" xfId="69" applyNumberFormat="1" applyFont="1" applyFill="1" applyBorder="1" applyAlignment="1">
      <alignment vertical="center"/>
      <protection/>
    </xf>
    <xf numFmtId="183" fontId="8" fillId="0" borderId="23" xfId="69" applyNumberFormat="1" applyFont="1" applyBorder="1" applyAlignment="1">
      <alignment vertical="center"/>
      <protection/>
    </xf>
    <xf numFmtId="183" fontId="8" fillId="0" borderId="76" xfId="69" applyNumberFormat="1" applyFont="1" applyBorder="1" applyAlignment="1">
      <alignment vertical="center"/>
      <protection/>
    </xf>
    <xf numFmtId="182" fontId="8" fillId="0" borderId="13" xfId="69" applyNumberFormat="1" applyFont="1" applyBorder="1" applyAlignment="1">
      <alignment vertical="center"/>
      <protection/>
    </xf>
    <xf numFmtId="182" fontId="8" fillId="0" borderId="13" xfId="69" applyNumberFormat="1" applyFont="1" applyFill="1" applyBorder="1" applyAlignment="1">
      <alignment vertical="center"/>
      <protection/>
    </xf>
    <xf numFmtId="183" fontId="8" fillId="0" borderId="13" xfId="69" applyNumberFormat="1" applyFont="1" applyBorder="1" applyAlignment="1">
      <alignment vertical="center"/>
      <protection/>
    </xf>
    <xf numFmtId="183" fontId="8" fillId="0" borderId="0" xfId="69" applyNumberFormat="1" applyFont="1" applyBorder="1" applyAlignment="1">
      <alignment vertical="center"/>
      <protection/>
    </xf>
    <xf numFmtId="183" fontId="8" fillId="0" borderId="78" xfId="69" applyNumberFormat="1" applyFont="1" applyBorder="1" applyAlignment="1">
      <alignment vertical="center"/>
      <protection/>
    </xf>
    <xf numFmtId="182" fontId="8" fillId="0" borderId="26" xfId="69" applyNumberFormat="1" applyFont="1" applyBorder="1" applyAlignment="1">
      <alignment vertical="center"/>
      <protection/>
    </xf>
    <xf numFmtId="182" fontId="8" fillId="0" borderId="26" xfId="69" applyNumberFormat="1" applyFont="1" applyFill="1" applyBorder="1" applyAlignment="1">
      <alignment vertical="center"/>
      <protection/>
    </xf>
    <xf numFmtId="183" fontId="8" fillId="0" borderId="26" xfId="69" applyNumberFormat="1" applyFont="1" applyBorder="1" applyAlignment="1">
      <alignment vertical="center"/>
      <protection/>
    </xf>
    <xf numFmtId="0" fontId="8" fillId="0" borderId="52" xfId="76" applyFont="1" applyBorder="1" applyAlignment="1" applyProtection="1" quotePrefix="1">
      <alignment horizontal="left" vertical="center"/>
      <protection/>
    </xf>
    <xf numFmtId="0" fontId="8" fillId="0" borderId="0" xfId="76" applyFont="1" applyBorder="1" applyAlignment="1">
      <alignment vertical="center"/>
      <protection/>
    </xf>
    <xf numFmtId="183" fontId="8" fillId="0" borderId="13" xfId="69" applyNumberFormat="1" applyFont="1" applyFill="1" applyBorder="1" applyAlignment="1">
      <alignment vertical="center"/>
      <protection/>
    </xf>
    <xf numFmtId="0" fontId="8" fillId="0" borderId="57" xfId="76" applyFont="1" applyBorder="1" applyAlignment="1" applyProtection="1" quotePrefix="1">
      <alignment horizontal="left" vertical="center"/>
      <protection/>
    </xf>
    <xf numFmtId="0" fontId="8" fillId="0" borderId="10" xfId="76" applyFont="1" applyBorder="1" applyAlignment="1">
      <alignment vertical="center"/>
      <protection/>
    </xf>
    <xf numFmtId="183" fontId="8" fillId="0" borderId="17" xfId="69" applyNumberFormat="1" applyFont="1" applyBorder="1" applyAlignment="1">
      <alignment vertical="center"/>
      <protection/>
    </xf>
    <xf numFmtId="0" fontId="8" fillId="0" borderId="0" xfId="76" applyFont="1" applyAlignment="1">
      <alignment/>
      <protection/>
    </xf>
    <xf numFmtId="37" fontId="8" fillId="0" borderId="0" xfId="74" applyFont="1" applyAlignment="1">
      <alignment/>
      <protection/>
    </xf>
    <xf numFmtId="0" fontId="10" fillId="0" borderId="0" xfId="70" applyFont="1" applyFill="1" applyAlignment="1" quotePrefix="1">
      <alignment vertical="center"/>
      <protection/>
    </xf>
    <xf numFmtId="0" fontId="0" fillId="0" borderId="0" xfId="70" applyFont="1">
      <alignment/>
      <protection/>
    </xf>
    <xf numFmtId="0" fontId="5" fillId="0" borderId="0" xfId="70" applyFont="1" applyFill="1" applyAlignment="1">
      <alignment vertical="center"/>
      <protection/>
    </xf>
    <xf numFmtId="0" fontId="8" fillId="0" borderId="0" xfId="76" applyFont="1" applyBorder="1" applyAlignment="1" quotePrefix="1">
      <alignment horizontal="right"/>
      <protection/>
    </xf>
    <xf numFmtId="0" fontId="8" fillId="0" borderId="53" xfId="76" applyFont="1" applyBorder="1" applyAlignment="1" applyProtection="1" quotePrefix="1">
      <alignment horizontal="center" vertical="center"/>
      <protection/>
    </xf>
    <xf numFmtId="0" fontId="8" fillId="0" borderId="26" xfId="76" applyFont="1" applyBorder="1" applyAlignment="1" applyProtection="1" quotePrefix="1">
      <alignment horizontal="center" vertical="center"/>
      <protection/>
    </xf>
    <xf numFmtId="0" fontId="8" fillId="0" borderId="38" xfId="76" applyFont="1" applyBorder="1" applyAlignment="1" applyProtection="1" quotePrefix="1">
      <alignment horizontal="center" vertical="center"/>
      <protection/>
    </xf>
    <xf numFmtId="0" fontId="8" fillId="0" borderId="32" xfId="76" applyFont="1" applyBorder="1" applyAlignment="1" applyProtection="1" quotePrefix="1">
      <alignment horizontal="center" vertical="center"/>
      <protection/>
    </xf>
    <xf numFmtId="182" fontId="8" fillId="0" borderId="25" xfId="70" applyNumberFormat="1" applyFont="1" applyBorder="1" applyAlignment="1">
      <alignment vertical="center"/>
      <protection/>
    </xf>
    <xf numFmtId="183" fontId="8" fillId="0" borderId="25" xfId="70" applyNumberFormat="1" applyFont="1" applyBorder="1" applyAlignment="1">
      <alignment vertical="center"/>
      <protection/>
    </xf>
    <xf numFmtId="183" fontId="8" fillId="0" borderId="63" xfId="70" applyNumberFormat="1" applyFont="1" applyBorder="1" applyAlignment="1">
      <alignment vertical="center"/>
      <protection/>
    </xf>
    <xf numFmtId="183" fontId="8" fillId="0" borderId="62" xfId="70" applyNumberFormat="1" applyFont="1" applyBorder="1" applyAlignment="1">
      <alignment vertical="center"/>
      <protection/>
    </xf>
    <xf numFmtId="183" fontId="8" fillId="0" borderId="33" xfId="70" applyNumberFormat="1" applyFont="1" applyBorder="1" applyAlignment="1">
      <alignment vertical="center"/>
      <protection/>
    </xf>
    <xf numFmtId="182" fontId="8" fillId="0" borderId="13" xfId="70" applyNumberFormat="1" applyFont="1" applyBorder="1" applyAlignment="1">
      <alignment vertical="center"/>
      <protection/>
    </xf>
    <xf numFmtId="183" fontId="8" fillId="0" borderId="13" xfId="70" applyNumberFormat="1" applyFont="1" applyBorder="1" applyAlignment="1">
      <alignment vertical="center"/>
      <protection/>
    </xf>
    <xf numFmtId="183" fontId="8" fillId="0" borderId="0" xfId="70" applyNumberFormat="1" applyFont="1" applyBorder="1" applyAlignment="1">
      <alignment vertical="center"/>
      <protection/>
    </xf>
    <xf numFmtId="183" fontId="8" fillId="0" borderId="11" xfId="70" applyNumberFormat="1" applyFont="1" applyBorder="1" applyAlignment="1">
      <alignment vertical="center"/>
      <protection/>
    </xf>
    <xf numFmtId="183" fontId="8" fillId="0" borderId="14" xfId="70" applyNumberFormat="1" applyFont="1" applyBorder="1" applyAlignment="1">
      <alignment vertical="center"/>
      <protection/>
    </xf>
    <xf numFmtId="183" fontId="8" fillId="0" borderId="26" xfId="70" applyNumberFormat="1" applyFont="1" applyBorder="1" applyAlignment="1">
      <alignment vertical="center"/>
      <protection/>
    </xf>
    <xf numFmtId="183" fontId="8" fillId="0" borderId="38" xfId="70" applyNumberFormat="1" applyFont="1" applyBorder="1" applyAlignment="1">
      <alignment vertical="center"/>
      <protection/>
    </xf>
    <xf numFmtId="183" fontId="8" fillId="0" borderId="53" xfId="70" applyNumberFormat="1" applyFont="1" applyBorder="1" applyAlignment="1">
      <alignment vertical="center"/>
      <protection/>
    </xf>
    <xf numFmtId="183" fontId="8" fillId="0" borderId="35" xfId="70" applyNumberFormat="1" applyFont="1" applyBorder="1" applyAlignment="1">
      <alignment vertical="center"/>
      <protection/>
    </xf>
    <xf numFmtId="0" fontId="8" fillId="0" borderId="11" xfId="76" applyFont="1" applyBorder="1" applyAlignment="1" applyProtection="1" quotePrefix="1">
      <alignment horizontal="center" vertical="center"/>
      <protection/>
    </xf>
    <xf numFmtId="182" fontId="8" fillId="0" borderId="17" xfId="70" applyNumberFormat="1" applyFont="1" applyBorder="1" applyAlignment="1">
      <alignment vertical="center"/>
      <protection/>
    </xf>
    <xf numFmtId="183" fontId="8" fillId="0" borderId="17" xfId="70" applyNumberFormat="1" applyFont="1" applyBorder="1" applyAlignment="1">
      <alignment vertical="center"/>
      <protection/>
    </xf>
    <xf numFmtId="183" fontId="8" fillId="0" borderId="10" xfId="70" applyNumberFormat="1" applyFont="1" applyBorder="1" applyAlignment="1">
      <alignment vertical="center"/>
      <protection/>
    </xf>
    <xf numFmtId="183" fontId="8" fillId="0" borderId="15" xfId="70" applyNumberFormat="1" applyFont="1" applyBorder="1" applyAlignment="1">
      <alignment vertical="center"/>
      <protection/>
    </xf>
    <xf numFmtId="183" fontId="8" fillId="0" borderId="18" xfId="70" applyNumberFormat="1" applyFont="1" applyBorder="1" applyAlignment="1">
      <alignment vertical="center"/>
      <protection/>
    </xf>
    <xf numFmtId="0" fontId="10" fillId="0" borderId="0" xfId="71" applyFont="1" applyFill="1" applyAlignment="1" quotePrefix="1">
      <alignment vertical="center"/>
      <protection/>
    </xf>
    <xf numFmtId="0" fontId="0" fillId="0" borderId="0" xfId="71" applyFont="1" applyFill="1">
      <alignment/>
      <protection/>
    </xf>
    <xf numFmtId="0" fontId="5" fillId="0" borderId="0" xfId="71" applyFont="1" applyFill="1" applyAlignment="1">
      <alignment vertical="center"/>
      <protection/>
    </xf>
    <xf numFmtId="178" fontId="0" fillId="0" borderId="0" xfId="48" applyNumberFormat="1" applyFont="1" applyFill="1" applyAlignment="1">
      <alignment/>
    </xf>
    <xf numFmtId="37" fontId="8" fillId="0" borderId="0" xfId="74" applyFont="1" applyFill="1" applyAlignment="1" applyProtection="1" quotePrefix="1">
      <alignment horizontal="left" vertical="center"/>
      <protection/>
    </xf>
    <xf numFmtId="37" fontId="8" fillId="0" borderId="0" xfId="74" applyFont="1" applyFill="1">
      <alignment/>
      <protection/>
    </xf>
    <xf numFmtId="37" fontId="8" fillId="0" borderId="0" xfId="74" applyFont="1" applyFill="1" applyAlignment="1" applyProtection="1" quotePrefix="1">
      <alignment horizontal="left"/>
      <protection/>
    </xf>
    <xf numFmtId="37" fontId="8" fillId="0" borderId="38" xfId="74" applyFont="1" applyFill="1" applyBorder="1">
      <alignment/>
      <protection/>
    </xf>
    <xf numFmtId="37" fontId="8" fillId="0" borderId="11" xfId="74" applyFont="1" applyFill="1" applyBorder="1" applyAlignment="1">
      <alignment vertical="center"/>
      <protection/>
    </xf>
    <xf numFmtId="0" fontId="14" fillId="0" borderId="0" xfId="71" applyFill="1">
      <alignment/>
      <protection/>
    </xf>
    <xf numFmtId="37" fontId="8" fillId="0" borderId="0" xfId="74" applyFont="1" applyFill="1" applyAlignment="1">
      <alignment vertical="center"/>
      <protection/>
    </xf>
    <xf numFmtId="37" fontId="8" fillId="0" borderId="35" xfId="74" applyFont="1" applyFill="1" applyBorder="1" applyAlignment="1" applyProtection="1">
      <alignment horizontal="center" vertical="center"/>
      <protection/>
    </xf>
    <xf numFmtId="187" fontId="8" fillId="0" borderId="25" xfId="71" applyNumberFormat="1" applyFont="1" applyFill="1" applyBorder="1" applyAlignment="1">
      <alignment vertical="center"/>
      <protection/>
    </xf>
    <xf numFmtId="187" fontId="8" fillId="0" borderId="33" xfId="71" applyNumberFormat="1" applyFont="1" applyFill="1" applyBorder="1" applyAlignment="1">
      <alignment vertical="center"/>
      <protection/>
    </xf>
    <xf numFmtId="39" fontId="8" fillId="0" borderId="0" xfId="74" applyNumberFormat="1" applyFont="1" applyFill="1" applyBorder="1" applyAlignment="1">
      <alignment vertical="center"/>
      <protection/>
    </xf>
    <xf numFmtId="39" fontId="8" fillId="0" borderId="0" xfId="74" applyNumberFormat="1" applyFont="1" applyFill="1" applyAlignment="1">
      <alignment vertical="center"/>
      <protection/>
    </xf>
    <xf numFmtId="187" fontId="8" fillId="0" borderId="26" xfId="71" applyNumberFormat="1" applyFont="1" applyFill="1" applyBorder="1" applyAlignment="1">
      <alignment vertical="center"/>
      <protection/>
    </xf>
    <xf numFmtId="183" fontId="8" fillId="0" borderId="26" xfId="71" applyNumberFormat="1" applyFont="1" applyFill="1" applyBorder="1" applyAlignment="1">
      <alignment vertical="center"/>
      <protection/>
    </xf>
    <xf numFmtId="183" fontId="8" fillId="0" borderId="35" xfId="71" applyNumberFormat="1" applyFont="1" applyFill="1" applyBorder="1" applyAlignment="1">
      <alignment vertical="center"/>
      <protection/>
    </xf>
    <xf numFmtId="37" fontId="8" fillId="0" borderId="0" xfId="74" applyFont="1" applyFill="1" applyBorder="1" applyAlignment="1">
      <alignment vertical="center"/>
      <protection/>
    </xf>
    <xf numFmtId="187" fontId="8" fillId="0" borderId="13" xfId="71" applyNumberFormat="1" applyFont="1" applyFill="1" applyBorder="1" applyAlignment="1">
      <alignment vertical="center"/>
      <protection/>
    </xf>
    <xf numFmtId="187" fontId="8" fillId="0" borderId="14" xfId="71" applyNumberFormat="1" applyFont="1" applyFill="1" applyBorder="1" applyAlignment="1">
      <alignment vertical="center"/>
      <protection/>
    </xf>
    <xf numFmtId="187" fontId="8" fillId="0" borderId="17" xfId="71" applyNumberFormat="1" applyFont="1" applyFill="1" applyBorder="1" applyAlignment="1">
      <alignment vertical="center"/>
      <protection/>
    </xf>
    <xf numFmtId="183" fontId="8" fillId="0" borderId="17" xfId="71" applyNumberFormat="1" applyFont="1" applyFill="1" applyBorder="1" applyAlignment="1">
      <alignment vertical="center"/>
      <protection/>
    </xf>
    <xf numFmtId="183" fontId="8" fillId="0" borderId="18" xfId="71" applyNumberFormat="1" applyFont="1" applyFill="1" applyBorder="1" applyAlignment="1">
      <alignment vertical="center"/>
      <protection/>
    </xf>
    <xf numFmtId="37" fontId="8" fillId="0" borderId="0" xfId="74" applyFont="1" applyFill="1" applyBorder="1" applyAlignment="1" applyProtection="1" quotePrefix="1">
      <alignment horizontal="center"/>
      <protection/>
    </xf>
    <xf numFmtId="177" fontId="8" fillId="0" borderId="0" xfId="74" applyNumberFormat="1" applyFont="1" applyFill="1" applyBorder="1" applyProtection="1">
      <alignment/>
      <protection/>
    </xf>
    <xf numFmtId="39" fontId="14" fillId="0" borderId="0" xfId="74" applyNumberFormat="1" applyFont="1" applyFill="1">
      <alignment/>
      <protection/>
    </xf>
    <xf numFmtId="0" fontId="10" fillId="0" borderId="0" xfId="72" applyFont="1" applyFill="1" applyAlignment="1" quotePrefix="1">
      <alignment vertical="center"/>
      <protection/>
    </xf>
    <xf numFmtId="0" fontId="0" fillId="0" borderId="0" xfId="72" applyFont="1">
      <alignment/>
      <protection/>
    </xf>
    <xf numFmtId="0" fontId="5" fillId="0" borderId="0" xfId="72" applyFont="1" applyFill="1" applyAlignment="1">
      <alignment vertical="center"/>
      <protection/>
    </xf>
    <xf numFmtId="0" fontId="8" fillId="0" borderId="38" xfId="72" applyFont="1" applyFill="1" applyBorder="1">
      <alignment/>
      <protection/>
    </xf>
    <xf numFmtId="182" fontId="8" fillId="0" borderId="23" xfId="72" applyNumberFormat="1" applyFont="1" applyBorder="1" applyAlignment="1">
      <alignment vertical="center"/>
      <protection/>
    </xf>
    <xf numFmtId="182" fontId="8" fillId="0" borderId="23" xfId="72" applyNumberFormat="1" applyFont="1" applyFill="1" applyBorder="1" applyAlignment="1">
      <alignment vertical="center"/>
      <protection/>
    </xf>
    <xf numFmtId="183" fontId="8" fillId="0" borderId="23" xfId="72" applyNumberFormat="1" applyFont="1" applyBorder="1" applyAlignment="1">
      <alignment vertical="center"/>
      <protection/>
    </xf>
    <xf numFmtId="183" fontId="8" fillId="0" borderId="32" xfId="72" applyNumberFormat="1" applyFont="1" applyBorder="1" applyAlignment="1">
      <alignment vertical="center"/>
      <protection/>
    </xf>
    <xf numFmtId="183" fontId="8" fillId="0" borderId="23" xfId="72" applyNumberFormat="1" applyFont="1" applyBorder="1" applyAlignment="1">
      <alignment horizontal="right" vertical="center"/>
      <protection/>
    </xf>
    <xf numFmtId="183" fontId="8" fillId="0" borderId="22" xfId="72" applyNumberFormat="1" applyFont="1" applyBorder="1" applyAlignment="1">
      <alignment vertical="center"/>
      <protection/>
    </xf>
    <xf numFmtId="38" fontId="8" fillId="0" borderId="24" xfId="48" applyFont="1" applyFill="1" applyBorder="1" applyAlignment="1" applyProtection="1">
      <alignment horizontal="center" vertical="center"/>
      <protection locked="0"/>
    </xf>
    <xf numFmtId="183" fontId="8" fillId="0" borderId="31" xfId="0" applyNumberFormat="1" applyFont="1" applyBorder="1" applyAlignment="1">
      <alignment horizontal="right" vertical="center"/>
    </xf>
    <xf numFmtId="183" fontId="8" fillId="0" borderId="32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38" fontId="8" fillId="0" borderId="0" xfId="48" applyFont="1" applyFill="1" applyAlignment="1">
      <alignment horizontal="center" vertical="center"/>
    </xf>
    <xf numFmtId="38" fontId="8" fillId="0" borderId="0" xfId="48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7" fontId="8" fillId="0" borderId="24" xfId="48" applyNumberFormat="1" applyFont="1" applyFill="1" applyBorder="1" applyAlignment="1" applyProtection="1">
      <alignment horizontal="center" vertical="center"/>
      <protection locked="0"/>
    </xf>
    <xf numFmtId="177" fontId="8" fillId="0" borderId="23" xfId="48" applyNumberFormat="1" applyFont="1" applyFill="1" applyBorder="1" applyAlignment="1" applyProtection="1">
      <alignment horizontal="center" vertical="center"/>
      <protection locked="0"/>
    </xf>
    <xf numFmtId="177" fontId="8" fillId="0" borderId="22" xfId="48" applyNumberFormat="1" applyFont="1" applyFill="1" applyBorder="1" applyAlignment="1" applyProtection="1">
      <alignment horizontal="center" vertical="center"/>
      <protection locked="0"/>
    </xf>
    <xf numFmtId="183" fontId="8" fillId="0" borderId="62" xfId="0" applyNumberFormat="1" applyFont="1" applyBorder="1" applyAlignment="1">
      <alignment horizontal="right" vertical="center"/>
    </xf>
    <xf numFmtId="182" fontId="8" fillId="0" borderId="80" xfId="0" applyNumberFormat="1" applyFont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38" fontId="19" fillId="0" borderId="0" xfId="48" applyFont="1" applyFill="1" applyAlignment="1">
      <alignment horizontal="center" vertical="center"/>
    </xf>
    <xf numFmtId="38" fontId="19" fillId="0" borderId="0" xfId="48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64" xfId="0" applyFont="1" applyBorder="1" applyAlignment="1" applyProtection="1">
      <alignment horizontal="center" vertical="center"/>
      <protection/>
    </xf>
    <xf numFmtId="178" fontId="8" fillId="0" borderId="65" xfId="0" applyNumberFormat="1" applyFont="1" applyBorder="1" applyAlignment="1" applyProtection="1">
      <alignment vertical="center"/>
      <protection/>
    </xf>
    <xf numFmtId="182" fontId="8" fillId="0" borderId="22" xfId="0" applyNumberFormat="1" applyFont="1" applyBorder="1" applyAlignment="1">
      <alignment vertical="center"/>
    </xf>
    <xf numFmtId="37" fontId="8" fillId="0" borderId="0" xfId="73" applyFont="1" applyAlignment="1">
      <alignment horizontal="right"/>
      <protection/>
    </xf>
    <xf numFmtId="219" fontId="8" fillId="0" borderId="26" xfId="0" applyNumberFormat="1" applyFont="1" applyBorder="1" applyAlignment="1">
      <alignment vertical="center" shrinkToFit="1"/>
    </xf>
    <xf numFmtId="37" fontId="8" fillId="0" borderId="23" xfId="73" applyFont="1" applyBorder="1" applyAlignment="1" applyProtection="1" quotePrefix="1">
      <alignment horizontal="center" vertical="center"/>
      <protection/>
    </xf>
    <xf numFmtId="219" fontId="8" fillId="0" borderId="22" xfId="0" applyNumberFormat="1" applyFont="1" applyBorder="1" applyAlignment="1">
      <alignment vertical="center" shrinkToFit="1"/>
    </xf>
    <xf numFmtId="219" fontId="8" fillId="0" borderId="34" xfId="0" applyNumberFormat="1" applyFont="1" applyBorder="1" applyAlignment="1">
      <alignment vertical="center" shrinkToFit="1"/>
    </xf>
    <xf numFmtId="219" fontId="8" fillId="0" borderId="35" xfId="0" applyNumberFormat="1" applyFont="1" applyBorder="1" applyAlignment="1">
      <alignment vertical="center" shrinkToFit="1"/>
    </xf>
    <xf numFmtId="219" fontId="8" fillId="0" borderId="14" xfId="0" applyNumberFormat="1" applyFont="1" applyBorder="1" applyAlignment="1">
      <alignment vertical="center" shrinkToFit="1"/>
    </xf>
    <xf numFmtId="37" fontId="8" fillId="0" borderId="72" xfId="73" applyFont="1" applyBorder="1" applyAlignment="1" applyProtection="1">
      <alignment horizontal="center" vertical="center"/>
      <protection/>
    </xf>
    <xf numFmtId="37" fontId="8" fillId="0" borderId="81" xfId="73" applyFont="1" applyBorder="1" applyAlignment="1" applyProtection="1" quotePrefix="1">
      <alignment horizontal="distributed" vertical="top"/>
      <protection/>
    </xf>
    <xf numFmtId="37" fontId="8" fillId="0" borderId="82" xfId="73" applyFont="1" applyBorder="1" applyAlignment="1" applyProtection="1" quotePrefix="1">
      <alignment horizontal="center" vertical="center"/>
      <protection/>
    </xf>
    <xf numFmtId="182" fontId="8" fillId="0" borderId="83" xfId="0" applyNumberFormat="1" applyFont="1" applyBorder="1" applyAlignment="1">
      <alignment vertical="center" shrinkToFit="1"/>
    </xf>
    <xf numFmtId="219" fontId="8" fillId="0" borderId="83" xfId="0" applyNumberFormat="1" applyFont="1" applyBorder="1" applyAlignment="1">
      <alignment vertical="center" shrinkToFit="1"/>
    </xf>
    <xf numFmtId="183" fontId="8" fillId="0" borderId="84" xfId="0" applyNumberFormat="1" applyFont="1" applyBorder="1" applyAlignment="1">
      <alignment vertical="center"/>
    </xf>
    <xf numFmtId="37" fontId="8" fillId="0" borderId="85" xfId="73" applyFont="1" applyBorder="1" applyAlignment="1" applyProtection="1">
      <alignment horizontal="center" vertical="center"/>
      <protection/>
    </xf>
    <xf numFmtId="37" fontId="8" fillId="0" borderId="86" xfId="73" applyFont="1" applyBorder="1" applyAlignment="1" applyProtection="1" quotePrefix="1">
      <alignment horizontal="center" vertical="center"/>
      <protection/>
    </xf>
    <xf numFmtId="182" fontId="8" fillId="0" borderId="87" xfId="0" applyNumberFormat="1" applyFont="1" applyBorder="1" applyAlignment="1">
      <alignment vertical="center"/>
    </xf>
    <xf numFmtId="183" fontId="8" fillId="0" borderId="87" xfId="0" applyNumberFormat="1" applyFont="1" applyBorder="1" applyAlignment="1">
      <alignment vertical="center"/>
    </xf>
    <xf numFmtId="183" fontId="8" fillId="0" borderId="80" xfId="0" applyNumberFormat="1" applyFont="1" applyBorder="1" applyAlignment="1">
      <alignment vertical="center"/>
    </xf>
    <xf numFmtId="37" fontId="8" fillId="0" borderId="57" xfId="73" applyFont="1" applyBorder="1" applyAlignment="1" applyProtection="1">
      <alignment horizontal="left" vertical="center"/>
      <protection/>
    </xf>
    <xf numFmtId="37" fontId="8" fillId="0" borderId="22" xfId="73" applyFont="1" applyBorder="1" applyAlignment="1">
      <alignment horizontal="center" vertical="center"/>
      <protection/>
    </xf>
    <xf numFmtId="37" fontId="8" fillId="0" borderId="15" xfId="73" applyFont="1" applyBorder="1" applyAlignment="1" applyProtection="1">
      <alignment horizontal="center" vertical="center"/>
      <protection/>
    </xf>
    <xf numFmtId="37" fontId="8" fillId="0" borderId="18" xfId="73" applyFont="1" applyBorder="1" applyAlignment="1" applyProtection="1">
      <alignment horizontal="center" vertical="center"/>
      <protection/>
    </xf>
    <xf numFmtId="178" fontId="8" fillId="0" borderId="51" xfId="48" applyNumberFormat="1" applyFont="1" applyBorder="1" applyAlignment="1" applyProtection="1">
      <alignment horizontal="distributed" vertical="center"/>
      <protection/>
    </xf>
    <xf numFmtId="178" fontId="8" fillId="0" borderId="50" xfId="48" applyNumberFormat="1" applyFont="1" applyBorder="1" applyAlignment="1" applyProtection="1">
      <alignment horizontal="distributed" vertical="center"/>
      <protection/>
    </xf>
    <xf numFmtId="178" fontId="8" fillId="0" borderId="62" xfId="48" applyNumberFormat="1" applyFont="1" applyBorder="1" applyAlignment="1" applyProtection="1">
      <alignment vertical="center"/>
      <protection/>
    </xf>
    <xf numFmtId="177" fontId="8" fillId="0" borderId="25" xfId="48" applyNumberFormat="1" applyFont="1" applyBorder="1" applyAlignment="1" applyProtection="1" quotePrefix="1">
      <alignment horizontal="right" vertical="center"/>
      <protection/>
    </xf>
    <xf numFmtId="177" fontId="8" fillId="0" borderId="25" xfId="48" applyNumberFormat="1" applyFont="1" applyBorder="1" applyAlignment="1" applyProtection="1">
      <alignment vertical="center"/>
      <protection/>
    </xf>
    <xf numFmtId="177" fontId="8" fillId="0" borderId="33" xfId="48" applyNumberFormat="1" applyFont="1" applyBorder="1" applyAlignment="1" applyProtection="1">
      <alignment vertical="center"/>
      <protection/>
    </xf>
    <xf numFmtId="223" fontId="8" fillId="0" borderId="13" xfId="0" applyNumberFormat="1" applyFont="1" applyBorder="1" applyAlignment="1">
      <alignment vertical="center"/>
    </xf>
    <xf numFmtId="224" fontId="8" fillId="0" borderId="13" xfId="0" applyNumberFormat="1" applyFont="1" applyBorder="1" applyAlignment="1">
      <alignment vertical="center"/>
    </xf>
    <xf numFmtId="178" fontId="8" fillId="0" borderId="38" xfId="48" applyNumberFormat="1" applyFont="1" applyBorder="1" applyAlignment="1" applyProtection="1" quotePrefix="1">
      <alignment horizontal="right"/>
      <protection/>
    </xf>
    <xf numFmtId="178" fontId="19" fillId="0" borderId="0" xfId="48" applyNumberFormat="1" applyFont="1" applyAlignment="1">
      <alignment horizontal="center" vertical="center"/>
    </xf>
    <xf numFmtId="225" fontId="8" fillId="0" borderId="13" xfId="0" applyNumberFormat="1" applyFont="1" applyBorder="1" applyAlignment="1">
      <alignment vertical="center"/>
    </xf>
    <xf numFmtId="178" fontId="5" fillId="0" borderId="0" xfId="48" applyNumberFormat="1" applyFont="1" applyBorder="1" applyAlignment="1" applyProtection="1">
      <alignment horizontal="left" vertical="center"/>
      <protection/>
    </xf>
    <xf numFmtId="178" fontId="8" fillId="0" borderId="88" xfId="48" applyNumberFormat="1" applyFont="1" applyBorder="1" applyAlignment="1" applyProtection="1">
      <alignment horizontal="right" vertical="center"/>
      <protection/>
    </xf>
    <xf numFmtId="178" fontId="8" fillId="0" borderId="54" xfId="48" applyNumberFormat="1" applyFont="1" applyBorder="1" applyAlignment="1" applyProtection="1">
      <alignment horizontal="left" vertical="center"/>
      <protection/>
    </xf>
    <xf numFmtId="178" fontId="8" fillId="0" borderId="55" xfId="48" applyNumberFormat="1" applyFont="1" applyBorder="1" applyAlignment="1" applyProtection="1">
      <alignment horizontal="center" vertical="center"/>
      <protection/>
    </xf>
    <xf numFmtId="178" fontId="8" fillId="0" borderId="0" xfId="48" applyNumberFormat="1" applyFont="1" applyBorder="1" applyAlignment="1" applyProtection="1" quotePrefix="1">
      <alignment horizontal="left" vertical="center"/>
      <protection/>
    </xf>
    <xf numFmtId="178" fontId="5" fillId="0" borderId="0" xfId="48" applyNumberFormat="1" applyFont="1" applyBorder="1" applyAlignment="1" applyProtection="1" quotePrefix="1">
      <alignment horizontal="left" vertical="center"/>
      <protection/>
    </xf>
    <xf numFmtId="37" fontId="5" fillId="0" borderId="0" xfId="73" applyFont="1" applyAlignment="1" applyProtection="1" quotePrefix="1">
      <alignment horizontal="left" vertical="center"/>
      <protection/>
    </xf>
    <xf numFmtId="0" fontId="8" fillId="0" borderId="49" xfId="62" applyFont="1" applyBorder="1" applyAlignment="1" applyProtection="1" quotePrefix="1">
      <alignment horizontal="center" vertical="center"/>
      <protection/>
    </xf>
    <xf numFmtId="0" fontId="8" fillId="0" borderId="0" xfId="62" applyFont="1" applyFill="1" applyBorder="1" applyAlignment="1" applyProtection="1">
      <alignment horizontal="left" vertical="center"/>
      <protection/>
    </xf>
    <xf numFmtId="0" fontId="8" fillId="0" borderId="0" xfId="62" applyFont="1" applyAlignment="1" applyProtection="1">
      <alignment horizontal="left" vertical="center"/>
      <protection/>
    </xf>
    <xf numFmtId="0" fontId="8" fillId="0" borderId="11" xfId="62" applyFont="1" applyFill="1" applyBorder="1" applyAlignment="1" applyProtection="1">
      <alignment horizontal="center" vertical="center"/>
      <protection/>
    </xf>
    <xf numFmtId="187" fontId="8" fillId="0" borderId="25" xfId="62" applyNumberFormat="1" applyFont="1" applyFill="1" applyBorder="1" applyAlignment="1">
      <alignment vertical="center" shrinkToFit="1"/>
      <protection/>
    </xf>
    <xf numFmtId="182" fontId="8" fillId="0" borderId="33" xfId="62" applyNumberFormat="1" applyFont="1" applyFill="1" applyBorder="1" applyAlignment="1">
      <alignment vertical="center" shrinkToFit="1"/>
      <protection/>
    </xf>
    <xf numFmtId="0" fontId="21" fillId="0" borderId="0" xfId="62" applyFont="1" applyAlignment="1">
      <alignment horizontal="center" vertical="center"/>
      <protection/>
    </xf>
    <xf numFmtId="37" fontId="5" fillId="0" borderId="0" xfId="74" applyFont="1" applyBorder="1" applyAlignment="1" applyProtection="1">
      <alignment horizontal="center"/>
      <protection/>
    </xf>
    <xf numFmtId="193" fontId="5" fillId="0" borderId="0" xfId="74" applyNumberFormat="1" applyFont="1" applyBorder="1" applyProtection="1">
      <alignment/>
      <protection/>
    </xf>
    <xf numFmtId="37" fontId="5" fillId="0" borderId="0" xfId="74" applyFont="1" applyBorder="1">
      <alignment/>
      <protection/>
    </xf>
    <xf numFmtId="37" fontId="5" fillId="0" borderId="0" xfId="75" applyNumberFormat="1" applyFont="1" applyBorder="1" applyProtection="1">
      <alignment/>
      <protection/>
    </xf>
    <xf numFmtId="37" fontId="8" fillId="0" borderId="0" xfId="74" applyFont="1" applyBorder="1" applyAlignment="1" applyProtection="1" quotePrefix="1">
      <alignment horizontal="left" vertical="center"/>
      <protection/>
    </xf>
    <xf numFmtId="37" fontId="8" fillId="0" borderId="0" xfId="74" applyFont="1" applyBorder="1" applyAlignment="1" applyProtection="1">
      <alignment horizontal="center" vertical="center"/>
      <protection/>
    </xf>
    <xf numFmtId="193" fontId="8" fillId="0" borderId="0" xfId="74" applyNumberFormat="1" applyFont="1" applyBorder="1" applyAlignment="1" applyProtection="1">
      <alignment vertical="center"/>
      <protection/>
    </xf>
    <xf numFmtId="37" fontId="8" fillId="0" borderId="0" xfId="75" applyNumberFormat="1" applyFont="1" applyBorder="1" applyAlignment="1" applyProtection="1">
      <alignment vertical="center"/>
      <protection/>
    </xf>
    <xf numFmtId="37" fontId="5" fillId="0" borderId="0" xfId="74" applyFont="1" applyBorder="1" applyAlignment="1" applyProtection="1" quotePrefix="1">
      <alignment horizontal="left" vertical="center"/>
      <protection/>
    </xf>
    <xf numFmtId="183" fontId="8" fillId="0" borderId="23" xfId="64" applyNumberFormat="1" applyFont="1" applyBorder="1" applyAlignment="1">
      <alignment vertical="center"/>
      <protection/>
    </xf>
    <xf numFmtId="183" fontId="8" fillId="0" borderId="32" xfId="64" applyNumberFormat="1" applyFont="1" applyBorder="1" applyAlignment="1">
      <alignment vertical="center"/>
      <protection/>
    </xf>
    <xf numFmtId="183" fontId="8" fillId="0" borderId="34" xfId="64" applyNumberFormat="1" applyFont="1" applyBorder="1" applyAlignment="1">
      <alignment vertical="center"/>
      <protection/>
    </xf>
    <xf numFmtId="37" fontId="5" fillId="0" borderId="61" xfId="74" applyFont="1" applyFill="1" applyBorder="1" applyAlignment="1" applyProtection="1">
      <alignment horizontal="left" vertical="center"/>
      <protection/>
    </xf>
    <xf numFmtId="37" fontId="5" fillId="0" borderId="63" xfId="74" applyFont="1" applyFill="1" applyBorder="1" applyAlignment="1">
      <alignment vertical="center"/>
      <protection/>
    </xf>
    <xf numFmtId="37" fontId="23" fillId="0" borderId="62" xfId="74" applyFont="1" applyFill="1" applyBorder="1" applyAlignment="1">
      <alignment horizontal="right" vertical="center"/>
      <protection/>
    </xf>
    <xf numFmtId="37" fontId="23" fillId="0" borderId="62" xfId="74" applyFont="1" applyFill="1" applyBorder="1" applyAlignment="1" applyProtection="1">
      <alignment horizontal="right" vertical="center"/>
      <protection/>
    </xf>
    <xf numFmtId="37" fontId="23" fillId="0" borderId="33" xfId="74" applyFont="1" applyFill="1" applyBorder="1" applyAlignment="1">
      <alignment horizontal="right" vertical="center"/>
      <protection/>
    </xf>
    <xf numFmtId="178" fontId="14" fillId="0" borderId="0" xfId="48" applyNumberFormat="1" applyFont="1" applyFill="1" applyAlignment="1">
      <alignment vertical="center"/>
    </xf>
    <xf numFmtId="37" fontId="8" fillId="0" borderId="0" xfId="75" applyFont="1" applyFill="1" applyAlignment="1" applyProtection="1">
      <alignment horizontal="left" vertical="center"/>
      <protection/>
    </xf>
    <xf numFmtId="37" fontId="5" fillId="0" borderId="38" xfId="74" applyFont="1" applyBorder="1" applyAlignment="1" applyProtection="1" quotePrefix="1">
      <alignment horizontal="left" vertical="center"/>
      <protection/>
    </xf>
    <xf numFmtId="0" fontId="14" fillId="0" borderId="0" xfId="66" applyBorder="1">
      <alignment/>
      <protection/>
    </xf>
    <xf numFmtId="37" fontId="8" fillId="0" borderId="49" xfId="74" applyFont="1" applyFill="1" applyBorder="1" applyAlignment="1" applyProtection="1" quotePrefix="1">
      <alignment horizontal="left" vertical="center"/>
      <protection/>
    </xf>
    <xf numFmtId="182" fontId="8" fillId="0" borderId="26" xfId="67" applyNumberFormat="1" applyFont="1" applyBorder="1" applyAlignment="1">
      <alignment vertical="center"/>
      <protection/>
    </xf>
    <xf numFmtId="183" fontId="8" fillId="0" borderId="26" xfId="67" applyNumberFormat="1" applyFont="1" applyBorder="1" applyAlignment="1">
      <alignment vertical="center"/>
      <protection/>
    </xf>
    <xf numFmtId="183" fontId="8" fillId="0" borderId="35" xfId="67" applyNumberFormat="1" applyFont="1" applyBorder="1" applyAlignment="1">
      <alignment vertical="center"/>
      <protection/>
    </xf>
    <xf numFmtId="41" fontId="8" fillId="0" borderId="13" xfId="68" applyNumberFormat="1" applyFont="1" applyFill="1" applyBorder="1" applyAlignment="1">
      <alignment vertical="center"/>
      <protection/>
    </xf>
    <xf numFmtId="0" fontId="5" fillId="0" borderId="38" xfId="67" applyFont="1" applyFill="1" applyBorder="1" applyAlignment="1" applyProtection="1" quotePrefix="1">
      <alignment horizontal="left" vertical="center"/>
      <protection/>
    </xf>
    <xf numFmtId="0" fontId="5" fillId="0" borderId="0" xfId="76" applyFont="1" applyAlignment="1" applyProtection="1" quotePrefix="1">
      <alignment horizontal="left" vertical="center"/>
      <protection/>
    </xf>
    <xf numFmtId="0" fontId="5" fillId="0" borderId="38" xfId="76" applyFont="1" applyBorder="1" applyAlignment="1" applyProtection="1" quotePrefix="1">
      <alignment horizontal="left" vertical="center"/>
      <protection/>
    </xf>
    <xf numFmtId="0" fontId="8" fillId="0" borderId="30" xfId="76" applyFont="1" applyBorder="1" applyAlignment="1" applyProtection="1" quotePrefix="1">
      <alignment horizontal="distributed" vertical="center"/>
      <protection/>
    </xf>
    <xf numFmtId="0" fontId="8" fillId="0" borderId="0" xfId="76" applyFont="1" applyAlignment="1">
      <alignment vertical="center"/>
      <protection/>
    </xf>
    <xf numFmtId="183" fontId="8" fillId="0" borderId="13" xfId="69" applyNumberFormat="1" applyFont="1" applyBorder="1" applyAlignment="1">
      <alignment horizontal="right" vertical="center"/>
      <protection/>
    </xf>
    <xf numFmtId="183" fontId="8" fillId="0" borderId="25" xfId="69" applyNumberFormat="1" applyFont="1" applyBorder="1" applyAlignment="1">
      <alignment vertical="center"/>
      <protection/>
    </xf>
    <xf numFmtId="183" fontId="8" fillId="0" borderId="33" xfId="69" applyNumberFormat="1" applyFont="1" applyBorder="1" applyAlignment="1">
      <alignment vertical="center"/>
      <protection/>
    </xf>
    <xf numFmtId="183" fontId="8" fillId="0" borderId="14" xfId="69" applyNumberFormat="1" applyFont="1" applyBorder="1" applyAlignment="1">
      <alignment vertical="center"/>
      <protection/>
    </xf>
    <xf numFmtId="183" fontId="8" fillId="0" borderId="18" xfId="69" applyNumberFormat="1" applyFont="1" applyBorder="1" applyAlignment="1">
      <alignment vertical="center"/>
      <protection/>
    </xf>
    <xf numFmtId="0" fontId="8" fillId="0" borderId="57" xfId="76" applyFont="1" applyBorder="1" applyAlignment="1" applyProtection="1">
      <alignment horizontal="center" vertical="center"/>
      <protection/>
    </xf>
    <xf numFmtId="0" fontId="8" fillId="0" borderId="11" xfId="76" applyFont="1" applyBorder="1" applyAlignment="1" applyProtection="1" quotePrefix="1">
      <alignment vertical="center"/>
      <protection/>
    </xf>
    <xf numFmtId="0" fontId="8" fillId="0" borderId="15" xfId="76" applyFont="1" applyBorder="1" applyAlignment="1" applyProtection="1">
      <alignment vertical="center"/>
      <protection/>
    </xf>
    <xf numFmtId="37" fontId="5" fillId="0" borderId="0" xfId="74" applyFont="1" applyFill="1" applyAlignment="1" applyProtection="1" quotePrefix="1">
      <alignment horizontal="left" vertical="center"/>
      <protection/>
    </xf>
    <xf numFmtId="37" fontId="5" fillId="0" borderId="0" xfId="74" applyFont="1" applyFill="1" applyBorder="1" applyAlignment="1" applyProtection="1" quotePrefix="1">
      <alignment vertical="center"/>
      <protection/>
    </xf>
    <xf numFmtId="37" fontId="5" fillId="0" borderId="38" xfId="74" applyFont="1" applyFill="1" applyBorder="1" applyAlignment="1" applyProtection="1">
      <alignment horizontal="left" vertical="center"/>
      <protection/>
    </xf>
    <xf numFmtId="37" fontId="8" fillId="0" borderId="38" xfId="74" applyFont="1" applyFill="1" applyBorder="1" applyAlignment="1" applyProtection="1" quotePrefix="1">
      <alignment horizontal="left" vertical="center"/>
      <protection/>
    </xf>
    <xf numFmtId="37" fontId="8" fillId="0" borderId="38" xfId="74" applyFont="1" applyFill="1" applyBorder="1" applyAlignment="1" applyProtection="1" quotePrefix="1">
      <alignment horizontal="right" vertical="center"/>
      <protection/>
    </xf>
    <xf numFmtId="37" fontId="5" fillId="0" borderId="38" xfId="74" applyFont="1" applyFill="1" applyBorder="1" applyAlignment="1" applyProtection="1" quotePrefix="1">
      <alignment horizontal="left" vertical="center"/>
      <protection/>
    </xf>
    <xf numFmtId="37" fontId="5" fillId="0" borderId="38" xfId="74" applyFont="1" applyFill="1" applyBorder="1" applyAlignment="1" applyProtection="1" quotePrefix="1">
      <alignment horizontal="right" vertical="center"/>
      <protection/>
    </xf>
    <xf numFmtId="182" fontId="8" fillId="0" borderId="26" xfId="72" applyNumberFormat="1" applyFont="1" applyBorder="1" applyAlignment="1">
      <alignment vertical="center"/>
      <protection/>
    </xf>
    <xf numFmtId="182" fontId="8" fillId="0" borderId="26" xfId="72" applyNumberFormat="1" applyFont="1" applyFill="1" applyBorder="1" applyAlignment="1">
      <alignment vertical="center"/>
      <protection/>
    </xf>
    <xf numFmtId="183" fontId="8" fillId="0" borderId="26" xfId="72" applyNumberFormat="1" applyFont="1" applyBorder="1" applyAlignment="1">
      <alignment vertical="center"/>
      <protection/>
    </xf>
    <xf numFmtId="183" fontId="8" fillId="0" borderId="35" xfId="72" applyNumberFormat="1" applyFont="1" applyBorder="1" applyAlignment="1">
      <alignment vertical="center"/>
      <protection/>
    </xf>
    <xf numFmtId="0" fontId="5" fillId="0" borderId="38" xfId="72" applyFont="1" applyFill="1" applyBorder="1" applyAlignment="1" applyProtection="1">
      <alignment horizontal="left"/>
      <protection/>
    </xf>
    <xf numFmtId="0" fontId="5" fillId="0" borderId="38" xfId="72" applyFont="1" applyFill="1" applyBorder="1" applyAlignment="1" applyProtection="1">
      <alignment horizontal="left" vertical="center"/>
      <protection/>
    </xf>
    <xf numFmtId="183" fontId="8" fillId="0" borderId="22" xfId="72" applyNumberFormat="1" applyFont="1" applyBorder="1" applyAlignment="1">
      <alignment horizontal="right" vertical="center"/>
      <protection/>
    </xf>
    <xf numFmtId="178" fontId="5" fillId="0" borderId="0" xfId="48" applyNumberFormat="1" applyFont="1" applyAlignment="1">
      <alignment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37" fontId="19" fillId="0" borderId="0" xfId="73" applyFont="1" applyBorder="1" applyAlignment="1">
      <alignment horizontal="center" vertical="center"/>
      <protection/>
    </xf>
    <xf numFmtId="39" fontId="8" fillId="0" borderId="0" xfId="73" applyNumberFormat="1" applyFont="1" applyBorder="1" applyAlignment="1">
      <alignment vertical="center"/>
      <protection/>
    </xf>
    <xf numFmtId="39" fontId="8" fillId="0" borderId="52" xfId="73" applyNumberFormat="1" applyFont="1" applyBorder="1" applyAlignment="1">
      <alignment vertical="center"/>
      <protection/>
    </xf>
    <xf numFmtId="37" fontId="14" fillId="0" borderId="0" xfId="73" applyFont="1" applyBorder="1">
      <alignment/>
      <protection/>
    </xf>
    <xf numFmtId="37" fontId="20" fillId="0" borderId="0" xfId="73" applyFont="1" applyBorder="1" applyAlignment="1">
      <alignment horizontal="center"/>
      <protection/>
    </xf>
    <xf numFmtId="38" fontId="12" fillId="0" borderId="54" xfId="48" applyFont="1" applyBorder="1" applyAlignment="1">
      <alignment horizontal="center" vertical="center"/>
    </xf>
    <xf numFmtId="38" fontId="12" fillId="0" borderId="89" xfId="48" applyFont="1" applyBorder="1" applyAlignment="1">
      <alignment horizontal="center" vertical="center"/>
    </xf>
    <xf numFmtId="38" fontId="12" fillId="0" borderId="55" xfId="48" applyFont="1" applyBorder="1" applyAlignment="1">
      <alignment horizontal="center" vertical="center"/>
    </xf>
    <xf numFmtId="38" fontId="12" fillId="0" borderId="90" xfId="48" applyFont="1" applyBorder="1" applyAlignment="1">
      <alignment horizontal="center" vertical="center"/>
    </xf>
    <xf numFmtId="38" fontId="12" fillId="0" borderId="91" xfId="48" applyFont="1" applyBorder="1" applyAlignment="1">
      <alignment horizontal="center" vertical="center" wrapText="1"/>
    </xf>
    <xf numFmtId="38" fontId="12" fillId="0" borderId="91" xfId="48" applyFont="1" applyBorder="1" applyAlignment="1">
      <alignment horizontal="center" vertical="center"/>
    </xf>
    <xf numFmtId="38" fontId="12" fillId="0" borderId="92" xfId="48" applyFont="1" applyBorder="1" applyAlignment="1">
      <alignment horizontal="center" vertical="center"/>
    </xf>
    <xf numFmtId="38" fontId="12" fillId="0" borderId="50" xfId="48" applyFont="1" applyBorder="1" applyAlignment="1">
      <alignment horizontal="center" vertical="center"/>
    </xf>
    <xf numFmtId="38" fontId="8" fillId="0" borderId="88" xfId="48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13" fillId="0" borderId="51" xfId="48" applyFont="1" applyBorder="1" applyAlignment="1">
      <alignment horizontal="center" vertical="center"/>
    </xf>
    <xf numFmtId="38" fontId="13" fillId="0" borderId="29" xfId="48" applyFont="1" applyBorder="1" applyAlignment="1">
      <alignment horizontal="center" vertical="center"/>
    </xf>
    <xf numFmtId="38" fontId="13" fillId="0" borderId="93" xfId="48" applyFont="1" applyBorder="1" applyAlignment="1">
      <alignment horizontal="center" vertical="center"/>
    </xf>
    <xf numFmtId="38" fontId="13" fillId="0" borderId="94" xfId="48" applyFont="1" applyBorder="1" applyAlignment="1">
      <alignment horizontal="center" vertical="center"/>
    </xf>
    <xf numFmtId="38" fontId="8" fillId="0" borderId="16" xfId="48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13" fillId="0" borderId="88" xfId="48" applyFont="1" applyBorder="1" applyAlignment="1">
      <alignment horizontal="center" vertical="center"/>
    </xf>
    <xf numFmtId="0" fontId="5" fillId="0" borderId="51" xfId="0" applyFont="1" applyBorder="1" applyAlignment="1" applyProtection="1">
      <alignment horizontal="distributed" vertical="center"/>
      <protection/>
    </xf>
    <xf numFmtId="0" fontId="0" fillId="0" borderId="51" xfId="0" applyBorder="1" applyAlignment="1">
      <alignment horizontal="distributed" vertical="center"/>
    </xf>
    <xf numFmtId="178" fontId="8" fillId="0" borderId="16" xfId="0" applyNumberFormat="1" applyFont="1" applyBorder="1" applyAlignment="1" applyProtection="1">
      <alignment horizontal="center" vertical="center"/>
      <protection/>
    </xf>
    <xf numFmtId="0" fontId="14" fillId="0" borderId="26" xfId="0" applyFont="1" applyBorder="1" applyAlignment="1">
      <alignment vertical="center"/>
    </xf>
    <xf numFmtId="178" fontId="8" fillId="0" borderId="16" xfId="0" applyNumberFormat="1" applyFont="1" applyBorder="1" applyAlignment="1" applyProtection="1" quotePrefix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60" xfId="0" applyBorder="1" applyAlignment="1">
      <alignment vertical="center"/>
    </xf>
    <xf numFmtId="178" fontId="8" fillId="0" borderId="26" xfId="0" applyNumberFormat="1" applyFont="1" applyBorder="1" applyAlignment="1" applyProtection="1" quotePrefix="1">
      <alignment horizontal="center" vertical="center"/>
      <protection/>
    </xf>
    <xf numFmtId="177" fontId="8" fillId="0" borderId="59" xfId="0" applyNumberFormat="1" applyFont="1" applyBorder="1" applyAlignment="1" applyProtection="1">
      <alignment horizontal="center" vertical="center"/>
      <protection/>
    </xf>
    <xf numFmtId="177" fontId="8" fillId="0" borderId="20" xfId="0" applyNumberFormat="1" applyFont="1" applyBorder="1" applyAlignment="1" applyProtection="1">
      <alignment horizontal="center" vertical="center"/>
      <protection/>
    </xf>
    <xf numFmtId="37" fontId="8" fillId="0" borderId="16" xfId="73" applyFont="1" applyBorder="1" applyAlignment="1" applyProtection="1">
      <alignment horizontal="center" vertical="center"/>
      <protection/>
    </xf>
    <xf numFmtId="0" fontId="14" fillId="0" borderId="17" xfId="0" applyFont="1" applyBorder="1" applyAlignment="1">
      <alignment vertical="center"/>
    </xf>
    <xf numFmtId="37" fontId="8" fillId="0" borderId="51" xfId="73" applyFont="1" applyBorder="1" applyAlignment="1">
      <alignment horizontal="distributed" vertical="center" wrapText="1"/>
      <protection/>
    </xf>
    <xf numFmtId="178" fontId="8" fillId="0" borderId="16" xfId="48" applyNumberFormat="1" applyFont="1" applyBorder="1" applyAlignment="1" applyProtection="1" quotePrefix="1">
      <alignment horizontal="center" vertical="center"/>
      <protection/>
    </xf>
    <xf numFmtId="178" fontId="8" fillId="0" borderId="59" xfId="48" applyNumberFormat="1" applyFont="1" applyBorder="1" applyAlignment="1" applyProtection="1" quotePrefix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177" fontId="8" fillId="0" borderId="59" xfId="48" applyNumberFormat="1" applyFont="1" applyBorder="1" applyAlignment="1" applyProtection="1" quotePrefix="1">
      <alignment horizontal="center" vertical="center"/>
      <protection/>
    </xf>
    <xf numFmtId="178" fontId="8" fillId="0" borderId="51" xfId="48" applyNumberFormat="1" applyFont="1" applyBorder="1" applyAlignment="1" applyProtection="1">
      <alignment horizontal="distributed" vertical="center"/>
      <protection/>
    </xf>
    <xf numFmtId="0" fontId="14" fillId="0" borderId="51" xfId="0" applyFont="1" applyBorder="1" applyAlignment="1">
      <alignment horizontal="distributed" vertical="center"/>
    </xf>
    <xf numFmtId="178" fontId="8" fillId="0" borderId="51" xfId="48" applyNumberFormat="1" applyFont="1" applyBorder="1" applyAlignment="1" applyProtection="1">
      <alignment horizontal="center" vertical="center"/>
      <protection/>
    </xf>
    <xf numFmtId="0" fontId="12" fillId="0" borderId="51" xfId="0" applyFont="1" applyBorder="1" applyAlignment="1">
      <alignment horizontal="distributed" vertical="center"/>
    </xf>
    <xf numFmtId="177" fontId="8" fillId="0" borderId="19" xfId="48" applyNumberFormat="1" applyFont="1" applyBorder="1" applyAlignment="1" applyProtection="1" quotePrefix="1">
      <alignment horizontal="center" vertical="center"/>
      <protection/>
    </xf>
    <xf numFmtId="177" fontId="8" fillId="0" borderId="60" xfId="48" applyNumberFormat="1" applyFont="1" applyBorder="1" applyAlignment="1" applyProtection="1" quotePrefix="1">
      <alignment horizontal="center" vertical="center"/>
      <protection/>
    </xf>
    <xf numFmtId="178" fontId="8" fillId="0" borderId="20" xfId="48" applyNumberFormat="1" applyFont="1" applyBorder="1" applyAlignment="1" applyProtection="1" quotePrefix="1">
      <alignment horizontal="center" vertical="center"/>
      <protection/>
    </xf>
    <xf numFmtId="178" fontId="8" fillId="0" borderId="19" xfId="48" applyNumberFormat="1" applyFont="1" applyBorder="1" applyAlignment="1" applyProtection="1" quotePrefix="1">
      <alignment horizontal="center" vertical="center"/>
      <protection/>
    </xf>
    <xf numFmtId="178" fontId="8" fillId="0" borderId="12" xfId="48" applyNumberFormat="1" applyFont="1" applyBorder="1" applyAlignment="1" applyProtection="1">
      <alignment horizontal="center" vertical="center"/>
      <protection/>
    </xf>
    <xf numFmtId="0" fontId="14" fillId="0" borderId="53" xfId="0" applyFont="1" applyBorder="1" applyAlignment="1">
      <alignment vertical="center"/>
    </xf>
    <xf numFmtId="178" fontId="8" fillId="0" borderId="21" xfId="48" applyNumberFormat="1" applyFont="1" applyBorder="1" applyAlignment="1" applyProtection="1">
      <alignment horizontal="center" vertical="center"/>
      <protection/>
    </xf>
    <xf numFmtId="0" fontId="14" fillId="0" borderId="35" xfId="0" applyFont="1" applyBorder="1" applyAlignment="1">
      <alignment vertical="center"/>
    </xf>
    <xf numFmtId="178" fontId="8" fillId="0" borderId="16" xfId="48" applyNumberFormat="1" applyFont="1" applyBorder="1" applyAlignment="1" applyProtection="1">
      <alignment horizontal="center" vertical="center"/>
      <protection/>
    </xf>
    <xf numFmtId="178" fontId="8" fillId="0" borderId="72" xfId="48" applyNumberFormat="1" applyFont="1" applyBorder="1" applyAlignment="1" applyProtection="1">
      <alignment horizontal="center" vertical="center"/>
      <protection/>
    </xf>
    <xf numFmtId="0" fontId="14" fillId="0" borderId="38" xfId="0" applyFont="1" applyBorder="1" applyAlignment="1">
      <alignment vertical="center"/>
    </xf>
    <xf numFmtId="178" fontId="8" fillId="0" borderId="95" xfId="48" applyNumberFormat="1" applyFont="1" applyFill="1" applyBorder="1" applyAlignment="1">
      <alignment horizontal="center" vertical="center"/>
    </xf>
    <xf numFmtId="178" fontId="8" fillId="0" borderId="60" xfId="48" applyNumberFormat="1" applyFont="1" applyFill="1" applyBorder="1" applyAlignment="1">
      <alignment horizontal="center" vertical="center"/>
    </xf>
    <xf numFmtId="178" fontId="8" fillId="0" borderId="49" xfId="48" applyNumberFormat="1" applyFont="1" applyBorder="1" applyAlignment="1" applyProtection="1">
      <alignment horizontal="center" vertical="center"/>
      <protection/>
    </xf>
    <xf numFmtId="178" fontId="8" fillId="0" borderId="41" xfId="48" applyNumberFormat="1" applyFont="1" applyBorder="1" applyAlignment="1" applyProtection="1">
      <alignment horizontal="center" vertical="center"/>
      <protection/>
    </xf>
    <xf numFmtId="178" fontId="8" fillId="0" borderId="52" xfId="48" applyNumberFormat="1" applyFont="1" applyBorder="1" applyAlignment="1" applyProtection="1">
      <alignment horizontal="center" vertical="center"/>
      <protection/>
    </xf>
    <xf numFmtId="178" fontId="8" fillId="0" borderId="75" xfId="48" applyNumberFormat="1" applyFont="1" applyBorder="1" applyAlignment="1" applyProtection="1">
      <alignment horizontal="center" vertical="center"/>
      <protection/>
    </xf>
    <xf numFmtId="0" fontId="14" fillId="0" borderId="1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178" fontId="8" fillId="0" borderId="61" xfId="48" applyNumberFormat="1" applyFont="1" applyBorder="1" applyAlignment="1" applyProtection="1">
      <alignment horizontal="center" vertical="center"/>
      <protection/>
    </xf>
    <xf numFmtId="178" fontId="8" fillId="0" borderId="39" xfId="48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8" fillId="0" borderId="51" xfId="60" applyFont="1" applyBorder="1" applyAlignment="1" applyProtection="1" quotePrefix="1">
      <alignment horizontal="center" vertical="center"/>
      <protection/>
    </xf>
    <xf numFmtId="0" fontId="14" fillId="0" borderId="29" xfId="60" applyBorder="1" applyAlignment="1">
      <alignment vertical="center"/>
      <protection/>
    </xf>
    <xf numFmtId="0" fontId="8" fillId="0" borderId="50" xfId="60" applyFont="1" applyBorder="1" applyAlignment="1" applyProtection="1" quotePrefix="1">
      <alignment horizontal="center" vertical="center"/>
      <protection/>
    </xf>
    <xf numFmtId="0" fontId="8" fillId="0" borderId="54" xfId="60" applyFont="1" applyBorder="1" applyAlignment="1" applyProtection="1" quotePrefix="1">
      <alignment horizontal="center" vertical="center"/>
      <protection/>
    </xf>
    <xf numFmtId="0" fontId="8" fillId="0" borderId="61" xfId="61" applyFont="1" applyBorder="1" applyAlignment="1" applyProtection="1" quotePrefix="1">
      <alignment horizontal="center" vertical="center"/>
      <protection/>
    </xf>
    <xf numFmtId="0" fontId="14" fillId="0" borderId="39" xfId="61" applyBorder="1" applyAlignment="1">
      <alignment vertical="center"/>
      <protection/>
    </xf>
    <xf numFmtId="0" fontId="14" fillId="0" borderId="49" xfId="61" applyBorder="1" applyAlignment="1">
      <alignment vertical="center"/>
      <protection/>
    </xf>
    <xf numFmtId="0" fontId="14" fillId="0" borderId="41" xfId="61" applyBorder="1" applyAlignment="1">
      <alignment vertical="center"/>
      <protection/>
    </xf>
    <xf numFmtId="0" fontId="8" fillId="0" borderId="51" xfId="62" applyFont="1" applyFill="1" applyBorder="1" applyAlignment="1" applyProtection="1" quotePrefix="1">
      <alignment horizontal="center" vertical="center"/>
      <protection/>
    </xf>
    <xf numFmtId="0" fontId="14" fillId="0" borderId="51" xfId="62" applyFill="1" applyBorder="1" applyAlignment="1">
      <alignment vertical="center"/>
      <protection/>
    </xf>
    <xf numFmtId="37" fontId="5" fillId="0" borderId="59" xfId="74" applyFont="1" applyBorder="1" applyAlignment="1" applyProtection="1">
      <alignment horizontal="center" vertical="center"/>
      <protection/>
    </xf>
    <xf numFmtId="37" fontId="5" fillId="0" borderId="20" xfId="74" applyFont="1" applyBorder="1" applyAlignment="1" applyProtection="1">
      <alignment horizontal="center" vertical="center"/>
      <protection/>
    </xf>
    <xf numFmtId="37" fontId="5" fillId="0" borderId="60" xfId="74" applyFont="1" applyBorder="1" applyAlignment="1" applyProtection="1">
      <alignment horizontal="center" vertical="center"/>
      <protection/>
    </xf>
    <xf numFmtId="37" fontId="5" fillId="0" borderId="52" xfId="74" applyFont="1" applyFill="1" applyBorder="1" applyAlignment="1" applyProtection="1" quotePrefix="1">
      <alignment horizontal="center" vertical="center"/>
      <protection/>
    </xf>
    <xf numFmtId="0" fontId="14" fillId="0" borderId="75" xfId="63" applyFill="1" applyBorder="1" applyAlignment="1">
      <alignment vertical="center"/>
      <protection/>
    </xf>
    <xf numFmtId="0" fontId="14" fillId="0" borderId="57" xfId="63" applyFill="1" applyBorder="1" applyAlignment="1">
      <alignment vertical="center"/>
      <protection/>
    </xf>
    <xf numFmtId="0" fontId="14" fillId="0" borderId="73" xfId="63" applyFill="1" applyBorder="1" applyAlignment="1">
      <alignment vertical="center"/>
      <protection/>
    </xf>
    <xf numFmtId="37" fontId="5" fillId="0" borderId="16" xfId="74" applyFont="1" applyBorder="1" applyAlignment="1" applyProtection="1">
      <alignment horizontal="center" vertical="center"/>
      <protection/>
    </xf>
    <xf numFmtId="0" fontId="14" fillId="0" borderId="26" xfId="63" applyBorder="1" applyAlignment="1">
      <alignment vertical="center"/>
      <protection/>
    </xf>
    <xf numFmtId="37" fontId="5" fillId="0" borderId="61" xfId="74" applyFont="1" applyBorder="1" applyAlignment="1" applyProtection="1" quotePrefix="1">
      <alignment horizontal="center" vertical="center"/>
      <protection/>
    </xf>
    <xf numFmtId="0" fontId="14" fillId="0" borderId="39" xfId="63" applyBorder="1" applyAlignment="1">
      <alignment vertical="center"/>
      <protection/>
    </xf>
    <xf numFmtId="0" fontId="14" fillId="0" borderId="49" xfId="63" applyBorder="1" applyAlignment="1">
      <alignment vertical="center"/>
      <protection/>
    </xf>
    <xf numFmtId="0" fontId="14" fillId="0" borderId="41" xfId="63" applyBorder="1" applyAlignment="1">
      <alignment vertical="center"/>
      <protection/>
    </xf>
    <xf numFmtId="37" fontId="5" fillId="0" borderId="52" xfId="74" applyFont="1" applyBorder="1" applyAlignment="1" applyProtection="1" quotePrefix="1">
      <alignment horizontal="center" vertical="center"/>
      <protection/>
    </xf>
    <xf numFmtId="0" fontId="14" fillId="0" borderId="75" xfId="63" applyBorder="1" applyAlignment="1">
      <alignment vertical="center"/>
      <protection/>
    </xf>
    <xf numFmtId="0" fontId="14" fillId="0" borderId="52" xfId="63" applyBorder="1" applyAlignment="1">
      <alignment vertical="center"/>
      <protection/>
    </xf>
    <xf numFmtId="37" fontId="5" fillId="0" borderId="61" xfId="74" applyFont="1" applyFill="1" applyBorder="1" applyAlignment="1" applyProtection="1" quotePrefix="1">
      <alignment horizontal="center" vertical="center"/>
      <protection/>
    </xf>
    <xf numFmtId="0" fontId="14" fillId="0" borderId="39" xfId="63" applyFill="1" applyBorder="1" applyAlignment="1">
      <alignment vertical="center"/>
      <protection/>
    </xf>
    <xf numFmtId="0" fontId="14" fillId="0" borderId="49" xfId="63" applyFill="1" applyBorder="1" applyAlignment="1">
      <alignment vertical="center"/>
      <protection/>
    </xf>
    <xf numFmtId="0" fontId="14" fillId="0" borderId="41" xfId="63" applyFill="1" applyBorder="1" applyAlignment="1">
      <alignment vertical="center"/>
      <protection/>
    </xf>
    <xf numFmtId="37" fontId="5" fillId="0" borderId="49" xfId="74" applyFont="1" applyFill="1" applyBorder="1" applyAlignment="1" applyProtection="1" quotePrefix="1">
      <alignment horizontal="center" vertical="center"/>
      <protection/>
    </xf>
    <xf numFmtId="37" fontId="5" fillId="0" borderId="41" xfId="74" applyFont="1" applyFill="1" applyBorder="1" applyAlignment="1" applyProtection="1" quotePrefix="1">
      <alignment horizontal="center" vertical="center"/>
      <protection/>
    </xf>
    <xf numFmtId="37" fontId="5" fillId="0" borderId="96" xfId="74" applyFont="1" applyFill="1" applyBorder="1" applyAlignment="1" applyProtection="1" quotePrefix="1">
      <alignment horizontal="center" vertical="center"/>
      <protection/>
    </xf>
    <xf numFmtId="37" fontId="5" fillId="0" borderId="30" xfId="74" applyFont="1" applyFill="1" applyBorder="1" applyAlignment="1" applyProtection="1" quotePrefix="1">
      <alignment horizontal="center" vertical="center"/>
      <protection/>
    </xf>
    <xf numFmtId="37" fontId="5" fillId="0" borderId="14" xfId="75" applyFont="1" applyFill="1" applyBorder="1" applyAlignment="1" applyProtection="1" quotePrefix="1">
      <alignment horizontal="center" vertical="center"/>
      <protection/>
    </xf>
    <xf numFmtId="37" fontId="8" fillId="0" borderId="59" xfId="74" applyFont="1" applyBorder="1" applyAlignment="1" applyProtection="1">
      <alignment horizontal="center" vertical="center"/>
      <protection/>
    </xf>
    <xf numFmtId="37" fontId="8" fillId="0" borderId="20" xfId="74" applyFont="1" applyBorder="1" applyAlignment="1" applyProtection="1">
      <alignment horizontal="center" vertical="center"/>
      <protection/>
    </xf>
    <xf numFmtId="37" fontId="8" fillId="0" borderId="60" xfId="74" applyFont="1" applyBorder="1" applyAlignment="1" applyProtection="1">
      <alignment horizontal="center" vertical="center"/>
      <protection/>
    </xf>
    <xf numFmtId="37" fontId="8" fillId="0" borderId="16" xfId="74" applyFont="1" applyBorder="1" applyAlignment="1" applyProtection="1">
      <alignment horizontal="center" vertical="center"/>
      <protection/>
    </xf>
    <xf numFmtId="0" fontId="14" fillId="0" borderId="26" xfId="66" applyFont="1" applyBorder="1" applyAlignment="1">
      <alignment vertical="center"/>
      <protection/>
    </xf>
    <xf numFmtId="37" fontId="8" fillId="0" borderId="96" xfId="74" applyFont="1" applyFill="1" applyBorder="1" applyAlignment="1" applyProtection="1" quotePrefix="1">
      <alignment horizontal="center" vertical="center"/>
      <protection/>
    </xf>
    <xf numFmtId="0" fontId="14" fillId="0" borderId="30" xfId="67" applyFont="1" applyFill="1" applyBorder="1" applyAlignment="1">
      <alignment vertical="center"/>
      <protection/>
    </xf>
    <xf numFmtId="37" fontId="8" fillId="0" borderId="49" xfId="74" applyFont="1" applyFill="1" applyBorder="1" applyAlignment="1" applyProtection="1" quotePrefix="1">
      <alignment horizontal="center" vertical="center"/>
      <protection/>
    </xf>
    <xf numFmtId="0" fontId="14" fillId="0" borderId="41" xfId="67" applyFont="1" applyFill="1" applyBorder="1" applyAlignment="1">
      <alignment vertical="center"/>
      <protection/>
    </xf>
    <xf numFmtId="0" fontId="8" fillId="0" borderId="16" xfId="76" applyFont="1" applyBorder="1" applyAlignment="1" applyProtection="1" quotePrefix="1">
      <alignment horizontal="center" vertical="center"/>
      <protection/>
    </xf>
    <xf numFmtId="0" fontId="14" fillId="0" borderId="26" xfId="68" applyFont="1" applyBorder="1" applyAlignment="1">
      <alignment vertical="center"/>
      <protection/>
    </xf>
    <xf numFmtId="0" fontId="8" fillId="0" borderId="16" xfId="76" applyFont="1" applyFill="1" applyBorder="1" applyAlignment="1" applyProtection="1" quotePrefix="1">
      <alignment horizontal="center" vertical="center"/>
      <protection/>
    </xf>
    <xf numFmtId="0" fontId="14" fillId="0" borderId="26" xfId="68" applyFont="1" applyFill="1" applyBorder="1" applyAlignment="1">
      <alignment vertical="center"/>
      <protection/>
    </xf>
    <xf numFmtId="0" fontId="12" fillId="0" borderId="59" xfId="68" applyFont="1" applyBorder="1" applyAlignment="1">
      <alignment horizontal="center" vertical="center"/>
      <protection/>
    </xf>
    <xf numFmtId="0" fontId="14" fillId="0" borderId="20" xfId="68" applyBorder="1" applyAlignment="1">
      <alignment horizontal="center" vertical="center"/>
      <protection/>
    </xf>
    <xf numFmtId="0" fontId="14" fillId="0" borderId="60" xfId="68" applyBorder="1" applyAlignment="1">
      <alignment horizontal="center" vertical="center"/>
      <protection/>
    </xf>
    <xf numFmtId="0" fontId="8" fillId="0" borderId="61" xfId="76" applyFont="1" applyBorder="1" applyAlignment="1" applyProtection="1">
      <alignment horizontal="center" vertical="center"/>
      <protection/>
    </xf>
    <xf numFmtId="0" fontId="8" fillId="0" borderId="51" xfId="76" applyFont="1" applyBorder="1" applyAlignment="1" applyProtection="1">
      <alignment horizontal="center" vertical="center"/>
      <protection/>
    </xf>
    <xf numFmtId="0" fontId="8" fillId="0" borderId="54" xfId="76" applyFont="1" applyBorder="1" applyAlignment="1" applyProtection="1">
      <alignment horizontal="center" vertical="center"/>
      <protection/>
    </xf>
    <xf numFmtId="0" fontId="8" fillId="0" borderId="96" xfId="76" applyFont="1" applyBorder="1" applyAlignment="1" applyProtection="1">
      <alignment horizontal="center" vertical="center"/>
      <protection/>
    </xf>
    <xf numFmtId="0" fontId="8" fillId="0" borderId="30" xfId="76" applyFont="1" applyBorder="1" applyAlignment="1" applyProtection="1">
      <alignment horizontal="center" vertical="center"/>
      <protection/>
    </xf>
    <xf numFmtId="0" fontId="14" fillId="0" borderId="26" xfId="69" applyFont="1" applyBorder="1" applyAlignment="1">
      <alignment vertical="center"/>
      <protection/>
    </xf>
    <xf numFmtId="0" fontId="14" fillId="0" borderId="26" xfId="69" applyFont="1" applyFill="1" applyBorder="1" applyAlignment="1">
      <alignment vertical="center"/>
      <protection/>
    </xf>
    <xf numFmtId="0" fontId="12" fillId="0" borderId="59" xfId="69" applyFont="1" applyBorder="1" applyAlignment="1">
      <alignment horizontal="center" vertical="center"/>
      <protection/>
    </xf>
    <xf numFmtId="0" fontId="14" fillId="0" borderId="20" xfId="69" applyBorder="1" applyAlignment="1">
      <alignment horizontal="center" vertical="center"/>
      <protection/>
    </xf>
    <xf numFmtId="0" fontId="14" fillId="0" borderId="60" xfId="69" applyBorder="1" applyAlignment="1">
      <alignment horizontal="center" vertical="center"/>
      <protection/>
    </xf>
    <xf numFmtId="0" fontId="14" fillId="0" borderId="26" xfId="70" applyFont="1" applyBorder="1" applyAlignment="1">
      <alignment vertical="center"/>
      <protection/>
    </xf>
    <xf numFmtId="0" fontId="12" fillId="0" borderId="20" xfId="69" applyFont="1" applyBorder="1" applyAlignment="1">
      <alignment horizontal="center" vertical="center"/>
      <protection/>
    </xf>
    <xf numFmtId="0" fontId="12" fillId="0" borderId="60" xfId="69" applyFont="1" applyBorder="1" applyAlignment="1">
      <alignment horizontal="center" vertical="center"/>
      <protection/>
    </xf>
    <xf numFmtId="37" fontId="8" fillId="0" borderId="52" xfId="74" applyFont="1" applyFill="1" applyBorder="1" applyAlignment="1" applyProtection="1" quotePrefix="1">
      <alignment horizontal="center" vertical="center"/>
      <protection/>
    </xf>
    <xf numFmtId="0" fontId="14" fillId="0" borderId="75" xfId="71" applyFont="1" applyFill="1" applyBorder="1" applyAlignment="1">
      <alignment vertical="center"/>
      <protection/>
    </xf>
    <xf numFmtId="0" fontId="14" fillId="0" borderId="57" xfId="71" applyFont="1" applyFill="1" applyBorder="1" applyAlignment="1">
      <alignment vertical="center"/>
      <protection/>
    </xf>
    <xf numFmtId="0" fontId="14" fillId="0" borderId="73" xfId="71" applyFont="1" applyFill="1" applyBorder="1" applyAlignment="1">
      <alignment vertical="center"/>
      <protection/>
    </xf>
    <xf numFmtId="37" fontId="8" fillId="0" borderId="16" xfId="74" applyFont="1" applyFill="1" applyBorder="1" applyAlignment="1" applyProtection="1">
      <alignment horizontal="center" vertical="center"/>
      <protection/>
    </xf>
    <xf numFmtId="37" fontId="8" fillId="0" borderId="26" xfId="74" applyFont="1" applyFill="1" applyBorder="1" applyAlignment="1" applyProtection="1">
      <alignment horizontal="center" vertical="center"/>
      <protection/>
    </xf>
    <xf numFmtId="37" fontId="8" fillId="0" borderId="59" xfId="74" applyFont="1" applyFill="1" applyBorder="1" applyAlignment="1" applyProtection="1">
      <alignment horizontal="center" vertical="center"/>
      <protection/>
    </xf>
    <xf numFmtId="37" fontId="8" fillId="0" borderId="20" xfId="74" applyFont="1" applyFill="1" applyBorder="1" applyAlignment="1" applyProtection="1">
      <alignment horizontal="center" vertical="center"/>
      <protection/>
    </xf>
    <xf numFmtId="37" fontId="8" fillId="0" borderId="60" xfId="74" applyFont="1" applyFill="1" applyBorder="1" applyAlignment="1" applyProtection="1">
      <alignment horizontal="center" vertical="center"/>
      <protection/>
    </xf>
    <xf numFmtId="0" fontId="14" fillId="0" borderId="26" xfId="71" applyFont="1" applyFill="1" applyBorder="1" applyAlignment="1">
      <alignment vertical="center"/>
      <protection/>
    </xf>
    <xf numFmtId="37" fontId="8" fillId="0" borderId="61" xfId="74" applyFont="1" applyFill="1" applyBorder="1" applyAlignment="1" applyProtection="1" quotePrefix="1">
      <alignment horizontal="center" vertical="center"/>
      <protection/>
    </xf>
    <xf numFmtId="0" fontId="14" fillId="0" borderId="39" xfId="71" applyFont="1" applyFill="1" applyBorder="1" applyAlignment="1">
      <alignment vertical="center"/>
      <protection/>
    </xf>
    <xf numFmtId="0" fontId="14" fillId="0" borderId="49" xfId="71" applyFont="1" applyFill="1" applyBorder="1" applyAlignment="1">
      <alignment vertical="center"/>
      <protection/>
    </xf>
    <xf numFmtId="0" fontId="14" fillId="0" borderId="41" xfId="71" applyFont="1" applyFill="1" applyBorder="1" applyAlignment="1">
      <alignment vertical="center"/>
      <protection/>
    </xf>
    <xf numFmtId="0" fontId="14" fillId="0" borderId="30" xfId="72" applyFont="1" applyFill="1" applyBorder="1" applyAlignment="1">
      <alignment vertical="center"/>
      <protection/>
    </xf>
    <xf numFmtId="0" fontId="14" fillId="0" borderId="41" xfId="72" applyFont="1" applyFill="1" applyBorder="1" applyAlignment="1">
      <alignment vertical="center"/>
      <protection/>
    </xf>
    <xf numFmtId="37" fontId="8" fillId="0" borderId="19" xfId="7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020301m_a" xfId="60"/>
    <cellStyle name="標準_01020301m_b" xfId="61"/>
    <cellStyle name="標準_01020301m_c" xfId="62"/>
    <cellStyle name="標準_01020301m_d" xfId="63"/>
    <cellStyle name="標準_01020301m_e" xfId="64"/>
    <cellStyle name="標準_01020301m_f" xfId="65"/>
    <cellStyle name="標準_01020301n_a" xfId="66"/>
    <cellStyle name="標準_01020301n_b" xfId="67"/>
    <cellStyle name="標準_01020301o_a" xfId="68"/>
    <cellStyle name="標準_01020301p_a" xfId="69"/>
    <cellStyle name="標準_01020301p_b" xfId="70"/>
    <cellStyle name="標準_01020301q_a" xfId="71"/>
    <cellStyle name="標準_01020301q_b" xfId="72"/>
    <cellStyle name="標準_カのウ" xfId="73"/>
    <cellStyle name="標準_セソ" xfId="74"/>
    <cellStyle name="標準_セのカ" xfId="75"/>
    <cellStyle name="標準_タチ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219075</xdr:rowOff>
    </xdr:from>
    <xdr:to>
      <xdr:col>1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981075"/>
          <a:ext cx="13620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1123950"/>
          <a:ext cx="133350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12001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9525</xdr:rowOff>
    </xdr:to>
    <xdr:sp>
      <xdr:nvSpPr>
        <xdr:cNvPr id="4" name="Freeform 4"/>
        <xdr:cNvSpPr>
          <a:spLocks/>
        </xdr:cNvSpPr>
      </xdr:nvSpPr>
      <xdr:spPr>
        <a:xfrm>
          <a:off x="9525" y="1200150"/>
          <a:ext cx="1323975" cy="885825"/>
        </a:xfrm>
        <a:custGeom>
          <a:pathLst>
            <a:path h="93" w="126">
              <a:moveTo>
                <a:pt x="0" y="0"/>
              </a:moveTo>
              <a:lnTo>
                <a:pt x="126" y="9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17</xdr:col>
      <xdr:colOff>9525</xdr:colOff>
      <xdr:row>4</xdr:row>
      <xdr:rowOff>0</xdr:rowOff>
    </xdr:from>
    <xdr:to>
      <xdr:col>18</xdr:col>
      <xdr:colOff>0</xdr:colOff>
      <xdr:row>6</xdr:row>
      <xdr:rowOff>9525</xdr:rowOff>
    </xdr:to>
    <xdr:sp>
      <xdr:nvSpPr>
        <xdr:cNvPr id="5" name="Freeform 4"/>
        <xdr:cNvSpPr>
          <a:spLocks/>
        </xdr:cNvSpPr>
      </xdr:nvSpPr>
      <xdr:spPr>
        <a:xfrm>
          <a:off x="12163425" y="1200150"/>
          <a:ext cx="1323975" cy="885825"/>
        </a:xfrm>
        <a:custGeom>
          <a:pathLst>
            <a:path h="93" w="126">
              <a:moveTo>
                <a:pt x="0" y="0"/>
              </a:moveTo>
              <a:lnTo>
                <a:pt x="126" y="9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4" name="Freeform 5"/>
        <xdr:cNvSpPr>
          <a:spLocks/>
        </xdr:cNvSpPr>
      </xdr:nvSpPr>
      <xdr:spPr>
        <a:xfrm>
          <a:off x="0" y="1209675"/>
          <a:ext cx="1790700" cy="866775"/>
        </a:xfrm>
        <a:custGeom>
          <a:pathLst>
            <a:path h="91" w="128">
              <a:moveTo>
                <a:pt x="0" y="0"/>
              </a:moveTo>
              <a:lnTo>
                <a:pt x="128" y="9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0" y="0"/>
          <a:ext cx="0" cy="0"/>
        </a:xfrm>
        <a:custGeom>
          <a:pathLst>
            <a:path h="93" w="126">
              <a:moveTo>
                <a:pt x="0" y="0"/>
              </a:moveTo>
              <a:lnTo>
                <a:pt x="126" y="9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6</xdr:row>
      <xdr:rowOff>0</xdr:rowOff>
    </xdr:to>
    <xdr:sp>
      <xdr:nvSpPr>
        <xdr:cNvPr id="5" name="Freeform 5"/>
        <xdr:cNvSpPr>
          <a:spLocks/>
        </xdr:cNvSpPr>
      </xdr:nvSpPr>
      <xdr:spPr>
        <a:xfrm>
          <a:off x="0" y="1209675"/>
          <a:ext cx="0" cy="866775"/>
        </a:xfrm>
        <a:custGeom>
          <a:pathLst>
            <a:path h="91" w="128">
              <a:moveTo>
                <a:pt x="0" y="0"/>
              </a:moveTo>
              <a:lnTo>
                <a:pt x="128" y="9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2</xdr:col>
      <xdr:colOff>0</xdr:colOff>
      <xdr:row>5</xdr:row>
      <xdr:rowOff>428625</xdr:rowOff>
    </xdr:to>
    <xdr:sp>
      <xdr:nvSpPr>
        <xdr:cNvPr id="6" name="Freeform 6"/>
        <xdr:cNvSpPr>
          <a:spLocks/>
        </xdr:cNvSpPr>
      </xdr:nvSpPr>
      <xdr:spPr>
        <a:xfrm>
          <a:off x="0" y="1209675"/>
          <a:ext cx="1990725" cy="857250"/>
        </a:xfrm>
        <a:custGeom>
          <a:pathLst>
            <a:path h="90" w="139">
              <a:moveTo>
                <a:pt x="139" y="90"/>
              </a:moveTo>
              <a:lnTo>
                <a:pt x="0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466850"/>
          <a:ext cx="18573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058275" y="14668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8679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238125</xdr:rowOff>
    </xdr:to>
    <xdr:sp>
      <xdr:nvSpPr>
        <xdr:cNvPr id="2" name="Line 2"/>
        <xdr:cNvSpPr>
          <a:spLocks/>
        </xdr:cNvSpPr>
      </xdr:nvSpPr>
      <xdr:spPr>
        <a:xfrm flipH="1" flipV="1">
          <a:off x="0" y="1466850"/>
          <a:ext cx="18573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125075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9525</xdr:colOff>
      <xdr:row>8</xdr:row>
      <xdr:rowOff>0</xdr:rowOff>
    </xdr:to>
    <xdr:sp>
      <xdr:nvSpPr>
        <xdr:cNvPr id="2" name="Freeform 2"/>
        <xdr:cNvSpPr>
          <a:spLocks/>
        </xdr:cNvSpPr>
      </xdr:nvSpPr>
      <xdr:spPr>
        <a:xfrm>
          <a:off x="0" y="1457325"/>
          <a:ext cx="1866900" cy="866775"/>
        </a:xfrm>
        <a:custGeom>
          <a:pathLst>
            <a:path h="81" w="179">
              <a:moveTo>
                <a:pt x="0" y="0"/>
              </a:moveTo>
              <a:lnTo>
                <a:pt x="179" y="8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1</xdr:col>
      <xdr:colOff>9525</xdr:colOff>
      <xdr:row>7</xdr:row>
      <xdr:rowOff>38100</xdr:rowOff>
    </xdr:to>
    <xdr:sp>
      <xdr:nvSpPr>
        <xdr:cNvPr id="3" name="Freeform 3"/>
        <xdr:cNvSpPr>
          <a:spLocks/>
        </xdr:cNvSpPr>
      </xdr:nvSpPr>
      <xdr:spPr>
        <a:xfrm>
          <a:off x="9525" y="1457325"/>
          <a:ext cx="447675" cy="552450"/>
        </a:xfrm>
        <a:custGeom>
          <a:pathLst>
            <a:path h="58" w="43">
              <a:moveTo>
                <a:pt x="43" y="58"/>
              </a:moveTo>
              <a:lnTo>
                <a:pt x="0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352425</xdr:rowOff>
    </xdr:from>
    <xdr:to>
      <xdr:col>2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476375"/>
          <a:ext cx="809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0</xdr:rowOff>
    </xdr:from>
    <xdr:to>
      <xdr:col>6</xdr:col>
      <xdr:colOff>723900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00850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266700</xdr:colOff>
      <xdr:row>6</xdr:row>
      <xdr:rowOff>0</xdr:rowOff>
    </xdr:from>
    <xdr:to>
      <xdr:col>7</xdr:col>
      <xdr:colOff>723900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7800975" y="17621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266700</xdr:colOff>
      <xdr:row>6</xdr:row>
      <xdr:rowOff>0</xdr:rowOff>
    </xdr:from>
    <xdr:to>
      <xdr:col>8</xdr:col>
      <xdr:colOff>723900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8772525" y="17621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485900"/>
          <a:ext cx="12573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3</xdr:col>
      <xdr:colOff>0</xdr:colOff>
      <xdr:row>8</xdr:row>
      <xdr:rowOff>238125</xdr:rowOff>
    </xdr:to>
    <xdr:sp>
      <xdr:nvSpPr>
        <xdr:cNvPr id="1" name="Freeform 1"/>
        <xdr:cNvSpPr>
          <a:spLocks/>
        </xdr:cNvSpPr>
      </xdr:nvSpPr>
      <xdr:spPr>
        <a:xfrm>
          <a:off x="0" y="1485900"/>
          <a:ext cx="2609850" cy="1009650"/>
        </a:xfrm>
        <a:custGeom>
          <a:pathLst>
            <a:path h="106" w="223">
              <a:moveTo>
                <a:pt x="0" y="0"/>
              </a:moveTo>
              <a:lnTo>
                <a:pt x="223" y="106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57275"/>
          <a:ext cx="13335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876300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8105775" y="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0</xdr:colOff>
      <xdr:row>6</xdr:row>
      <xdr:rowOff>238125</xdr:rowOff>
    </xdr:to>
    <xdr:sp>
      <xdr:nvSpPr>
        <xdr:cNvPr id="2" name="Line 3"/>
        <xdr:cNvSpPr>
          <a:spLocks/>
        </xdr:cNvSpPr>
      </xdr:nvSpPr>
      <xdr:spPr>
        <a:xfrm>
          <a:off x="0" y="1466850"/>
          <a:ext cx="8001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352425</xdr:rowOff>
    </xdr:from>
    <xdr:to>
      <xdr:col>2</xdr:col>
      <xdr:colOff>9525</xdr:colOff>
      <xdr:row>7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1466850"/>
          <a:ext cx="809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0</xdr:rowOff>
    </xdr:from>
    <xdr:to>
      <xdr:col>6</xdr:col>
      <xdr:colOff>723900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68008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6</xdr:row>
      <xdr:rowOff>0</xdr:rowOff>
    </xdr:from>
    <xdr:to>
      <xdr:col>7</xdr:col>
      <xdr:colOff>723900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781050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6</xdr:row>
      <xdr:rowOff>0</xdr:rowOff>
    </xdr:from>
    <xdr:to>
      <xdr:col>8</xdr:col>
      <xdr:colOff>723900</xdr:colOff>
      <xdr:row>6</xdr:row>
      <xdr:rowOff>0</xdr:rowOff>
    </xdr:to>
    <xdr:sp>
      <xdr:nvSpPr>
        <xdr:cNvPr id="3" name="Line 5"/>
        <xdr:cNvSpPr>
          <a:spLocks/>
        </xdr:cNvSpPr>
      </xdr:nvSpPr>
      <xdr:spPr>
        <a:xfrm>
          <a:off x="88201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1466850"/>
          <a:ext cx="1257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1466850"/>
          <a:ext cx="2590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1466850"/>
          <a:ext cx="26098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2</xdr:col>
      <xdr:colOff>9525</xdr:colOff>
      <xdr:row>6</xdr:row>
      <xdr:rowOff>247650</xdr:rowOff>
    </xdr:to>
    <xdr:sp>
      <xdr:nvSpPr>
        <xdr:cNvPr id="1" name="Line 3"/>
        <xdr:cNvSpPr>
          <a:spLocks/>
        </xdr:cNvSpPr>
      </xdr:nvSpPr>
      <xdr:spPr>
        <a:xfrm>
          <a:off x="0" y="1495425"/>
          <a:ext cx="2114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876300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6724650" y="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8</xdr:row>
      <xdr:rowOff>238125</xdr:rowOff>
    </xdr:to>
    <xdr:sp>
      <xdr:nvSpPr>
        <xdr:cNvPr id="2" name="Line 3"/>
        <xdr:cNvSpPr>
          <a:spLocks/>
        </xdr:cNvSpPr>
      </xdr:nvSpPr>
      <xdr:spPr>
        <a:xfrm>
          <a:off x="0" y="2019300"/>
          <a:ext cx="1171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2</xdr:col>
      <xdr:colOff>0</xdr:colOff>
      <xdr:row>17</xdr:row>
      <xdr:rowOff>238125</xdr:rowOff>
    </xdr:to>
    <xdr:sp>
      <xdr:nvSpPr>
        <xdr:cNvPr id="3" name="Line 4"/>
        <xdr:cNvSpPr>
          <a:spLocks/>
        </xdr:cNvSpPr>
      </xdr:nvSpPr>
      <xdr:spPr>
        <a:xfrm>
          <a:off x="0" y="4486275"/>
          <a:ext cx="1171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0</xdr:colOff>
      <xdr:row>27</xdr:row>
      <xdr:rowOff>238125</xdr:rowOff>
    </xdr:to>
    <xdr:sp>
      <xdr:nvSpPr>
        <xdr:cNvPr id="4" name="Line 5"/>
        <xdr:cNvSpPr>
          <a:spLocks/>
        </xdr:cNvSpPr>
      </xdr:nvSpPr>
      <xdr:spPr>
        <a:xfrm>
          <a:off x="0" y="7219950"/>
          <a:ext cx="1171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2</xdr:col>
      <xdr:colOff>0</xdr:colOff>
      <xdr:row>36</xdr:row>
      <xdr:rowOff>238125</xdr:rowOff>
    </xdr:to>
    <xdr:sp>
      <xdr:nvSpPr>
        <xdr:cNvPr id="5" name="Line 6"/>
        <xdr:cNvSpPr>
          <a:spLocks/>
        </xdr:cNvSpPr>
      </xdr:nvSpPr>
      <xdr:spPr>
        <a:xfrm>
          <a:off x="0" y="9686925"/>
          <a:ext cx="1171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2</xdr:col>
      <xdr:colOff>0</xdr:colOff>
      <xdr:row>46</xdr:row>
      <xdr:rowOff>238125</xdr:rowOff>
    </xdr:to>
    <xdr:sp>
      <xdr:nvSpPr>
        <xdr:cNvPr id="6" name="Line 6"/>
        <xdr:cNvSpPr>
          <a:spLocks/>
        </xdr:cNvSpPr>
      </xdr:nvSpPr>
      <xdr:spPr>
        <a:xfrm>
          <a:off x="0" y="12420600"/>
          <a:ext cx="1171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17</xdr:row>
      <xdr:rowOff>0</xdr:rowOff>
    </xdr:from>
    <xdr:to>
      <xdr:col>6</xdr:col>
      <xdr:colOff>723900</xdr:colOff>
      <xdr:row>17</xdr:row>
      <xdr:rowOff>0</xdr:rowOff>
    </xdr:to>
    <xdr:sp>
      <xdr:nvSpPr>
        <xdr:cNvPr id="1" name="Line 7"/>
        <xdr:cNvSpPr>
          <a:spLocks/>
        </xdr:cNvSpPr>
      </xdr:nvSpPr>
      <xdr:spPr>
        <a:xfrm>
          <a:off x="637222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7</xdr:col>
      <xdr:colOff>723900</xdr:colOff>
      <xdr:row>17</xdr:row>
      <xdr:rowOff>0</xdr:rowOff>
    </xdr:to>
    <xdr:sp>
      <xdr:nvSpPr>
        <xdr:cNvPr id="2" name="Line 8"/>
        <xdr:cNvSpPr>
          <a:spLocks/>
        </xdr:cNvSpPr>
      </xdr:nvSpPr>
      <xdr:spPr>
        <a:xfrm>
          <a:off x="739140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17</xdr:row>
      <xdr:rowOff>0</xdr:rowOff>
    </xdr:from>
    <xdr:to>
      <xdr:col>8</xdr:col>
      <xdr:colOff>723900</xdr:colOff>
      <xdr:row>17</xdr:row>
      <xdr:rowOff>0</xdr:rowOff>
    </xdr:to>
    <xdr:sp>
      <xdr:nvSpPr>
        <xdr:cNvPr id="3" name="Line 9"/>
        <xdr:cNvSpPr>
          <a:spLocks/>
        </xdr:cNvSpPr>
      </xdr:nvSpPr>
      <xdr:spPr>
        <a:xfrm>
          <a:off x="84105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2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>
          <a:off x="0" y="4895850"/>
          <a:ext cx="1257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27</xdr:row>
      <xdr:rowOff>0</xdr:rowOff>
    </xdr:from>
    <xdr:to>
      <xdr:col>6</xdr:col>
      <xdr:colOff>723900</xdr:colOff>
      <xdr:row>27</xdr:row>
      <xdr:rowOff>0</xdr:rowOff>
    </xdr:to>
    <xdr:sp>
      <xdr:nvSpPr>
        <xdr:cNvPr id="5" name="Line 11"/>
        <xdr:cNvSpPr>
          <a:spLocks/>
        </xdr:cNvSpPr>
      </xdr:nvSpPr>
      <xdr:spPr>
        <a:xfrm>
          <a:off x="6372225" y="8258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27</xdr:row>
      <xdr:rowOff>0</xdr:rowOff>
    </xdr:from>
    <xdr:to>
      <xdr:col>7</xdr:col>
      <xdr:colOff>723900</xdr:colOff>
      <xdr:row>27</xdr:row>
      <xdr:rowOff>0</xdr:rowOff>
    </xdr:to>
    <xdr:sp>
      <xdr:nvSpPr>
        <xdr:cNvPr id="6" name="Line 12"/>
        <xdr:cNvSpPr>
          <a:spLocks/>
        </xdr:cNvSpPr>
      </xdr:nvSpPr>
      <xdr:spPr>
        <a:xfrm>
          <a:off x="7391400" y="8258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27</xdr:row>
      <xdr:rowOff>0</xdr:rowOff>
    </xdr:from>
    <xdr:to>
      <xdr:col>8</xdr:col>
      <xdr:colOff>723900</xdr:colOff>
      <xdr:row>27</xdr:row>
      <xdr:rowOff>0</xdr:rowOff>
    </xdr:to>
    <xdr:sp>
      <xdr:nvSpPr>
        <xdr:cNvPr id="7" name="Line 13"/>
        <xdr:cNvSpPr>
          <a:spLocks/>
        </xdr:cNvSpPr>
      </xdr:nvSpPr>
      <xdr:spPr>
        <a:xfrm>
          <a:off x="8410575" y="8258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8" name="Line 14"/>
        <xdr:cNvSpPr>
          <a:spLocks/>
        </xdr:cNvSpPr>
      </xdr:nvSpPr>
      <xdr:spPr>
        <a:xfrm>
          <a:off x="0" y="8020050"/>
          <a:ext cx="1257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46</xdr:row>
      <xdr:rowOff>0</xdr:rowOff>
    </xdr:from>
    <xdr:to>
      <xdr:col>6</xdr:col>
      <xdr:colOff>723900</xdr:colOff>
      <xdr:row>46</xdr:row>
      <xdr:rowOff>0</xdr:rowOff>
    </xdr:to>
    <xdr:sp>
      <xdr:nvSpPr>
        <xdr:cNvPr id="9" name="Line 15"/>
        <xdr:cNvSpPr>
          <a:spLocks/>
        </xdr:cNvSpPr>
      </xdr:nvSpPr>
      <xdr:spPr>
        <a:xfrm>
          <a:off x="6372225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46</xdr:row>
      <xdr:rowOff>0</xdr:rowOff>
    </xdr:from>
    <xdr:to>
      <xdr:col>7</xdr:col>
      <xdr:colOff>723900</xdr:colOff>
      <xdr:row>46</xdr:row>
      <xdr:rowOff>0</xdr:rowOff>
    </xdr:to>
    <xdr:sp>
      <xdr:nvSpPr>
        <xdr:cNvPr id="10" name="Line 16"/>
        <xdr:cNvSpPr>
          <a:spLocks/>
        </xdr:cNvSpPr>
      </xdr:nvSpPr>
      <xdr:spPr>
        <a:xfrm>
          <a:off x="7391400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46</xdr:row>
      <xdr:rowOff>0</xdr:rowOff>
    </xdr:from>
    <xdr:to>
      <xdr:col>8</xdr:col>
      <xdr:colOff>723900</xdr:colOff>
      <xdr:row>46</xdr:row>
      <xdr:rowOff>0</xdr:rowOff>
    </xdr:to>
    <xdr:sp>
      <xdr:nvSpPr>
        <xdr:cNvPr id="11" name="Line 17"/>
        <xdr:cNvSpPr>
          <a:spLocks/>
        </xdr:cNvSpPr>
      </xdr:nvSpPr>
      <xdr:spPr>
        <a:xfrm>
          <a:off x="8410575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2</xdr:col>
      <xdr:colOff>0</xdr:colOff>
      <xdr:row>47</xdr:row>
      <xdr:rowOff>0</xdr:rowOff>
    </xdr:to>
    <xdr:sp>
      <xdr:nvSpPr>
        <xdr:cNvPr id="12" name="Line 18"/>
        <xdr:cNvSpPr>
          <a:spLocks/>
        </xdr:cNvSpPr>
      </xdr:nvSpPr>
      <xdr:spPr>
        <a:xfrm>
          <a:off x="0" y="14011275"/>
          <a:ext cx="1257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8</xdr:row>
      <xdr:rowOff>0</xdr:rowOff>
    </xdr:from>
    <xdr:to>
      <xdr:col>6</xdr:col>
      <xdr:colOff>723900</xdr:colOff>
      <xdr:row>8</xdr:row>
      <xdr:rowOff>0</xdr:rowOff>
    </xdr:to>
    <xdr:sp>
      <xdr:nvSpPr>
        <xdr:cNvPr id="13" name="Line 3"/>
        <xdr:cNvSpPr>
          <a:spLocks/>
        </xdr:cNvSpPr>
      </xdr:nvSpPr>
      <xdr:spPr>
        <a:xfrm>
          <a:off x="6372225" y="22669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8</xdr:row>
      <xdr:rowOff>0</xdr:rowOff>
    </xdr:from>
    <xdr:to>
      <xdr:col>7</xdr:col>
      <xdr:colOff>723900</xdr:colOff>
      <xdr:row>8</xdr:row>
      <xdr:rowOff>0</xdr:rowOff>
    </xdr:to>
    <xdr:sp>
      <xdr:nvSpPr>
        <xdr:cNvPr id="14" name="Line 4"/>
        <xdr:cNvSpPr>
          <a:spLocks/>
        </xdr:cNvSpPr>
      </xdr:nvSpPr>
      <xdr:spPr>
        <a:xfrm>
          <a:off x="7391400" y="22669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8</xdr:row>
      <xdr:rowOff>0</xdr:rowOff>
    </xdr:from>
    <xdr:to>
      <xdr:col>8</xdr:col>
      <xdr:colOff>723900</xdr:colOff>
      <xdr:row>8</xdr:row>
      <xdr:rowOff>0</xdr:rowOff>
    </xdr:to>
    <xdr:sp>
      <xdr:nvSpPr>
        <xdr:cNvPr id="15" name="Line 5"/>
        <xdr:cNvSpPr>
          <a:spLocks/>
        </xdr:cNvSpPr>
      </xdr:nvSpPr>
      <xdr:spPr>
        <a:xfrm>
          <a:off x="8410575" y="22669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9</xdr:row>
      <xdr:rowOff>0</xdr:rowOff>
    </xdr:to>
    <xdr:sp>
      <xdr:nvSpPr>
        <xdr:cNvPr id="16" name="Line 6"/>
        <xdr:cNvSpPr>
          <a:spLocks/>
        </xdr:cNvSpPr>
      </xdr:nvSpPr>
      <xdr:spPr>
        <a:xfrm>
          <a:off x="0" y="2028825"/>
          <a:ext cx="1257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17</xdr:row>
      <xdr:rowOff>0</xdr:rowOff>
    </xdr:from>
    <xdr:to>
      <xdr:col>6</xdr:col>
      <xdr:colOff>723900</xdr:colOff>
      <xdr:row>17</xdr:row>
      <xdr:rowOff>0</xdr:rowOff>
    </xdr:to>
    <xdr:sp>
      <xdr:nvSpPr>
        <xdr:cNvPr id="17" name="Line 3"/>
        <xdr:cNvSpPr>
          <a:spLocks/>
        </xdr:cNvSpPr>
      </xdr:nvSpPr>
      <xdr:spPr>
        <a:xfrm>
          <a:off x="637222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7</xdr:col>
      <xdr:colOff>723900</xdr:colOff>
      <xdr:row>17</xdr:row>
      <xdr:rowOff>0</xdr:rowOff>
    </xdr:to>
    <xdr:sp>
      <xdr:nvSpPr>
        <xdr:cNvPr id="18" name="Line 4"/>
        <xdr:cNvSpPr>
          <a:spLocks/>
        </xdr:cNvSpPr>
      </xdr:nvSpPr>
      <xdr:spPr>
        <a:xfrm>
          <a:off x="739140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17</xdr:row>
      <xdr:rowOff>0</xdr:rowOff>
    </xdr:from>
    <xdr:to>
      <xdr:col>8</xdr:col>
      <xdr:colOff>723900</xdr:colOff>
      <xdr:row>17</xdr:row>
      <xdr:rowOff>0</xdr:rowOff>
    </xdr:to>
    <xdr:sp>
      <xdr:nvSpPr>
        <xdr:cNvPr id="19" name="Line 5"/>
        <xdr:cNvSpPr>
          <a:spLocks/>
        </xdr:cNvSpPr>
      </xdr:nvSpPr>
      <xdr:spPr>
        <a:xfrm>
          <a:off x="84105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27</xdr:row>
      <xdr:rowOff>0</xdr:rowOff>
    </xdr:from>
    <xdr:to>
      <xdr:col>6</xdr:col>
      <xdr:colOff>723900</xdr:colOff>
      <xdr:row>27</xdr:row>
      <xdr:rowOff>0</xdr:rowOff>
    </xdr:to>
    <xdr:sp>
      <xdr:nvSpPr>
        <xdr:cNvPr id="20" name="Line 7"/>
        <xdr:cNvSpPr>
          <a:spLocks/>
        </xdr:cNvSpPr>
      </xdr:nvSpPr>
      <xdr:spPr>
        <a:xfrm>
          <a:off x="6372225" y="8258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27</xdr:row>
      <xdr:rowOff>0</xdr:rowOff>
    </xdr:from>
    <xdr:to>
      <xdr:col>7</xdr:col>
      <xdr:colOff>723900</xdr:colOff>
      <xdr:row>27</xdr:row>
      <xdr:rowOff>0</xdr:rowOff>
    </xdr:to>
    <xdr:sp>
      <xdr:nvSpPr>
        <xdr:cNvPr id="21" name="Line 8"/>
        <xdr:cNvSpPr>
          <a:spLocks/>
        </xdr:cNvSpPr>
      </xdr:nvSpPr>
      <xdr:spPr>
        <a:xfrm>
          <a:off x="7391400" y="8258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27</xdr:row>
      <xdr:rowOff>0</xdr:rowOff>
    </xdr:from>
    <xdr:to>
      <xdr:col>8</xdr:col>
      <xdr:colOff>723900</xdr:colOff>
      <xdr:row>27</xdr:row>
      <xdr:rowOff>0</xdr:rowOff>
    </xdr:to>
    <xdr:sp>
      <xdr:nvSpPr>
        <xdr:cNvPr id="22" name="Line 9"/>
        <xdr:cNvSpPr>
          <a:spLocks/>
        </xdr:cNvSpPr>
      </xdr:nvSpPr>
      <xdr:spPr>
        <a:xfrm>
          <a:off x="8410575" y="8258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27</xdr:row>
      <xdr:rowOff>0</xdr:rowOff>
    </xdr:from>
    <xdr:to>
      <xdr:col>6</xdr:col>
      <xdr:colOff>723900</xdr:colOff>
      <xdr:row>27</xdr:row>
      <xdr:rowOff>0</xdr:rowOff>
    </xdr:to>
    <xdr:sp>
      <xdr:nvSpPr>
        <xdr:cNvPr id="23" name="Line 3"/>
        <xdr:cNvSpPr>
          <a:spLocks/>
        </xdr:cNvSpPr>
      </xdr:nvSpPr>
      <xdr:spPr>
        <a:xfrm>
          <a:off x="6372225" y="8258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27</xdr:row>
      <xdr:rowOff>0</xdr:rowOff>
    </xdr:from>
    <xdr:to>
      <xdr:col>7</xdr:col>
      <xdr:colOff>723900</xdr:colOff>
      <xdr:row>27</xdr:row>
      <xdr:rowOff>0</xdr:rowOff>
    </xdr:to>
    <xdr:sp>
      <xdr:nvSpPr>
        <xdr:cNvPr id="24" name="Line 4"/>
        <xdr:cNvSpPr>
          <a:spLocks/>
        </xdr:cNvSpPr>
      </xdr:nvSpPr>
      <xdr:spPr>
        <a:xfrm>
          <a:off x="7391400" y="8258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27</xdr:row>
      <xdr:rowOff>0</xdr:rowOff>
    </xdr:from>
    <xdr:to>
      <xdr:col>8</xdr:col>
      <xdr:colOff>723900</xdr:colOff>
      <xdr:row>27</xdr:row>
      <xdr:rowOff>0</xdr:rowOff>
    </xdr:to>
    <xdr:sp>
      <xdr:nvSpPr>
        <xdr:cNvPr id="25" name="Line 5"/>
        <xdr:cNvSpPr>
          <a:spLocks/>
        </xdr:cNvSpPr>
      </xdr:nvSpPr>
      <xdr:spPr>
        <a:xfrm>
          <a:off x="8410575" y="8258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46</xdr:row>
      <xdr:rowOff>0</xdr:rowOff>
    </xdr:from>
    <xdr:to>
      <xdr:col>6</xdr:col>
      <xdr:colOff>723900</xdr:colOff>
      <xdr:row>46</xdr:row>
      <xdr:rowOff>0</xdr:rowOff>
    </xdr:to>
    <xdr:sp>
      <xdr:nvSpPr>
        <xdr:cNvPr id="26" name="Line 11"/>
        <xdr:cNvSpPr>
          <a:spLocks/>
        </xdr:cNvSpPr>
      </xdr:nvSpPr>
      <xdr:spPr>
        <a:xfrm>
          <a:off x="6372225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46</xdr:row>
      <xdr:rowOff>0</xdr:rowOff>
    </xdr:from>
    <xdr:to>
      <xdr:col>7</xdr:col>
      <xdr:colOff>723900</xdr:colOff>
      <xdr:row>46</xdr:row>
      <xdr:rowOff>0</xdr:rowOff>
    </xdr:to>
    <xdr:sp>
      <xdr:nvSpPr>
        <xdr:cNvPr id="27" name="Line 12"/>
        <xdr:cNvSpPr>
          <a:spLocks/>
        </xdr:cNvSpPr>
      </xdr:nvSpPr>
      <xdr:spPr>
        <a:xfrm>
          <a:off x="7391400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46</xdr:row>
      <xdr:rowOff>0</xdr:rowOff>
    </xdr:from>
    <xdr:to>
      <xdr:col>8</xdr:col>
      <xdr:colOff>723900</xdr:colOff>
      <xdr:row>46</xdr:row>
      <xdr:rowOff>0</xdr:rowOff>
    </xdr:to>
    <xdr:sp>
      <xdr:nvSpPr>
        <xdr:cNvPr id="28" name="Line 13"/>
        <xdr:cNvSpPr>
          <a:spLocks/>
        </xdr:cNvSpPr>
      </xdr:nvSpPr>
      <xdr:spPr>
        <a:xfrm>
          <a:off x="8410575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46</xdr:row>
      <xdr:rowOff>0</xdr:rowOff>
    </xdr:from>
    <xdr:to>
      <xdr:col>6</xdr:col>
      <xdr:colOff>723900</xdr:colOff>
      <xdr:row>46</xdr:row>
      <xdr:rowOff>0</xdr:rowOff>
    </xdr:to>
    <xdr:sp>
      <xdr:nvSpPr>
        <xdr:cNvPr id="29" name="Line 7"/>
        <xdr:cNvSpPr>
          <a:spLocks/>
        </xdr:cNvSpPr>
      </xdr:nvSpPr>
      <xdr:spPr>
        <a:xfrm>
          <a:off x="6372225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46</xdr:row>
      <xdr:rowOff>0</xdr:rowOff>
    </xdr:from>
    <xdr:to>
      <xdr:col>7</xdr:col>
      <xdr:colOff>723900</xdr:colOff>
      <xdr:row>46</xdr:row>
      <xdr:rowOff>0</xdr:rowOff>
    </xdr:to>
    <xdr:sp>
      <xdr:nvSpPr>
        <xdr:cNvPr id="30" name="Line 8"/>
        <xdr:cNvSpPr>
          <a:spLocks/>
        </xdr:cNvSpPr>
      </xdr:nvSpPr>
      <xdr:spPr>
        <a:xfrm>
          <a:off x="7391400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46</xdr:row>
      <xdr:rowOff>0</xdr:rowOff>
    </xdr:from>
    <xdr:to>
      <xdr:col>8</xdr:col>
      <xdr:colOff>723900</xdr:colOff>
      <xdr:row>46</xdr:row>
      <xdr:rowOff>0</xdr:rowOff>
    </xdr:to>
    <xdr:sp>
      <xdr:nvSpPr>
        <xdr:cNvPr id="31" name="Line 9"/>
        <xdr:cNvSpPr>
          <a:spLocks/>
        </xdr:cNvSpPr>
      </xdr:nvSpPr>
      <xdr:spPr>
        <a:xfrm>
          <a:off x="8410575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46</xdr:row>
      <xdr:rowOff>0</xdr:rowOff>
    </xdr:from>
    <xdr:to>
      <xdr:col>6</xdr:col>
      <xdr:colOff>723900</xdr:colOff>
      <xdr:row>46</xdr:row>
      <xdr:rowOff>0</xdr:rowOff>
    </xdr:to>
    <xdr:sp>
      <xdr:nvSpPr>
        <xdr:cNvPr id="32" name="Line 3"/>
        <xdr:cNvSpPr>
          <a:spLocks/>
        </xdr:cNvSpPr>
      </xdr:nvSpPr>
      <xdr:spPr>
        <a:xfrm>
          <a:off x="6372225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46</xdr:row>
      <xdr:rowOff>0</xdr:rowOff>
    </xdr:from>
    <xdr:to>
      <xdr:col>7</xdr:col>
      <xdr:colOff>723900</xdr:colOff>
      <xdr:row>46</xdr:row>
      <xdr:rowOff>0</xdr:rowOff>
    </xdr:to>
    <xdr:sp>
      <xdr:nvSpPr>
        <xdr:cNvPr id="33" name="Line 4"/>
        <xdr:cNvSpPr>
          <a:spLocks/>
        </xdr:cNvSpPr>
      </xdr:nvSpPr>
      <xdr:spPr>
        <a:xfrm>
          <a:off x="7391400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46</xdr:row>
      <xdr:rowOff>0</xdr:rowOff>
    </xdr:from>
    <xdr:to>
      <xdr:col>8</xdr:col>
      <xdr:colOff>723900</xdr:colOff>
      <xdr:row>46</xdr:row>
      <xdr:rowOff>0</xdr:rowOff>
    </xdr:to>
    <xdr:sp>
      <xdr:nvSpPr>
        <xdr:cNvPr id="34" name="Line 5"/>
        <xdr:cNvSpPr>
          <a:spLocks/>
        </xdr:cNvSpPr>
      </xdr:nvSpPr>
      <xdr:spPr>
        <a:xfrm>
          <a:off x="8410575" y="14249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36</xdr:row>
      <xdr:rowOff>0</xdr:rowOff>
    </xdr:from>
    <xdr:to>
      <xdr:col>6</xdr:col>
      <xdr:colOff>723900</xdr:colOff>
      <xdr:row>36</xdr:row>
      <xdr:rowOff>0</xdr:rowOff>
    </xdr:to>
    <xdr:sp>
      <xdr:nvSpPr>
        <xdr:cNvPr id="35" name="Line 11"/>
        <xdr:cNvSpPr>
          <a:spLocks/>
        </xdr:cNvSpPr>
      </xdr:nvSpPr>
      <xdr:spPr>
        <a:xfrm>
          <a:off x="6372225" y="11115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36</xdr:row>
      <xdr:rowOff>0</xdr:rowOff>
    </xdr:from>
    <xdr:to>
      <xdr:col>7</xdr:col>
      <xdr:colOff>723900</xdr:colOff>
      <xdr:row>36</xdr:row>
      <xdr:rowOff>0</xdr:rowOff>
    </xdr:to>
    <xdr:sp>
      <xdr:nvSpPr>
        <xdr:cNvPr id="36" name="Line 12"/>
        <xdr:cNvSpPr>
          <a:spLocks/>
        </xdr:cNvSpPr>
      </xdr:nvSpPr>
      <xdr:spPr>
        <a:xfrm>
          <a:off x="7391400" y="11115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36</xdr:row>
      <xdr:rowOff>0</xdr:rowOff>
    </xdr:from>
    <xdr:to>
      <xdr:col>8</xdr:col>
      <xdr:colOff>723900</xdr:colOff>
      <xdr:row>36</xdr:row>
      <xdr:rowOff>0</xdr:rowOff>
    </xdr:to>
    <xdr:sp>
      <xdr:nvSpPr>
        <xdr:cNvPr id="37" name="Line 13"/>
        <xdr:cNvSpPr>
          <a:spLocks/>
        </xdr:cNvSpPr>
      </xdr:nvSpPr>
      <xdr:spPr>
        <a:xfrm>
          <a:off x="8410575" y="11115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2</xdr:col>
      <xdr:colOff>0</xdr:colOff>
      <xdr:row>37</xdr:row>
      <xdr:rowOff>0</xdr:rowOff>
    </xdr:to>
    <xdr:sp>
      <xdr:nvSpPr>
        <xdr:cNvPr id="38" name="Line 14"/>
        <xdr:cNvSpPr>
          <a:spLocks/>
        </xdr:cNvSpPr>
      </xdr:nvSpPr>
      <xdr:spPr>
        <a:xfrm>
          <a:off x="0" y="10877550"/>
          <a:ext cx="1257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36</xdr:row>
      <xdr:rowOff>0</xdr:rowOff>
    </xdr:from>
    <xdr:to>
      <xdr:col>6</xdr:col>
      <xdr:colOff>723900</xdr:colOff>
      <xdr:row>36</xdr:row>
      <xdr:rowOff>0</xdr:rowOff>
    </xdr:to>
    <xdr:sp>
      <xdr:nvSpPr>
        <xdr:cNvPr id="39" name="Line 7"/>
        <xdr:cNvSpPr>
          <a:spLocks/>
        </xdr:cNvSpPr>
      </xdr:nvSpPr>
      <xdr:spPr>
        <a:xfrm>
          <a:off x="6372225" y="11115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36</xdr:row>
      <xdr:rowOff>0</xdr:rowOff>
    </xdr:from>
    <xdr:to>
      <xdr:col>7</xdr:col>
      <xdr:colOff>723900</xdr:colOff>
      <xdr:row>36</xdr:row>
      <xdr:rowOff>0</xdr:rowOff>
    </xdr:to>
    <xdr:sp>
      <xdr:nvSpPr>
        <xdr:cNvPr id="40" name="Line 8"/>
        <xdr:cNvSpPr>
          <a:spLocks/>
        </xdr:cNvSpPr>
      </xdr:nvSpPr>
      <xdr:spPr>
        <a:xfrm>
          <a:off x="7391400" y="11115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36</xdr:row>
      <xdr:rowOff>0</xdr:rowOff>
    </xdr:from>
    <xdr:to>
      <xdr:col>8</xdr:col>
      <xdr:colOff>723900</xdr:colOff>
      <xdr:row>36</xdr:row>
      <xdr:rowOff>0</xdr:rowOff>
    </xdr:to>
    <xdr:sp>
      <xdr:nvSpPr>
        <xdr:cNvPr id="41" name="Line 9"/>
        <xdr:cNvSpPr>
          <a:spLocks/>
        </xdr:cNvSpPr>
      </xdr:nvSpPr>
      <xdr:spPr>
        <a:xfrm>
          <a:off x="8410575" y="11115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36</xdr:row>
      <xdr:rowOff>0</xdr:rowOff>
    </xdr:from>
    <xdr:to>
      <xdr:col>6</xdr:col>
      <xdr:colOff>723900</xdr:colOff>
      <xdr:row>36</xdr:row>
      <xdr:rowOff>0</xdr:rowOff>
    </xdr:to>
    <xdr:sp>
      <xdr:nvSpPr>
        <xdr:cNvPr id="42" name="Line 3"/>
        <xdr:cNvSpPr>
          <a:spLocks/>
        </xdr:cNvSpPr>
      </xdr:nvSpPr>
      <xdr:spPr>
        <a:xfrm>
          <a:off x="6372225" y="11115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276225</xdr:colOff>
      <xdr:row>36</xdr:row>
      <xdr:rowOff>0</xdr:rowOff>
    </xdr:from>
    <xdr:to>
      <xdr:col>7</xdr:col>
      <xdr:colOff>723900</xdr:colOff>
      <xdr:row>36</xdr:row>
      <xdr:rowOff>0</xdr:rowOff>
    </xdr:to>
    <xdr:sp>
      <xdr:nvSpPr>
        <xdr:cNvPr id="43" name="Line 4"/>
        <xdr:cNvSpPr>
          <a:spLocks/>
        </xdr:cNvSpPr>
      </xdr:nvSpPr>
      <xdr:spPr>
        <a:xfrm>
          <a:off x="7391400" y="11115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276225</xdr:colOff>
      <xdr:row>36</xdr:row>
      <xdr:rowOff>0</xdr:rowOff>
    </xdr:from>
    <xdr:to>
      <xdr:col>8</xdr:col>
      <xdr:colOff>723900</xdr:colOff>
      <xdr:row>36</xdr:row>
      <xdr:rowOff>0</xdr:rowOff>
    </xdr:to>
    <xdr:sp>
      <xdr:nvSpPr>
        <xdr:cNvPr id="44" name="Line 5"/>
        <xdr:cNvSpPr>
          <a:spLocks/>
        </xdr:cNvSpPr>
      </xdr:nvSpPr>
      <xdr:spPr>
        <a:xfrm>
          <a:off x="8410575" y="11115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5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143000"/>
          <a:ext cx="13049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33475"/>
          <a:ext cx="1323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504950"/>
          <a:ext cx="12763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524000"/>
          <a:ext cx="14001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6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1533525"/>
          <a:ext cx="1371600" cy="447675"/>
        </a:xfrm>
        <a:custGeom>
          <a:pathLst>
            <a:path h="47" w="102">
              <a:moveTo>
                <a:pt x="0" y="0"/>
              </a:moveTo>
              <a:lnTo>
                <a:pt x="102" y="4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1123950"/>
          <a:ext cx="11144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1133475"/>
          <a:ext cx="13335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65"/>
  <sheetViews>
    <sheetView showGridLines="0" tabSelected="1" view="pageBreakPreview" zoomScale="70" zoomScaleNormal="75" zoomScaleSheetLayoutView="70" zoomScalePageLayoutView="0" workbookViewId="0" topLeftCell="A1">
      <selection activeCell="U17" sqref="U17"/>
    </sheetView>
  </sheetViews>
  <sheetFormatPr defaultColWidth="10.72265625" defaultRowHeight="18"/>
  <cols>
    <col min="1" max="1" width="10.2734375" style="7" customWidth="1"/>
    <col min="2" max="2" width="7.72265625" style="7" customWidth="1"/>
    <col min="3" max="3" width="14.6328125" style="7" customWidth="1"/>
    <col min="4" max="4" width="14.8125" style="7" customWidth="1"/>
    <col min="5" max="5" width="14.72265625" style="7" customWidth="1"/>
    <col min="6" max="8" width="12.6328125" style="7" customWidth="1"/>
    <col min="9" max="9" width="15.6328125" style="7" customWidth="1"/>
    <col min="10" max="13" width="13.18359375" style="7" customWidth="1"/>
    <col min="14" max="15" width="11.90625" style="7" customWidth="1"/>
    <col min="16" max="16" width="12.18359375" style="7" customWidth="1"/>
    <col min="17" max="18" width="10.8125" style="7" customWidth="1"/>
    <col min="19" max="19" width="12.72265625" style="7" customWidth="1"/>
    <col min="20" max="20" width="13.453125" style="7" customWidth="1"/>
    <col min="21" max="21" width="13.6328125" style="7" customWidth="1"/>
    <col min="22" max="22" width="7.72265625" style="7" customWidth="1"/>
    <col min="23" max="23" width="8.8125" style="7" customWidth="1"/>
    <col min="24" max="28" width="7.72265625" style="7" customWidth="1"/>
    <col min="29" max="29" width="4.0859375" style="777" customWidth="1"/>
    <col min="30" max="16384" width="10.72265625" style="7" customWidth="1"/>
  </cols>
  <sheetData>
    <row r="1" spans="1:29" s="1" customFormat="1" ht="25.5" customHeight="1">
      <c r="A1" s="43"/>
      <c r="B1" s="8"/>
      <c r="C1" s="50" t="s">
        <v>57</v>
      </c>
      <c r="D1" s="8"/>
      <c r="E1" s="9"/>
      <c r="F1" s="10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  <c r="U1" s="11"/>
      <c r="V1" s="11"/>
      <c r="W1" s="11"/>
      <c r="X1" s="11"/>
      <c r="Y1" s="11"/>
      <c r="Z1" s="11"/>
      <c r="AA1" s="11"/>
      <c r="AB1" s="11"/>
      <c r="AC1" s="774"/>
    </row>
    <row r="2" spans="1:29" s="1" customFormat="1" ht="25.5" customHeight="1">
      <c r="A2" s="13"/>
      <c r="B2" s="13"/>
      <c r="C2" s="44" t="s">
        <v>0</v>
      </c>
      <c r="D2" s="13"/>
      <c r="E2" s="11"/>
      <c r="F2" s="14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1"/>
      <c r="AA2" s="11"/>
      <c r="AB2" s="11"/>
      <c r="AC2" s="774"/>
    </row>
    <row r="3" spans="1:29" s="3" customFormat="1" ht="25.5" customHeight="1">
      <c r="A3" s="15"/>
      <c r="B3" s="15"/>
      <c r="C3" s="2" t="s">
        <v>1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775"/>
    </row>
    <row r="4" spans="1:29" s="3" customFormat="1" ht="25.5" customHeight="1" thickBot="1">
      <c r="A4" s="17"/>
      <c r="B4" s="17"/>
      <c r="C4" s="5" t="s">
        <v>2</v>
      </c>
      <c r="D4" s="17"/>
      <c r="E4" s="31"/>
      <c r="F4" s="18"/>
      <c r="G4" s="18"/>
      <c r="H4" s="18"/>
      <c r="I4" s="18"/>
      <c r="J4" s="18"/>
      <c r="K4" s="18"/>
      <c r="L4" s="19"/>
      <c r="M4" s="20"/>
      <c r="N4" s="18"/>
      <c r="O4" s="31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32" t="s">
        <v>406</v>
      </c>
      <c r="AC4" s="775"/>
    </row>
    <row r="5" spans="1:29" s="3" customFormat="1" ht="24.75" customHeight="1">
      <c r="A5" s="911" t="s">
        <v>60</v>
      </c>
      <c r="B5" s="21"/>
      <c r="C5" s="21"/>
      <c r="D5" s="21"/>
      <c r="E5" s="21"/>
      <c r="F5" s="46"/>
      <c r="G5" s="46"/>
      <c r="H5" s="46"/>
      <c r="I5" s="21"/>
      <c r="J5" s="46"/>
      <c r="K5" s="46"/>
      <c r="L5" s="46"/>
      <c r="M5" s="45"/>
      <c r="N5" s="33"/>
      <c r="O5" s="33"/>
      <c r="P5" s="21"/>
      <c r="Q5" s="46"/>
      <c r="R5" s="33"/>
      <c r="S5" s="33"/>
      <c r="T5" s="21"/>
      <c r="U5" s="21"/>
      <c r="V5" s="47" t="s">
        <v>3</v>
      </c>
      <c r="W5" s="47" t="s">
        <v>4</v>
      </c>
      <c r="X5" s="47" t="s">
        <v>5</v>
      </c>
      <c r="Y5" s="21"/>
      <c r="Z5" s="48" t="s">
        <v>6</v>
      </c>
      <c r="AA5" s="47" t="s">
        <v>7</v>
      </c>
      <c r="AB5" s="49" t="s">
        <v>8</v>
      </c>
      <c r="AC5" s="775"/>
    </row>
    <row r="6" spans="1:29" s="3" customFormat="1" ht="24.75" customHeight="1">
      <c r="A6" s="912"/>
      <c r="B6" s="6" t="s">
        <v>9</v>
      </c>
      <c r="C6" s="6" t="s">
        <v>10</v>
      </c>
      <c r="D6" s="6" t="s">
        <v>11</v>
      </c>
      <c r="E6" s="6" t="s">
        <v>12</v>
      </c>
      <c r="F6" s="24" t="s">
        <v>13</v>
      </c>
      <c r="G6" s="65"/>
      <c r="H6" s="24" t="s">
        <v>13</v>
      </c>
      <c r="I6" s="6" t="s">
        <v>14</v>
      </c>
      <c r="J6" s="24" t="s">
        <v>13</v>
      </c>
      <c r="K6" s="24" t="s">
        <v>13</v>
      </c>
      <c r="L6" s="24" t="s">
        <v>13</v>
      </c>
      <c r="M6" s="34" t="s">
        <v>13</v>
      </c>
      <c r="N6" s="35" t="s">
        <v>15</v>
      </c>
      <c r="O6" s="35" t="s">
        <v>16</v>
      </c>
      <c r="P6" s="6" t="s">
        <v>17</v>
      </c>
      <c r="Q6" s="24" t="s">
        <v>13</v>
      </c>
      <c r="R6" s="35" t="s">
        <v>18</v>
      </c>
      <c r="S6" s="25" t="s">
        <v>19</v>
      </c>
      <c r="T6" s="23" t="s">
        <v>20</v>
      </c>
      <c r="U6" s="6" t="s">
        <v>21</v>
      </c>
      <c r="V6" s="23" t="s">
        <v>22</v>
      </c>
      <c r="W6" s="23" t="s">
        <v>23</v>
      </c>
      <c r="X6" s="23" t="s">
        <v>24</v>
      </c>
      <c r="Y6" s="23" t="s">
        <v>25</v>
      </c>
      <c r="Z6" s="6" t="s">
        <v>26</v>
      </c>
      <c r="AA6" s="23" t="s">
        <v>27</v>
      </c>
      <c r="AB6" s="26" t="s">
        <v>28</v>
      </c>
      <c r="AC6" s="775"/>
    </row>
    <row r="7" spans="1:29" s="3" customFormat="1" ht="24.75" customHeight="1">
      <c r="A7" s="912"/>
      <c r="B7" s="6"/>
      <c r="C7" s="6" t="s">
        <v>29</v>
      </c>
      <c r="D7" s="23" t="s">
        <v>30</v>
      </c>
      <c r="E7" s="22"/>
      <c r="F7" s="6" t="s">
        <v>31</v>
      </c>
      <c r="G7" s="34" t="s">
        <v>13</v>
      </c>
      <c r="H7" s="6" t="s">
        <v>33</v>
      </c>
      <c r="I7" s="22"/>
      <c r="J7" s="6" t="s">
        <v>34</v>
      </c>
      <c r="K7" s="6" t="s">
        <v>35</v>
      </c>
      <c r="L7" s="6" t="s">
        <v>36</v>
      </c>
      <c r="M7" s="25" t="s">
        <v>37</v>
      </c>
      <c r="N7" s="51" t="s">
        <v>38</v>
      </c>
      <c r="O7" s="35" t="s">
        <v>39</v>
      </c>
      <c r="P7" s="22"/>
      <c r="Q7" s="6" t="s">
        <v>40</v>
      </c>
      <c r="R7" s="67"/>
      <c r="S7" s="35" t="s">
        <v>41</v>
      </c>
      <c r="T7" s="22"/>
      <c r="U7" s="22"/>
      <c r="V7" s="23" t="s">
        <v>42</v>
      </c>
      <c r="W7" s="23" t="s">
        <v>42</v>
      </c>
      <c r="X7" s="23" t="s">
        <v>42</v>
      </c>
      <c r="Y7" s="22"/>
      <c r="Z7" s="23" t="s">
        <v>43</v>
      </c>
      <c r="AA7" s="23" t="s">
        <v>44</v>
      </c>
      <c r="AB7" s="26" t="s">
        <v>45</v>
      </c>
      <c r="AC7" s="775"/>
    </row>
    <row r="8" spans="1:29" s="3" customFormat="1" ht="24.75" customHeight="1" thickBot="1">
      <c r="A8" s="913"/>
      <c r="B8" s="36"/>
      <c r="C8" s="37" t="s">
        <v>46</v>
      </c>
      <c r="D8" s="37" t="s">
        <v>47</v>
      </c>
      <c r="E8" s="28" t="s">
        <v>48</v>
      </c>
      <c r="F8" s="27"/>
      <c r="G8" s="35" t="s">
        <v>32</v>
      </c>
      <c r="H8" s="29"/>
      <c r="I8" s="28" t="s">
        <v>49</v>
      </c>
      <c r="J8" s="27"/>
      <c r="K8" s="27"/>
      <c r="L8" s="27"/>
      <c r="M8" s="38"/>
      <c r="N8" s="39" t="s">
        <v>50</v>
      </c>
      <c r="O8" s="39" t="s">
        <v>51</v>
      </c>
      <c r="P8" s="37" t="s">
        <v>52</v>
      </c>
      <c r="Q8" s="40" t="s">
        <v>53</v>
      </c>
      <c r="R8" s="41" t="s">
        <v>54</v>
      </c>
      <c r="S8" s="41" t="s">
        <v>55</v>
      </c>
      <c r="T8" s="27"/>
      <c r="U8" s="27"/>
      <c r="V8" s="27"/>
      <c r="W8" s="27"/>
      <c r="X8" s="27"/>
      <c r="Y8" s="27"/>
      <c r="Z8" s="30" t="s">
        <v>56</v>
      </c>
      <c r="AA8" s="30" t="s">
        <v>25</v>
      </c>
      <c r="AB8" s="42" t="s">
        <v>56</v>
      </c>
      <c r="AC8" s="775"/>
    </row>
    <row r="9" spans="1:29" s="3" customFormat="1" ht="23.25" customHeight="1">
      <c r="A9" s="904" t="s">
        <v>61</v>
      </c>
      <c r="B9" s="54">
        <v>23</v>
      </c>
      <c r="C9" s="68">
        <v>29499842</v>
      </c>
      <c r="D9" s="68">
        <v>26758277</v>
      </c>
      <c r="E9" s="68">
        <v>29319136</v>
      </c>
      <c r="F9" s="68">
        <v>27132721</v>
      </c>
      <c r="G9" s="68">
        <v>26285186</v>
      </c>
      <c r="H9" s="68">
        <v>1261030</v>
      </c>
      <c r="I9" s="68">
        <v>26447870</v>
      </c>
      <c r="J9" s="68">
        <v>23225863</v>
      </c>
      <c r="K9" s="68">
        <v>5511168</v>
      </c>
      <c r="L9" s="68">
        <v>3021896</v>
      </c>
      <c r="M9" s="68">
        <v>8996602</v>
      </c>
      <c r="N9" s="68">
        <v>2971104</v>
      </c>
      <c r="O9" s="68">
        <v>99838</v>
      </c>
      <c r="P9" s="68">
        <v>180706</v>
      </c>
      <c r="Q9" s="68">
        <v>1807</v>
      </c>
      <c r="R9" s="68">
        <v>310407</v>
      </c>
      <c r="S9" s="68">
        <v>2741565</v>
      </c>
      <c r="T9" s="68">
        <v>3128564</v>
      </c>
      <c r="U9" s="68">
        <v>0</v>
      </c>
      <c r="V9" s="69">
        <v>110.856322267162</v>
      </c>
      <c r="W9" s="69">
        <v>11.5305943698017</v>
      </c>
      <c r="X9" s="69">
        <v>0</v>
      </c>
      <c r="Y9" s="68">
        <v>16</v>
      </c>
      <c r="Z9" s="68">
        <v>3</v>
      </c>
      <c r="AA9" s="68">
        <v>4</v>
      </c>
      <c r="AB9" s="70">
        <v>0</v>
      </c>
      <c r="AC9" s="775"/>
    </row>
    <row r="10" spans="1:29" s="3" customFormat="1" ht="23.25" customHeight="1">
      <c r="A10" s="904"/>
      <c r="B10" s="55">
        <v>22</v>
      </c>
      <c r="C10" s="53">
        <v>28526442</v>
      </c>
      <c r="D10" s="53">
        <v>26577659</v>
      </c>
      <c r="E10" s="53">
        <v>28339047</v>
      </c>
      <c r="F10" s="53">
        <v>26054625</v>
      </c>
      <c r="G10" s="53">
        <v>25426290</v>
      </c>
      <c r="H10" s="53">
        <v>1434211</v>
      </c>
      <c r="I10" s="53">
        <v>26192959</v>
      </c>
      <c r="J10" s="53">
        <v>22737329</v>
      </c>
      <c r="K10" s="53">
        <v>5597619</v>
      </c>
      <c r="L10" s="53">
        <v>3240050</v>
      </c>
      <c r="M10" s="53">
        <v>8930944</v>
      </c>
      <c r="N10" s="53">
        <v>2352053</v>
      </c>
      <c r="O10" s="53">
        <v>205965</v>
      </c>
      <c r="P10" s="53">
        <v>187395</v>
      </c>
      <c r="Q10" s="53">
        <v>0</v>
      </c>
      <c r="R10" s="53">
        <v>384700</v>
      </c>
      <c r="S10" s="53">
        <v>1948783</v>
      </c>
      <c r="T10" s="53">
        <v>3075019</v>
      </c>
      <c r="U10" s="53">
        <v>0</v>
      </c>
      <c r="V10" s="71">
        <v>108.193377464532</v>
      </c>
      <c r="W10" s="71">
        <v>11.8022001851878</v>
      </c>
      <c r="X10" s="71">
        <v>0</v>
      </c>
      <c r="Y10" s="53">
        <v>16</v>
      </c>
      <c r="Z10" s="53">
        <v>5</v>
      </c>
      <c r="AA10" s="53">
        <v>4</v>
      </c>
      <c r="AB10" s="72">
        <v>0</v>
      </c>
      <c r="AC10" s="775"/>
    </row>
    <row r="11" spans="1:29" s="3" customFormat="1" ht="23.25" customHeight="1">
      <c r="A11" s="904"/>
      <c r="B11" s="56" t="s">
        <v>58</v>
      </c>
      <c r="C11" s="53">
        <v>973400</v>
      </c>
      <c r="D11" s="53">
        <v>180618</v>
      </c>
      <c r="E11" s="53">
        <v>980089</v>
      </c>
      <c r="F11" s="53">
        <v>1078096</v>
      </c>
      <c r="G11" s="53">
        <v>858896</v>
      </c>
      <c r="H11" s="53">
        <v>-173181</v>
      </c>
      <c r="I11" s="53">
        <v>254911</v>
      </c>
      <c r="J11" s="53">
        <v>488534</v>
      </c>
      <c r="K11" s="53">
        <v>-86451</v>
      </c>
      <c r="L11" s="53">
        <v>-218154</v>
      </c>
      <c r="M11" s="53">
        <v>65658</v>
      </c>
      <c r="N11" s="53">
        <v>619051</v>
      </c>
      <c r="O11" s="53">
        <v>-106127</v>
      </c>
      <c r="P11" s="53">
        <v>-6689</v>
      </c>
      <c r="Q11" s="53">
        <v>1807</v>
      </c>
      <c r="R11" s="53">
        <v>-74293</v>
      </c>
      <c r="S11" s="53">
        <v>792782</v>
      </c>
      <c r="T11" s="53">
        <v>53545</v>
      </c>
      <c r="U11" s="53">
        <v>0</v>
      </c>
      <c r="V11" s="71">
        <v>2.662944802630185</v>
      </c>
      <c r="W11" s="71">
        <v>-0.2716058153861625</v>
      </c>
      <c r="X11" s="53">
        <v>0</v>
      </c>
      <c r="Y11" s="53">
        <v>0</v>
      </c>
      <c r="Z11" s="53">
        <v>-2</v>
      </c>
      <c r="AA11" s="53">
        <v>0</v>
      </c>
      <c r="AB11" s="72">
        <v>0</v>
      </c>
      <c r="AC11" s="775"/>
    </row>
    <row r="12" spans="1:29" s="3" customFormat="1" ht="23.25" customHeight="1" thickBot="1">
      <c r="A12" s="910"/>
      <c r="B12" s="57" t="s">
        <v>59</v>
      </c>
      <c r="C12" s="58">
        <v>3.4122727257749146</v>
      </c>
      <c r="D12" s="58">
        <v>0.6795858130319152</v>
      </c>
      <c r="E12" s="58">
        <v>3.4584402220723938</v>
      </c>
      <c r="F12" s="58">
        <v>4.137829655963192</v>
      </c>
      <c r="G12" s="58">
        <v>3.3779839685616735</v>
      </c>
      <c r="H12" s="58">
        <v>-12.075001516513261</v>
      </c>
      <c r="I12" s="58">
        <v>0.9732042874575568</v>
      </c>
      <c r="J12" s="58">
        <v>2.148598896554648</v>
      </c>
      <c r="K12" s="58">
        <v>-1.544424513351123</v>
      </c>
      <c r="L12" s="58">
        <v>-6.733044243144396</v>
      </c>
      <c r="M12" s="58">
        <v>0.7351742436185917</v>
      </c>
      <c r="N12" s="58">
        <v>26.31960249195065</v>
      </c>
      <c r="O12" s="58">
        <v>-51.526715704124484</v>
      </c>
      <c r="P12" s="58">
        <v>-3.5694655673844022</v>
      </c>
      <c r="Q12" s="52" t="s">
        <v>75</v>
      </c>
      <c r="R12" s="58">
        <v>-19.31193137509748</v>
      </c>
      <c r="S12" s="58">
        <v>40.680876218645174</v>
      </c>
      <c r="T12" s="58">
        <v>1.7412900538175538</v>
      </c>
      <c r="U12" s="73">
        <v>0</v>
      </c>
      <c r="V12" s="58"/>
      <c r="W12" s="58"/>
      <c r="X12" s="58"/>
      <c r="Y12" s="58"/>
      <c r="Z12" s="58"/>
      <c r="AA12" s="58"/>
      <c r="AB12" s="74"/>
      <c r="AC12" s="775"/>
    </row>
    <row r="13" spans="1:29" s="3" customFormat="1" ht="23.25" customHeight="1">
      <c r="A13" s="909" t="s">
        <v>62</v>
      </c>
      <c r="B13" s="54">
        <v>23</v>
      </c>
      <c r="C13" s="68">
        <v>11999</v>
      </c>
      <c r="D13" s="68">
        <v>11096</v>
      </c>
      <c r="E13" s="68">
        <v>11999</v>
      </c>
      <c r="F13" s="68">
        <v>2758</v>
      </c>
      <c r="G13" s="68">
        <v>2753</v>
      </c>
      <c r="H13" s="68">
        <v>9236</v>
      </c>
      <c r="I13" s="68">
        <v>11054</v>
      </c>
      <c r="J13" s="68">
        <v>10704</v>
      </c>
      <c r="K13" s="68">
        <v>0</v>
      </c>
      <c r="L13" s="68">
        <v>0</v>
      </c>
      <c r="M13" s="68">
        <v>1889</v>
      </c>
      <c r="N13" s="68">
        <v>945</v>
      </c>
      <c r="O13" s="68">
        <v>0</v>
      </c>
      <c r="P13" s="68">
        <v>0</v>
      </c>
      <c r="Q13" s="68">
        <v>0</v>
      </c>
      <c r="R13" s="68">
        <v>42</v>
      </c>
      <c r="S13" s="68">
        <v>903</v>
      </c>
      <c r="T13" s="68">
        <v>0</v>
      </c>
      <c r="U13" s="68">
        <v>0</v>
      </c>
      <c r="V13" s="69">
        <v>108.548941559616</v>
      </c>
      <c r="W13" s="69">
        <v>0</v>
      </c>
      <c r="X13" s="69">
        <v>0</v>
      </c>
      <c r="Y13" s="68">
        <v>1</v>
      </c>
      <c r="Z13" s="68">
        <v>0</v>
      </c>
      <c r="AA13" s="68">
        <v>0</v>
      </c>
      <c r="AB13" s="70">
        <v>0</v>
      </c>
      <c r="AC13" s="775"/>
    </row>
    <row r="14" spans="1:29" s="3" customFormat="1" ht="23.25" customHeight="1">
      <c r="A14" s="904"/>
      <c r="B14" s="55">
        <v>22</v>
      </c>
      <c r="C14" s="53">
        <v>12182</v>
      </c>
      <c r="D14" s="53">
        <v>11468</v>
      </c>
      <c r="E14" s="53">
        <v>12182</v>
      </c>
      <c r="F14" s="53">
        <v>2748</v>
      </c>
      <c r="G14" s="53">
        <v>2747</v>
      </c>
      <c r="H14" s="53">
        <v>9426</v>
      </c>
      <c r="I14" s="53">
        <v>11468</v>
      </c>
      <c r="J14" s="53">
        <v>11103</v>
      </c>
      <c r="K14" s="53">
        <v>0</v>
      </c>
      <c r="L14" s="53">
        <v>0</v>
      </c>
      <c r="M14" s="53">
        <v>1751</v>
      </c>
      <c r="N14" s="53">
        <v>714</v>
      </c>
      <c r="O14" s="53">
        <v>0</v>
      </c>
      <c r="P14" s="53">
        <v>0</v>
      </c>
      <c r="Q14" s="53">
        <v>0</v>
      </c>
      <c r="R14" s="53">
        <v>0</v>
      </c>
      <c r="S14" s="53">
        <v>714</v>
      </c>
      <c r="T14" s="53">
        <v>0</v>
      </c>
      <c r="U14" s="53">
        <v>0</v>
      </c>
      <c r="V14" s="71">
        <v>106.226020230206</v>
      </c>
      <c r="W14" s="71">
        <v>0</v>
      </c>
      <c r="X14" s="71">
        <v>0</v>
      </c>
      <c r="Y14" s="53">
        <v>1</v>
      </c>
      <c r="Z14" s="53">
        <v>0</v>
      </c>
      <c r="AA14" s="53">
        <v>0</v>
      </c>
      <c r="AB14" s="72">
        <v>0</v>
      </c>
      <c r="AC14" s="775"/>
    </row>
    <row r="15" spans="1:29" s="3" customFormat="1" ht="23.25" customHeight="1">
      <c r="A15" s="904"/>
      <c r="B15" s="56" t="s">
        <v>58</v>
      </c>
      <c r="C15" s="53">
        <v>-183</v>
      </c>
      <c r="D15" s="53">
        <v>-372</v>
      </c>
      <c r="E15" s="53">
        <v>-183</v>
      </c>
      <c r="F15" s="53">
        <v>10</v>
      </c>
      <c r="G15" s="53">
        <v>6</v>
      </c>
      <c r="H15" s="53">
        <v>-190</v>
      </c>
      <c r="I15" s="53">
        <v>-414</v>
      </c>
      <c r="J15" s="53">
        <v>-399</v>
      </c>
      <c r="K15" s="53">
        <v>0</v>
      </c>
      <c r="L15" s="53">
        <v>0</v>
      </c>
      <c r="M15" s="53">
        <v>138</v>
      </c>
      <c r="N15" s="53">
        <v>231</v>
      </c>
      <c r="O15" s="53">
        <v>0</v>
      </c>
      <c r="P15" s="53">
        <v>0</v>
      </c>
      <c r="Q15" s="53">
        <v>0</v>
      </c>
      <c r="R15" s="53">
        <v>42</v>
      </c>
      <c r="S15" s="53">
        <v>189</v>
      </c>
      <c r="T15" s="53">
        <v>0</v>
      </c>
      <c r="U15" s="53">
        <v>0</v>
      </c>
      <c r="V15" s="71">
        <v>2.322921329410632</v>
      </c>
      <c r="W15" s="71">
        <v>0</v>
      </c>
      <c r="X15" s="53">
        <v>0</v>
      </c>
      <c r="Y15" s="53">
        <v>0</v>
      </c>
      <c r="Z15" s="53">
        <v>0</v>
      </c>
      <c r="AA15" s="53">
        <v>0</v>
      </c>
      <c r="AB15" s="72">
        <v>0</v>
      </c>
      <c r="AC15" s="775"/>
    </row>
    <row r="16" spans="1:29" s="3" customFormat="1" ht="23.25" customHeight="1" thickBot="1">
      <c r="A16" s="905"/>
      <c r="B16" s="60" t="s">
        <v>59</v>
      </c>
      <c r="C16" s="52">
        <v>-1.5022163848300771</v>
      </c>
      <c r="D16" s="52">
        <v>-3.24380885943495</v>
      </c>
      <c r="E16" s="52">
        <v>-1.5022163848300771</v>
      </c>
      <c r="F16" s="52">
        <v>0.363901018922853</v>
      </c>
      <c r="G16" s="52">
        <v>0.2184200946487077</v>
      </c>
      <c r="H16" s="52">
        <v>-2.0157012518565667</v>
      </c>
      <c r="I16" s="52">
        <v>-3.6100453435647015</v>
      </c>
      <c r="J16" s="52">
        <v>-3.5936233450418804</v>
      </c>
      <c r="K16" s="52">
        <v>0</v>
      </c>
      <c r="L16" s="52">
        <v>0</v>
      </c>
      <c r="M16" s="52">
        <v>7.881210736721873</v>
      </c>
      <c r="N16" s="52">
        <v>32.35294117647059</v>
      </c>
      <c r="O16" s="52">
        <v>0</v>
      </c>
      <c r="P16" s="52">
        <v>0</v>
      </c>
      <c r="Q16" s="52">
        <v>0</v>
      </c>
      <c r="R16" s="52" t="s">
        <v>75</v>
      </c>
      <c r="S16" s="52">
        <v>26.47058823529412</v>
      </c>
      <c r="T16" s="52">
        <v>0</v>
      </c>
      <c r="U16" s="52">
        <v>0</v>
      </c>
      <c r="V16" s="52"/>
      <c r="W16" s="52"/>
      <c r="X16" s="52"/>
      <c r="Y16" s="75"/>
      <c r="Z16" s="75"/>
      <c r="AA16" s="75"/>
      <c r="AB16" s="76"/>
      <c r="AC16" s="775"/>
    </row>
    <row r="17" spans="1:29" s="3" customFormat="1" ht="23.25" customHeight="1">
      <c r="A17" s="903" t="s">
        <v>63</v>
      </c>
      <c r="B17" s="59">
        <v>23</v>
      </c>
      <c r="C17" s="77">
        <v>1074098</v>
      </c>
      <c r="D17" s="77">
        <v>964517</v>
      </c>
      <c r="E17" s="77">
        <v>1074090</v>
      </c>
      <c r="F17" s="77">
        <v>884918</v>
      </c>
      <c r="G17" s="77">
        <v>862818</v>
      </c>
      <c r="H17" s="77">
        <v>1336</v>
      </c>
      <c r="I17" s="77">
        <v>964515</v>
      </c>
      <c r="J17" s="77">
        <v>955661</v>
      </c>
      <c r="K17" s="77">
        <v>319955</v>
      </c>
      <c r="L17" s="77">
        <v>8830</v>
      </c>
      <c r="M17" s="77">
        <v>140244</v>
      </c>
      <c r="N17" s="77">
        <v>109575</v>
      </c>
      <c r="O17" s="77">
        <v>0</v>
      </c>
      <c r="P17" s="77">
        <v>8</v>
      </c>
      <c r="Q17" s="77">
        <v>0</v>
      </c>
      <c r="R17" s="77">
        <v>2</v>
      </c>
      <c r="S17" s="77">
        <v>109581</v>
      </c>
      <c r="T17" s="77">
        <v>0</v>
      </c>
      <c r="U17" s="77">
        <v>0</v>
      </c>
      <c r="V17" s="78">
        <v>111.360632027496</v>
      </c>
      <c r="W17" s="78">
        <v>0</v>
      </c>
      <c r="X17" s="78">
        <v>0</v>
      </c>
      <c r="Y17" s="77">
        <v>5</v>
      </c>
      <c r="Z17" s="77">
        <v>0</v>
      </c>
      <c r="AA17" s="77">
        <v>0</v>
      </c>
      <c r="AB17" s="79">
        <v>0</v>
      </c>
      <c r="AC17" s="775"/>
    </row>
    <row r="18" spans="1:29" s="3" customFormat="1" ht="23.25" customHeight="1">
      <c r="A18" s="904"/>
      <c r="B18" s="55">
        <v>22</v>
      </c>
      <c r="C18" s="53">
        <v>1064345</v>
      </c>
      <c r="D18" s="53">
        <v>956587</v>
      </c>
      <c r="E18" s="53">
        <v>1064324</v>
      </c>
      <c r="F18" s="53">
        <v>869446</v>
      </c>
      <c r="G18" s="53">
        <v>857247</v>
      </c>
      <c r="H18" s="53">
        <v>1068</v>
      </c>
      <c r="I18" s="53">
        <v>956587</v>
      </c>
      <c r="J18" s="53">
        <v>947002</v>
      </c>
      <c r="K18" s="53">
        <v>328151</v>
      </c>
      <c r="L18" s="53">
        <v>9540</v>
      </c>
      <c r="M18" s="53">
        <v>143937</v>
      </c>
      <c r="N18" s="53">
        <v>107737</v>
      </c>
      <c r="O18" s="53">
        <v>0</v>
      </c>
      <c r="P18" s="53">
        <v>21</v>
      </c>
      <c r="Q18" s="53">
        <v>0</v>
      </c>
      <c r="R18" s="53">
        <v>0</v>
      </c>
      <c r="S18" s="53">
        <v>107758</v>
      </c>
      <c r="T18" s="53">
        <v>0</v>
      </c>
      <c r="U18" s="53">
        <v>0</v>
      </c>
      <c r="V18" s="71">
        <v>111.262645216797</v>
      </c>
      <c r="W18" s="71">
        <v>0</v>
      </c>
      <c r="X18" s="71">
        <v>0</v>
      </c>
      <c r="Y18" s="53">
        <v>5</v>
      </c>
      <c r="Z18" s="53">
        <v>0</v>
      </c>
      <c r="AA18" s="53">
        <v>0</v>
      </c>
      <c r="AB18" s="72">
        <v>0</v>
      </c>
      <c r="AC18" s="775"/>
    </row>
    <row r="19" spans="1:29" s="3" customFormat="1" ht="23.25" customHeight="1">
      <c r="A19" s="904"/>
      <c r="B19" s="56" t="s">
        <v>58</v>
      </c>
      <c r="C19" s="53">
        <v>9753</v>
      </c>
      <c r="D19" s="53">
        <v>7930</v>
      </c>
      <c r="E19" s="53">
        <v>9766</v>
      </c>
      <c r="F19" s="53">
        <v>15472</v>
      </c>
      <c r="G19" s="53">
        <v>5571</v>
      </c>
      <c r="H19" s="53">
        <v>268</v>
      </c>
      <c r="I19" s="53">
        <v>7928</v>
      </c>
      <c r="J19" s="53">
        <v>8659</v>
      </c>
      <c r="K19" s="53">
        <v>-8196</v>
      </c>
      <c r="L19" s="53">
        <v>-710</v>
      </c>
      <c r="M19" s="53">
        <v>-3693</v>
      </c>
      <c r="N19" s="53">
        <v>1838</v>
      </c>
      <c r="O19" s="53">
        <v>0</v>
      </c>
      <c r="P19" s="53">
        <v>-13</v>
      </c>
      <c r="Q19" s="53">
        <v>0</v>
      </c>
      <c r="R19" s="53">
        <v>2</v>
      </c>
      <c r="S19" s="53">
        <v>1823</v>
      </c>
      <c r="T19" s="53">
        <v>0</v>
      </c>
      <c r="U19" s="53">
        <v>0</v>
      </c>
      <c r="V19" s="71">
        <v>0.09798681069888016</v>
      </c>
      <c r="W19" s="71">
        <v>0</v>
      </c>
      <c r="X19" s="53">
        <v>0</v>
      </c>
      <c r="Y19" s="53">
        <v>0</v>
      </c>
      <c r="Z19" s="53">
        <v>0</v>
      </c>
      <c r="AA19" s="53">
        <v>0</v>
      </c>
      <c r="AB19" s="72">
        <v>0</v>
      </c>
      <c r="AC19" s="775"/>
    </row>
    <row r="20" spans="1:29" s="3" customFormat="1" ht="23.25" customHeight="1" thickBot="1">
      <c r="A20" s="910"/>
      <c r="B20" s="57" t="s">
        <v>59</v>
      </c>
      <c r="C20" s="58">
        <v>0.9163382174013126</v>
      </c>
      <c r="D20" s="58">
        <v>0.8289888948940347</v>
      </c>
      <c r="E20" s="58">
        <v>0.9175777300897094</v>
      </c>
      <c r="F20" s="58">
        <v>1.7795239727366623</v>
      </c>
      <c r="G20" s="58">
        <v>0.6498710406685587</v>
      </c>
      <c r="H20" s="58">
        <v>25.0936329588015</v>
      </c>
      <c r="I20" s="58">
        <v>0.8287798182496731</v>
      </c>
      <c r="J20" s="58">
        <v>0.9143592093786497</v>
      </c>
      <c r="K20" s="58">
        <v>-2.4976306639321533</v>
      </c>
      <c r="L20" s="58">
        <v>-7.4423480083857445</v>
      </c>
      <c r="M20" s="58">
        <v>-2.565705829633798</v>
      </c>
      <c r="N20" s="58">
        <v>1.7060062931026483</v>
      </c>
      <c r="O20" s="58">
        <v>0</v>
      </c>
      <c r="P20" s="58">
        <v>-61.904761904761905</v>
      </c>
      <c r="Q20" s="52">
        <v>0</v>
      </c>
      <c r="R20" s="58" t="s">
        <v>75</v>
      </c>
      <c r="S20" s="58">
        <v>1.6917537445015685</v>
      </c>
      <c r="T20" s="58">
        <v>0</v>
      </c>
      <c r="U20" s="58">
        <v>0</v>
      </c>
      <c r="V20" s="58"/>
      <c r="W20" s="58"/>
      <c r="X20" s="58"/>
      <c r="Y20" s="73"/>
      <c r="Z20" s="73"/>
      <c r="AA20" s="73"/>
      <c r="AB20" s="74"/>
      <c r="AC20" s="775"/>
    </row>
    <row r="21" spans="1:29" s="3" customFormat="1" ht="23.25" customHeight="1">
      <c r="A21" s="909" t="s">
        <v>64</v>
      </c>
      <c r="B21" s="54">
        <v>23</v>
      </c>
      <c r="C21" s="68">
        <v>1602857</v>
      </c>
      <c r="D21" s="68">
        <v>1659459</v>
      </c>
      <c r="E21" s="68">
        <v>1598979</v>
      </c>
      <c r="F21" s="68">
        <v>1072818</v>
      </c>
      <c r="G21" s="68">
        <v>1038089</v>
      </c>
      <c r="H21" s="68">
        <v>412222</v>
      </c>
      <c r="I21" s="68">
        <v>1658835</v>
      </c>
      <c r="J21" s="68">
        <v>1602142</v>
      </c>
      <c r="K21" s="68">
        <v>1029179</v>
      </c>
      <c r="L21" s="68">
        <v>528</v>
      </c>
      <c r="M21" s="68">
        <v>97697</v>
      </c>
      <c r="N21" s="68">
        <v>0</v>
      </c>
      <c r="O21" s="68">
        <v>59856</v>
      </c>
      <c r="P21" s="68">
        <v>3878</v>
      </c>
      <c r="Q21" s="68">
        <v>0</v>
      </c>
      <c r="R21" s="68">
        <v>624</v>
      </c>
      <c r="S21" s="68">
        <v>-56602</v>
      </c>
      <c r="T21" s="68">
        <v>0</v>
      </c>
      <c r="U21" s="68">
        <v>0</v>
      </c>
      <c r="V21" s="69">
        <v>96.3916845255857</v>
      </c>
      <c r="W21" s="69">
        <v>0</v>
      </c>
      <c r="X21" s="69">
        <v>0</v>
      </c>
      <c r="Y21" s="68">
        <v>2</v>
      </c>
      <c r="Z21" s="68">
        <v>2</v>
      </c>
      <c r="AA21" s="68">
        <v>0</v>
      </c>
      <c r="AB21" s="70">
        <v>0</v>
      </c>
      <c r="AC21" s="775"/>
    </row>
    <row r="22" spans="1:29" s="3" customFormat="1" ht="23.25" customHeight="1">
      <c r="A22" s="904"/>
      <c r="B22" s="55">
        <v>22</v>
      </c>
      <c r="C22" s="53">
        <v>1674670</v>
      </c>
      <c r="D22" s="53">
        <v>1750338</v>
      </c>
      <c r="E22" s="53">
        <v>1673859</v>
      </c>
      <c r="F22" s="53">
        <v>1153633</v>
      </c>
      <c r="G22" s="53">
        <v>1113255</v>
      </c>
      <c r="H22" s="53">
        <v>421493</v>
      </c>
      <c r="I22" s="53">
        <v>1749974</v>
      </c>
      <c r="J22" s="53">
        <v>1688883</v>
      </c>
      <c r="K22" s="53">
        <v>1098454</v>
      </c>
      <c r="L22" s="53">
        <v>324</v>
      </c>
      <c r="M22" s="53">
        <v>100176</v>
      </c>
      <c r="N22" s="53">
        <v>0</v>
      </c>
      <c r="O22" s="53">
        <v>76115</v>
      </c>
      <c r="P22" s="53">
        <v>811</v>
      </c>
      <c r="Q22" s="53">
        <v>0</v>
      </c>
      <c r="R22" s="53">
        <v>364</v>
      </c>
      <c r="S22" s="53">
        <v>-75668</v>
      </c>
      <c r="T22" s="53">
        <v>0</v>
      </c>
      <c r="U22" s="53">
        <v>0</v>
      </c>
      <c r="V22" s="71">
        <v>95.6505068075297</v>
      </c>
      <c r="W22" s="71">
        <v>0</v>
      </c>
      <c r="X22" s="71">
        <v>0</v>
      </c>
      <c r="Y22" s="53">
        <v>2</v>
      </c>
      <c r="Z22" s="53">
        <v>2</v>
      </c>
      <c r="AA22" s="53">
        <v>0</v>
      </c>
      <c r="AB22" s="72">
        <v>0</v>
      </c>
      <c r="AC22" s="775"/>
    </row>
    <row r="23" spans="1:29" s="3" customFormat="1" ht="23.25" customHeight="1">
      <c r="A23" s="904"/>
      <c r="B23" s="56" t="s">
        <v>58</v>
      </c>
      <c r="C23" s="53">
        <v>-71813</v>
      </c>
      <c r="D23" s="53">
        <v>-90879</v>
      </c>
      <c r="E23" s="53">
        <v>-74880</v>
      </c>
      <c r="F23" s="53">
        <v>-80815</v>
      </c>
      <c r="G23" s="53">
        <v>-75166</v>
      </c>
      <c r="H23" s="53">
        <v>-9271</v>
      </c>
      <c r="I23" s="53">
        <v>-91139</v>
      </c>
      <c r="J23" s="53">
        <v>-86741</v>
      </c>
      <c r="K23" s="53">
        <v>-69275</v>
      </c>
      <c r="L23" s="53">
        <v>204</v>
      </c>
      <c r="M23" s="53">
        <v>-2479</v>
      </c>
      <c r="N23" s="53">
        <v>0</v>
      </c>
      <c r="O23" s="53">
        <v>-16259</v>
      </c>
      <c r="P23" s="53">
        <v>3067</v>
      </c>
      <c r="Q23" s="53">
        <v>0</v>
      </c>
      <c r="R23" s="53">
        <v>260</v>
      </c>
      <c r="S23" s="53">
        <v>19066</v>
      </c>
      <c r="T23" s="53">
        <v>0</v>
      </c>
      <c r="U23" s="53">
        <v>0</v>
      </c>
      <c r="V23" s="71">
        <v>0.7411777180560186</v>
      </c>
      <c r="W23" s="71">
        <v>0</v>
      </c>
      <c r="X23" s="53">
        <v>0</v>
      </c>
      <c r="Y23" s="53">
        <v>0</v>
      </c>
      <c r="Z23" s="53">
        <v>0</v>
      </c>
      <c r="AA23" s="53">
        <v>0</v>
      </c>
      <c r="AB23" s="72">
        <v>0</v>
      </c>
      <c r="AC23" s="775"/>
    </row>
    <row r="24" spans="1:29" s="3" customFormat="1" ht="23.25" customHeight="1" thickBot="1">
      <c r="A24" s="905"/>
      <c r="B24" s="60" t="s">
        <v>59</v>
      </c>
      <c r="C24" s="52">
        <v>-4.288188120644664</v>
      </c>
      <c r="D24" s="52">
        <v>-5.192082900559777</v>
      </c>
      <c r="E24" s="52">
        <v>-4.473495079334639</v>
      </c>
      <c r="F24" s="52">
        <v>-7.005260771839918</v>
      </c>
      <c r="G24" s="52">
        <v>-6.751912185438197</v>
      </c>
      <c r="H24" s="52">
        <v>-2.1995620330586747</v>
      </c>
      <c r="I24" s="52">
        <v>-5.208020233443468</v>
      </c>
      <c r="J24" s="52">
        <v>-5.135998171572572</v>
      </c>
      <c r="K24" s="52">
        <v>-6.3065908995734</v>
      </c>
      <c r="L24" s="52">
        <v>62.96296296296296</v>
      </c>
      <c r="M24" s="52">
        <v>-2.474644625459192</v>
      </c>
      <c r="N24" s="52">
        <v>0</v>
      </c>
      <c r="O24" s="52">
        <v>-21.36109833804112</v>
      </c>
      <c r="P24" s="52">
        <v>378.1750924784217</v>
      </c>
      <c r="Q24" s="52">
        <v>0</v>
      </c>
      <c r="R24" s="52">
        <v>71.42857142857143</v>
      </c>
      <c r="S24" s="52">
        <v>-25.19691282972987</v>
      </c>
      <c r="T24" s="52">
        <v>0</v>
      </c>
      <c r="U24" s="52">
        <v>0</v>
      </c>
      <c r="V24" s="52"/>
      <c r="W24" s="52"/>
      <c r="X24" s="52"/>
      <c r="Y24" s="52"/>
      <c r="Z24" s="52"/>
      <c r="AA24" s="52"/>
      <c r="AB24" s="80"/>
      <c r="AC24" s="775"/>
    </row>
    <row r="25" spans="1:29" s="3" customFormat="1" ht="23.25" customHeight="1">
      <c r="A25" s="903" t="s">
        <v>71</v>
      </c>
      <c r="B25" s="59">
        <v>23</v>
      </c>
      <c r="C25" s="77">
        <v>1249880</v>
      </c>
      <c r="D25" s="77">
        <v>1370607</v>
      </c>
      <c r="E25" s="77">
        <v>1249056</v>
      </c>
      <c r="F25" s="77">
        <v>1190135</v>
      </c>
      <c r="G25" s="77">
        <v>1072098</v>
      </c>
      <c r="H25" s="77">
        <v>13117</v>
      </c>
      <c r="I25" s="77">
        <v>1369100</v>
      </c>
      <c r="J25" s="77">
        <v>1172924</v>
      </c>
      <c r="K25" s="77">
        <v>296666</v>
      </c>
      <c r="L25" s="77">
        <v>40856</v>
      </c>
      <c r="M25" s="77">
        <v>171784</v>
      </c>
      <c r="N25" s="77">
        <v>0</v>
      </c>
      <c r="O25" s="77">
        <v>120044</v>
      </c>
      <c r="P25" s="77">
        <v>824</v>
      </c>
      <c r="Q25" s="77">
        <v>0</v>
      </c>
      <c r="R25" s="77">
        <v>1507</v>
      </c>
      <c r="S25" s="77">
        <v>-120727</v>
      </c>
      <c r="T25" s="77">
        <v>1152912</v>
      </c>
      <c r="U25" s="68">
        <v>0</v>
      </c>
      <c r="V25" s="69">
        <v>91.231904170623</v>
      </c>
      <c r="W25" s="69">
        <v>96.8723716217068</v>
      </c>
      <c r="X25" s="78">
        <v>0</v>
      </c>
      <c r="Y25" s="77">
        <v>1</v>
      </c>
      <c r="Z25" s="77">
        <v>1</v>
      </c>
      <c r="AA25" s="77">
        <v>1</v>
      </c>
      <c r="AB25" s="79">
        <v>0</v>
      </c>
      <c r="AC25" s="775"/>
    </row>
    <row r="26" spans="1:29" s="3" customFormat="1" ht="23.25" customHeight="1">
      <c r="A26" s="904"/>
      <c r="B26" s="55">
        <v>22</v>
      </c>
      <c r="C26" s="53">
        <v>1238130</v>
      </c>
      <c r="D26" s="53">
        <v>1357664</v>
      </c>
      <c r="E26" s="53">
        <v>1237269</v>
      </c>
      <c r="F26" s="53">
        <v>1184235</v>
      </c>
      <c r="G26" s="53">
        <v>1069876</v>
      </c>
      <c r="H26" s="53">
        <v>11960</v>
      </c>
      <c r="I26" s="53">
        <v>1356518</v>
      </c>
      <c r="J26" s="53">
        <v>1158018</v>
      </c>
      <c r="K26" s="53">
        <v>302125</v>
      </c>
      <c r="L26" s="53">
        <v>43247</v>
      </c>
      <c r="M26" s="53">
        <v>180461</v>
      </c>
      <c r="N26" s="53">
        <v>0</v>
      </c>
      <c r="O26" s="53">
        <v>119249</v>
      </c>
      <c r="P26" s="53">
        <v>861</v>
      </c>
      <c r="Q26" s="53">
        <v>0</v>
      </c>
      <c r="R26" s="53">
        <v>1146</v>
      </c>
      <c r="S26" s="53">
        <v>-119534</v>
      </c>
      <c r="T26" s="53">
        <v>1032185</v>
      </c>
      <c r="U26" s="53">
        <v>0</v>
      </c>
      <c r="V26" s="71">
        <v>91.2091841022382</v>
      </c>
      <c r="W26" s="71">
        <v>87.1604875721457</v>
      </c>
      <c r="X26" s="71">
        <v>0</v>
      </c>
      <c r="Y26" s="53">
        <v>1</v>
      </c>
      <c r="Z26" s="53">
        <v>1</v>
      </c>
      <c r="AA26" s="53">
        <v>1</v>
      </c>
      <c r="AB26" s="72">
        <v>0</v>
      </c>
      <c r="AC26" s="775"/>
    </row>
    <row r="27" spans="1:29" s="3" customFormat="1" ht="23.25" customHeight="1">
      <c r="A27" s="904"/>
      <c r="B27" s="56" t="s">
        <v>58</v>
      </c>
      <c r="C27" s="53">
        <v>11750</v>
      </c>
      <c r="D27" s="53">
        <v>12943</v>
      </c>
      <c r="E27" s="53">
        <v>11787</v>
      </c>
      <c r="F27" s="53">
        <v>5900</v>
      </c>
      <c r="G27" s="53">
        <v>2222</v>
      </c>
      <c r="H27" s="53">
        <v>1157</v>
      </c>
      <c r="I27" s="53">
        <v>12582</v>
      </c>
      <c r="J27" s="53">
        <v>14906</v>
      </c>
      <c r="K27" s="53">
        <v>-5459</v>
      </c>
      <c r="L27" s="53">
        <v>-2391</v>
      </c>
      <c r="M27" s="53">
        <v>-8677</v>
      </c>
      <c r="N27" s="53">
        <v>0</v>
      </c>
      <c r="O27" s="53">
        <v>795</v>
      </c>
      <c r="P27" s="53">
        <v>-37</v>
      </c>
      <c r="Q27" s="53">
        <v>0</v>
      </c>
      <c r="R27" s="53">
        <v>361</v>
      </c>
      <c r="S27" s="53">
        <v>-1193</v>
      </c>
      <c r="T27" s="53">
        <v>120727</v>
      </c>
      <c r="U27" s="53">
        <v>0</v>
      </c>
      <c r="V27" s="71">
        <v>0.022720068384807224</v>
      </c>
      <c r="W27" s="71">
        <v>9.711884049561048</v>
      </c>
      <c r="X27" s="53">
        <v>0</v>
      </c>
      <c r="Y27" s="53">
        <v>0</v>
      </c>
      <c r="Z27" s="53">
        <v>0</v>
      </c>
      <c r="AA27" s="53">
        <v>0</v>
      </c>
      <c r="AB27" s="72">
        <v>0</v>
      </c>
      <c r="AC27" s="775"/>
    </row>
    <row r="28" spans="1:29" s="3" customFormat="1" ht="23.25" customHeight="1" thickBot="1">
      <c r="A28" s="910"/>
      <c r="B28" s="57" t="s">
        <v>59</v>
      </c>
      <c r="C28" s="58">
        <v>0.9490118162066988</v>
      </c>
      <c r="D28" s="58">
        <v>0.9533286586371885</v>
      </c>
      <c r="E28" s="58">
        <v>0.9526626788515674</v>
      </c>
      <c r="F28" s="58">
        <v>0.49821192584242147</v>
      </c>
      <c r="G28" s="58">
        <v>0.207687619873705</v>
      </c>
      <c r="H28" s="58">
        <v>9.67391304347826</v>
      </c>
      <c r="I28" s="58">
        <v>0.9275217873997985</v>
      </c>
      <c r="J28" s="58">
        <v>1.2871993354162024</v>
      </c>
      <c r="K28" s="58">
        <v>-1.8068680182043857</v>
      </c>
      <c r="L28" s="58">
        <v>-5.528707193562559</v>
      </c>
      <c r="M28" s="58">
        <v>-4.808241115808956</v>
      </c>
      <c r="N28" s="58">
        <v>0</v>
      </c>
      <c r="O28" s="58">
        <v>0.666672257209704</v>
      </c>
      <c r="P28" s="58">
        <v>-4.29732868757259</v>
      </c>
      <c r="Q28" s="52">
        <v>0</v>
      </c>
      <c r="R28" s="58">
        <v>31.50087260034904</v>
      </c>
      <c r="S28" s="58">
        <v>0.9980423979788178</v>
      </c>
      <c r="T28" s="58">
        <v>11.696256000620044</v>
      </c>
      <c r="U28" s="52">
        <v>0</v>
      </c>
      <c r="V28" s="58"/>
      <c r="W28" s="58"/>
      <c r="X28" s="58"/>
      <c r="Y28" s="58"/>
      <c r="Z28" s="58"/>
      <c r="AA28" s="58"/>
      <c r="AB28" s="81"/>
      <c r="AC28" s="775"/>
    </row>
    <row r="29" spans="1:29" s="3" customFormat="1" ht="23.25" customHeight="1">
      <c r="A29" s="909" t="s">
        <v>65</v>
      </c>
      <c r="B29" s="54">
        <v>23</v>
      </c>
      <c r="C29" s="68">
        <v>33455314</v>
      </c>
      <c r="D29" s="68">
        <v>34419828</v>
      </c>
      <c r="E29" s="68">
        <v>33325960</v>
      </c>
      <c r="F29" s="68">
        <v>28453274</v>
      </c>
      <c r="G29" s="68">
        <v>26389824</v>
      </c>
      <c r="H29" s="68">
        <v>4584308</v>
      </c>
      <c r="I29" s="68">
        <v>34272470</v>
      </c>
      <c r="J29" s="68">
        <v>31483224</v>
      </c>
      <c r="K29" s="68">
        <v>15336104</v>
      </c>
      <c r="L29" s="68">
        <v>681989</v>
      </c>
      <c r="M29" s="68">
        <v>2320379</v>
      </c>
      <c r="N29" s="68">
        <v>182438</v>
      </c>
      <c r="O29" s="68">
        <v>1128948</v>
      </c>
      <c r="P29" s="68">
        <v>129354</v>
      </c>
      <c r="Q29" s="68">
        <v>100000</v>
      </c>
      <c r="R29" s="68">
        <v>147358</v>
      </c>
      <c r="S29" s="68">
        <v>-964514</v>
      </c>
      <c r="T29" s="68">
        <v>21207847</v>
      </c>
      <c r="U29" s="68">
        <v>0</v>
      </c>
      <c r="V29" s="69">
        <v>97.2382790035267</v>
      </c>
      <c r="W29" s="69">
        <v>74.5357001798809</v>
      </c>
      <c r="X29" s="69">
        <v>0</v>
      </c>
      <c r="Y29" s="68">
        <v>8</v>
      </c>
      <c r="Z29" s="68">
        <v>4</v>
      </c>
      <c r="AA29" s="68">
        <v>7</v>
      </c>
      <c r="AB29" s="70">
        <v>0</v>
      </c>
      <c r="AC29" s="775"/>
    </row>
    <row r="30" spans="1:29" s="3" customFormat="1" ht="23.25" customHeight="1">
      <c r="A30" s="904"/>
      <c r="B30" s="55">
        <v>22</v>
      </c>
      <c r="C30" s="53">
        <v>36122819</v>
      </c>
      <c r="D30" s="53">
        <v>37404273</v>
      </c>
      <c r="E30" s="53">
        <v>35902410</v>
      </c>
      <c r="F30" s="53">
        <v>31678863</v>
      </c>
      <c r="G30" s="53">
        <v>29588856</v>
      </c>
      <c r="H30" s="53">
        <v>3974564</v>
      </c>
      <c r="I30" s="53">
        <v>37336648</v>
      </c>
      <c r="J30" s="53">
        <v>34440779</v>
      </c>
      <c r="K30" s="53">
        <v>15116898</v>
      </c>
      <c r="L30" s="53">
        <v>720520</v>
      </c>
      <c r="M30" s="53">
        <v>2112512</v>
      </c>
      <c r="N30" s="53">
        <v>164253</v>
      </c>
      <c r="O30" s="53">
        <v>1598491</v>
      </c>
      <c r="P30" s="53">
        <v>220409</v>
      </c>
      <c r="Q30" s="53">
        <v>190000</v>
      </c>
      <c r="R30" s="53">
        <v>67625</v>
      </c>
      <c r="S30" s="53">
        <v>-1281454</v>
      </c>
      <c r="T30" s="53">
        <v>20756748</v>
      </c>
      <c r="U30" s="53">
        <v>0</v>
      </c>
      <c r="V30" s="71">
        <v>96.1586321300187</v>
      </c>
      <c r="W30" s="71">
        <v>65.5223894872742</v>
      </c>
      <c r="X30" s="71">
        <v>0</v>
      </c>
      <c r="Y30" s="53">
        <v>8</v>
      </c>
      <c r="Z30" s="53">
        <v>6</v>
      </c>
      <c r="AA30" s="53">
        <v>7</v>
      </c>
      <c r="AB30" s="72">
        <v>0</v>
      </c>
      <c r="AC30" s="775"/>
    </row>
    <row r="31" spans="1:29" s="3" customFormat="1" ht="23.25" customHeight="1">
      <c r="A31" s="904"/>
      <c r="B31" s="56" t="s">
        <v>316</v>
      </c>
      <c r="C31" s="53">
        <v>-2667505</v>
      </c>
      <c r="D31" s="53">
        <v>-2984445</v>
      </c>
      <c r="E31" s="53">
        <v>-2576450</v>
      </c>
      <c r="F31" s="53">
        <v>-3225589</v>
      </c>
      <c r="G31" s="53">
        <v>-3199032</v>
      </c>
      <c r="H31" s="53">
        <v>609744</v>
      </c>
      <c r="I31" s="53">
        <v>-3064178</v>
      </c>
      <c r="J31" s="53">
        <v>-2957555</v>
      </c>
      <c r="K31" s="53">
        <v>219206</v>
      </c>
      <c r="L31" s="53">
        <v>-38531</v>
      </c>
      <c r="M31" s="53">
        <v>207867</v>
      </c>
      <c r="N31" s="53">
        <v>18185</v>
      </c>
      <c r="O31" s="53">
        <v>-469543</v>
      </c>
      <c r="P31" s="53">
        <v>-91055</v>
      </c>
      <c r="Q31" s="53">
        <v>-90000</v>
      </c>
      <c r="R31" s="53">
        <v>79733</v>
      </c>
      <c r="S31" s="53">
        <v>316940</v>
      </c>
      <c r="T31" s="53">
        <v>451099</v>
      </c>
      <c r="U31" s="53">
        <v>0</v>
      </c>
      <c r="V31" s="71">
        <v>1.079646873508</v>
      </c>
      <c r="W31" s="71">
        <v>9.01331069260667</v>
      </c>
      <c r="X31" s="71">
        <v>0</v>
      </c>
      <c r="Y31" s="53">
        <v>0</v>
      </c>
      <c r="Z31" s="53">
        <v>-2</v>
      </c>
      <c r="AA31" s="53">
        <v>0</v>
      </c>
      <c r="AB31" s="72">
        <v>0</v>
      </c>
      <c r="AC31" s="775"/>
    </row>
    <row r="32" spans="1:29" s="3" customFormat="1" ht="23.25" customHeight="1" thickBot="1">
      <c r="A32" s="905"/>
      <c r="B32" s="60" t="s">
        <v>175</v>
      </c>
      <c r="C32" s="52">
        <v>-7.3845427179977285</v>
      </c>
      <c r="D32" s="52">
        <v>-7.978887866634916</v>
      </c>
      <c r="E32" s="52">
        <v>-7.1762591981986725</v>
      </c>
      <c r="F32" s="52">
        <v>-10.182148898462676</v>
      </c>
      <c r="G32" s="52">
        <v>-10.811610965966375</v>
      </c>
      <c r="H32" s="52">
        <v>15.341154400834908</v>
      </c>
      <c r="I32" s="52">
        <v>-8.206890988178692</v>
      </c>
      <c r="J32" s="52">
        <v>-8.587363834017808</v>
      </c>
      <c r="K32" s="52">
        <v>1.4500726273339941</v>
      </c>
      <c r="L32" s="52">
        <v>-5.347665574862599</v>
      </c>
      <c r="M32" s="52">
        <v>9.839802093431896</v>
      </c>
      <c r="N32" s="52">
        <v>11.071335074549628</v>
      </c>
      <c r="O32" s="52">
        <v>-29.3741409867181</v>
      </c>
      <c r="P32" s="52">
        <v>-41.31183390877868</v>
      </c>
      <c r="Q32" s="52">
        <v>-47.368421052631575</v>
      </c>
      <c r="R32" s="52">
        <v>117.90462107208872</v>
      </c>
      <c r="S32" s="52">
        <v>-24.732842536680987</v>
      </c>
      <c r="T32" s="52">
        <v>2.1732643283042217</v>
      </c>
      <c r="U32" s="52">
        <v>0</v>
      </c>
      <c r="V32" s="52"/>
      <c r="W32" s="52"/>
      <c r="X32" s="52"/>
      <c r="Y32" s="52"/>
      <c r="Z32" s="52"/>
      <c r="AA32" s="52"/>
      <c r="AB32" s="80"/>
      <c r="AC32" s="775"/>
    </row>
    <row r="33" spans="1:29" s="3" customFormat="1" ht="23.25" customHeight="1">
      <c r="A33" s="903" t="s">
        <v>66</v>
      </c>
      <c r="B33" s="59">
        <v>23</v>
      </c>
      <c r="C33" s="77">
        <v>700873</v>
      </c>
      <c r="D33" s="77">
        <v>705955</v>
      </c>
      <c r="E33" s="77">
        <v>700871</v>
      </c>
      <c r="F33" s="77">
        <v>671324</v>
      </c>
      <c r="G33" s="77">
        <v>671324</v>
      </c>
      <c r="H33" s="77">
        <v>28428</v>
      </c>
      <c r="I33" s="77">
        <v>705955</v>
      </c>
      <c r="J33" s="77">
        <v>661184</v>
      </c>
      <c r="K33" s="77">
        <v>245168</v>
      </c>
      <c r="L33" s="77">
        <v>39702</v>
      </c>
      <c r="M33" s="77">
        <v>68591</v>
      </c>
      <c r="N33" s="77">
        <v>1454</v>
      </c>
      <c r="O33" s="77">
        <v>6538</v>
      </c>
      <c r="P33" s="77">
        <v>2</v>
      </c>
      <c r="Q33" s="77">
        <v>0</v>
      </c>
      <c r="R33" s="77">
        <v>0</v>
      </c>
      <c r="S33" s="77">
        <v>-5082</v>
      </c>
      <c r="T33" s="77">
        <v>224837</v>
      </c>
      <c r="U33" s="77">
        <v>0</v>
      </c>
      <c r="V33" s="78">
        <v>99.2798407830527</v>
      </c>
      <c r="W33" s="78">
        <v>33.4915778372291</v>
      </c>
      <c r="X33" s="78">
        <v>0</v>
      </c>
      <c r="Y33" s="77">
        <v>2</v>
      </c>
      <c r="Z33" s="77">
        <v>1</v>
      </c>
      <c r="AA33" s="77">
        <v>1</v>
      </c>
      <c r="AB33" s="79">
        <v>0</v>
      </c>
      <c r="AC33" s="775"/>
    </row>
    <row r="34" spans="1:29" s="3" customFormat="1" ht="23.25" customHeight="1">
      <c r="A34" s="904"/>
      <c r="B34" s="55">
        <v>22</v>
      </c>
      <c r="C34" s="53">
        <v>699534</v>
      </c>
      <c r="D34" s="53">
        <v>690981</v>
      </c>
      <c r="E34" s="53">
        <v>699534</v>
      </c>
      <c r="F34" s="53">
        <v>668630</v>
      </c>
      <c r="G34" s="53">
        <v>668630</v>
      </c>
      <c r="H34" s="53">
        <v>29706</v>
      </c>
      <c r="I34" s="53">
        <v>690981</v>
      </c>
      <c r="J34" s="53">
        <v>644870</v>
      </c>
      <c r="K34" s="53">
        <v>241189</v>
      </c>
      <c r="L34" s="53">
        <v>41445</v>
      </c>
      <c r="M34" s="53">
        <v>68896</v>
      </c>
      <c r="N34" s="53">
        <v>14482</v>
      </c>
      <c r="O34" s="53">
        <v>5929</v>
      </c>
      <c r="P34" s="53">
        <v>0</v>
      </c>
      <c r="Q34" s="53">
        <v>0</v>
      </c>
      <c r="R34" s="53">
        <v>0</v>
      </c>
      <c r="S34" s="53">
        <v>8553</v>
      </c>
      <c r="T34" s="53">
        <v>218301</v>
      </c>
      <c r="U34" s="53">
        <v>0</v>
      </c>
      <c r="V34" s="71">
        <v>101.237805381045</v>
      </c>
      <c r="W34" s="71">
        <v>32.6489986988319</v>
      </c>
      <c r="X34" s="71">
        <v>0</v>
      </c>
      <c r="Y34" s="53">
        <v>2</v>
      </c>
      <c r="Z34" s="53">
        <v>1</v>
      </c>
      <c r="AA34" s="53">
        <v>1</v>
      </c>
      <c r="AB34" s="72">
        <v>0</v>
      </c>
      <c r="AC34" s="775"/>
    </row>
    <row r="35" spans="1:29" s="3" customFormat="1" ht="23.25" customHeight="1">
      <c r="A35" s="904"/>
      <c r="B35" s="56" t="s">
        <v>316</v>
      </c>
      <c r="C35" s="53">
        <v>1339</v>
      </c>
      <c r="D35" s="53">
        <v>14974</v>
      </c>
      <c r="E35" s="53">
        <v>1337</v>
      </c>
      <c r="F35" s="53">
        <v>2694</v>
      </c>
      <c r="G35" s="53">
        <v>2694</v>
      </c>
      <c r="H35" s="53">
        <v>-1278</v>
      </c>
      <c r="I35" s="53">
        <v>14974</v>
      </c>
      <c r="J35" s="53">
        <v>16314</v>
      </c>
      <c r="K35" s="53">
        <v>3979</v>
      </c>
      <c r="L35" s="53">
        <v>-1743</v>
      </c>
      <c r="M35" s="53">
        <v>-305</v>
      </c>
      <c r="N35" s="53">
        <v>-13028</v>
      </c>
      <c r="O35" s="53">
        <v>609</v>
      </c>
      <c r="P35" s="53">
        <v>2</v>
      </c>
      <c r="Q35" s="53">
        <v>0</v>
      </c>
      <c r="R35" s="53">
        <v>0</v>
      </c>
      <c r="S35" s="53">
        <v>-13635</v>
      </c>
      <c r="T35" s="53">
        <v>6536</v>
      </c>
      <c r="U35" s="53">
        <v>0</v>
      </c>
      <c r="V35" s="71">
        <v>-1.9579645979924676</v>
      </c>
      <c r="W35" s="71">
        <v>0.8425791383971815</v>
      </c>
      <c r="X35" s="71">
        <v>0</v>
      </c>
      <c r="Y35" s="53">
        <v>0</v>
      </c>
      <c r="Z35" s="53">
        <v>0</v>
      </c>
      <c r="AA35" s="53">
        <v>0</v>
      </c>
      <c r="AB35" s="72">
        <v>0</v>
      </c>
      <c r="AC35" s="775"/>
    </row>
    <row r="36" spans="1:29" s="3" customFormat="1" ht="23.25" customHeight="1" thickBot="1">
      <c r="A36" s="910"/>
      <c r="B36" s="57" t="s">
        <v>175</v>
      </c>
      <c r="C36" s="58">
        <v>0.19141314074798366</v>
      </c>
      <c r="D36" s="58">
        <v>2.167063927951709</v>
      </c>
      <c r="E36" s="58">
        <v>0.19112723613148183</v>
      </c>
      <c r="F36" s="58">
        <v>0.40291341997816427</v>
      </c>
      <c r="G36" s="58">
        <v>0.40291341997816427</v>
      </c>
      <c r="H36" s="58">
        <v>-4.302161179559684</v>
      </c>
      <c r="I36" s="58">
        <v>2.167063927951709</v>
      </c>
      <c r="J36" s="58">
        <v>2.529812210212911</v>
      </c>
      <c r="K36" s="58">
        <v>1.6497435621027494</v>
      </c>
      <c r="L36" s="58">
        <v>-4.205573651827724</v>
      </c>
      <c r="M36" s="58">
        <v>-0.4426962378077101</v>
      </c>
      <c r="N36" s="58">
        <v>-89.95995028311008</v>
      </c>
      <c r="O36" s="58">
        <v>10.271546635182998</v>
      </c>
      <c r="P36" s="58" t="s">
        <v>75</v>
      </c>
      <c r="Q36" s="52">
        <v>0</v>
      </c>
      <c r="R36" s="58">
        <v>0</v>
      </c>
      <c r="S36" s="58">
        <v>-159.41774815854086</v>
      </c>
      <c r="T36" s="58">
        <v>2.994031177136156</v>
      </c>
      <c r="U36" s="66">
        <v>0</v>
      </c>
      <c r="V36" s="58"/>
      <c r="W36" s="58"/>
      <c r="X36" s="58"/>
      <c r="Y36" s="58"/>
      <c r="Z36" s="58"/>
      <c r="AA36" s="58"/>
      <c r="AB36" s="81"/>
      <c r="AC36" s="775"/>
    </row>
    <row r="37" spans="1:29" s="3" customFormat="1" ht="23.25" customHeight="1" thickTop="1">
      <c r="A37" s="907" t="s">
        <v>67</v>
      </c>
      <c r="B37" s="61">
        <v>23</v>
      </c>
      <c r="C37" s="82">
        <v>67594863</v>
      </c>
      <c r="D37" s="82">
        <v>65889739</v>
      </c>
      <c r="E37" s="82">
        <v>67280091</v>
      </c>
      <c r="F37" s="82">
        <v>59407948</v>
      </c>
      <c r="G37" s="82">
        <v>56322092</v>
      </c>
      <c r="H37" s="82">
        <v>6309677</v>
      </c>
      <c r="I37" s="82">
        <v>65429799</v>
      </c>
      <c r="J37" s="82">
        <v>59111702</v>
      </c>
      <c r="K37" s="82">
        <v>22738240</v>
      </c>
      <c r="L37" s="82">
        <v>3793801</v>
      </c>
      <c r="M37" s="82">
        <v>11797186</v>
      </c>
      <c r="N37" s="82">
        <v>3265516</v>
      </c>
      <c r="O37" s="82">
        <v>1415224</v>
      </c>
      <c r="P37" s="82">
        <v>314772</v>
      </c>
      <c r="Q37" s="82">
        <v>101807</v>
      </c>
      <c r="R37" s="82">
        <v>459940</v>
      </c>
      <c r="S37" s="82">
        <v>1705124</v>
      </c>
      <c r="T37" s="82">
        <v>25714160</v>
      </c>
      <c r="U37" s="77">
        <v>0</v>
      </c>
      <c r="V37" s="83">
        <v>102.827904148078</v>
      </c>
      <c r="W37" s="83">
        <v>43.2840400412416</v>
      </c>
      <c r="X37" s="83">
        <v>0</v>
      </c>
      <c r="Y37" s="82">
        <v>35</v>
      </c>
      <c r="Z37" s="82">
        <v>11</v>
      </c>
      <c r="AA37" s="82">
        <v>13</v>
      </c>
      <c r="AB37" s="84">
        <v>0</v>
      </c>
      <c r="AC37" s="775"/>
    </row>
    <row r="38" spans="1:29" s="3" customFormat="1" ht="23.25" customHeight="1">
      <c r="A38" s="904"/>
      <c r="B38" s="55">
        <v>22</v>
      </c>
      <c r="C38" s="53">
        <v>69338122</v>
      </c>
      <c r="D38" s="53">
        <v>68748970</v>
      </c>
      <c r="E38" s="53">
        <v>68928625</v>
      </c>
      <c r="F38" s="53">
        <v>61612180</v>
      </c>
      <c r="G38" s="53">
        <v>58726901</v>
      </c>
      <c r="H38" s="53">
        <v>5882428</v>
      </c>
      <c r="I38" s="53">
        <v>68295135</v>
      </c>
      <c r="J38" s="53">
        <v>61627984</v>
      </c>
      <c r="K38" s="53">
        <v>22684436</v>
      </c>
      <c r="L38" s="53">
        <v>4055126</v>
      </c>
      <c r="M38" s="53">
        <v>11538677</v>
      </c>
      <c r="N38" s="53">
        <v>2639239</v>
      </c>
      <c r="O38" s="53">
        <v>2005749</v>
      </c>
      <c r="P38" s="53">
        <v>409497</v>
      </c>
      <c r="Q38" s="53">
        <v>190000</v>
      </c>
      <c r="R38" s="53">
        <v>453835</v>
      </c>
      <c r="S38" s="53">
        <v>589152</v>
      </c>
      <c r="T38" s="53">
        <v>25082253</v>
      </c>
      <c r="U38" s="53">
        <v>0</v>
      </c>
      <c r="V38" s="71">
        <v>100.927577052158</v>
      </c>
      <c r="W38" s="71">
        <v>40.7098937255588</v>
      </c>
      <c r="X38" s="71">
        <v>0</v>
      </c>
      <c r="Y38" s="53">
        <v>35</v>
      </c>
      <c r="Z38" s="53">
        <v>15</v>
      </c>
      <c r="AA38" s="53">
        <v>13</v>
      </c>
      <c r="AB38" s="72">
        <v>0</v>
      </c>
      <c r="AC38" s="775"/>
    </row>
    <row r="39" spans="1:29" s="3" customFormat="1" ht="23.25" customHeight="1">
      <c r="A39" s="904"/>
      <c r="B39" s="56" t="s">
        <v>316</v>
      </c>
      <c r="C39" s="53">
        <v>-1743259</v>
      </c>
      <c r="D39" s="53">
        <v>-2859231</v>
      </c>
      <c r="E39" s="53">
        <v>-1648534</v>
      </c>
      <c r="F39" s="53">
        <v>-2204232</v>
      </c>
      <c r="G39" s="53">
        <v>-2404809</v>
      </c>
      <c r="H39" s="53">
        <v>427249</v>
      </c>
      <c r="I39" s="53">
        <v>-2865336</v>
      </c>
      <c r="J39" s="53">
        <v>-2516282</v>
      </c>
      <c r="K39" s="53">
        <v>53804</v>
      </c>
      <c r="L39" s="53">
        <v>-261325</v>
      </c>
      <c r="M39" s="53">
        <v>258509</v>
      </c>
      <c r="N39" s="53">
        <v>626277</v>
      </c>
      <c r="O39" s="53">
        <v>-590525</v>
      </c>
      <c r="P39" s="53">
        <v>-94725</v>
      </c>
      <c r="Q39" s="53">
        <v>-88193</v>
      </c>
      <c r="R39" s="53">
        <v>6105</v>
      </c>
      <c r="S39" s="53">
        <v>1115972</v>
      </c>
      <c r="T39" s="53">
        <v>631907</v>
      </c>
      <c r="U39" s="53">
        <v>0</v>
      </c>
      <c r="V39" s="71">
        <v>1.90032709592034</v>
      </c>
      <c r="W39" s="71">
        <v>2.574146315682807</v>
      </c>
      <c r="X39" s="71">
        <v>0</v>
      </c>
      <c r="Y39" s="53">
        <v>0</v>
      </c>
      <c r="Z39" s="53">
        <v>-4</v>
      </c>
      <c r="AA39" s="53">
        <v>0</v>
      </c>
      <c r="AB39" s="72">
        <v>0</v>
      </c>
      <c r="AC39" s="775"/>
    </row>
    <row r="40" spans="1:29" s="3" customFormat="1" ht="23.25" customHeight="1" thickBot="1">
      <c r="A40" s="906"/>
      <c r="B40" s="62" t="s">
        <v>175</v>
      </c>
      <c r="C40" s="58">
        <v>-2.5141422203503003</v>
      </c>
      <c r="D40" s="58">
        <v>-4.158943763084742</v>
      </c>
      <c r="E40" s="58">
        <v>-2.39165368524325</v>
      </c>
      <c r="F40" s="58">
        <v>-3.5775913139252657</v>
      </c>
      <c r="G40" s="58">
        <v>-4.094901925780146</v>
      </c>
      <c r="H40" s="58">
        <v>7.263140322329487</v>
      </c>
      <c r="I40" s="58">
        <v>-4.195519929787093</v>
      </c>
      <c r="J40" s="58">
        <v>-4.08301851963874</v>
      </c>
      <c r="K40" s="58">
        <v>0.2371846494221853</v>
      </c>
      <c r="L40" s="58">
        <v>-6.444312704463437</v>
      </c>
      <c r="M40" s="58">
        <v>2.2403694981669044</v>
      </c>
      <c r="N40" s="58">
        <v>23.72945383119907</v>
      </c>
      <c r="O40" s="58">
        <v>-29.44162006312854</v>
      </c>
      <c r="P40" s="58">
        <v>-23.132037597345033</v>
      </c>
      <c r="Q40" s="52">
        <v>-46.41736842105263</v>
      </c>
      <c r="R40" s="58">
        <v>1.3452025515881323</v>
      </c>
      <c r="S40" s="58">
        <v>189.42004779751235</v>
      </c>
      <c r="T40" s="58">
        <v>2.5193390721319973</v>
      </c>
      <c r="U40" s="58">
        <v>0</v>
      </c>
      <c r="V40" s="66"/>
      <c r="W40" s="66"/>
      <c r="X40" s="66"/>
      <c r="Y40" s="66"/>
      <c r="Z40" s="66"/>
      <c r="AA40" s="66"/>
      <c r="AB40" s="85"/>
      <c r="AC40" s="775"/>
    </row>
    <row r="41" spans="1:29" s="4" customFormat="1" ht="23.25" customHeight="1" thickTop="1">
      <c r="A41" s="908" t="s">
        <v>68</v>
      </c>
      <c r="B41" s="61">
        <v>23</v>
      </c>
      <c r="C41" s="82">
        <v>19643736</v>
      </c>
      <c r="D41" s="82">
        <v>20027175</v>
      </c>
      <c r="E41" s="82">
        <v>19639848</v>
      </c>
      <c r="F41" s="82">
        <v>13164030</v>
      </c>
      <c r="G41" s="82">
        <v>10788321</v>
      </c>
      <c r="H41" s="82">
        <v>8590543</v>
      </c>
      <c r="I41" s="82">
        <v>19937994</v>
      </c>
      <c r="J41" s="82">
        <v>15462391</v>
      </c>
      <c r="K41" s="82">
        <v>1540590</v>
      </c>
      <c r="L41" s="82">
        <v>4348849</v>
      </c>
      <c r="M41" s="82">
        <v>9289836</v>
      </c>
      <c r="N41" s="82">
        <v>751145</v>
      </c>
      <c r="O41" s="82">
        <v>1049291</v>
      </c>
      <c r="P41" s="82">
        <v>3888</v>
      </c>
      <c r="Q41" s="82">
        <v>0</v>
      </c>
      <c r="R41" s="82">
        <v>89181</v>
      </c>
      <c r="S41" s="82">
        <v>-383439</v>
      </c>
      <c r="T41" s="82">
        <v>4681070</v>
      </c>
      <c r="U41" s="82">
        <v>0</v>
      </c>
      <c r="V41" s="83">
        <v>98.5046339165314</v>
      </c>
      <c r="W41" s="83">
        <v>35.5595512924234</v>
      </c>
      <c r="X41" s="78">
        <v>0</v>
      </c>
      <c r="Y41" s="82">
        <v>6</v>
      </c>
      <c r="Z41" s="82">
        <v>1</v>
      </c>
      <c r="AA41" s="82">
        <v>1</v>
      </c>
      <c r="AB41" s="84">
        <v>0</v>
      </c>
      <c r="AC41" s="776"/>
    </row>
    <row r="42" spans="1:28" ht="19.5">
      <c r="A42" s="904"/>
      <c r="B42" s="55">
        <v>22</v>
      </c>
      <c r="C42" s="53">
        <v>14205709</v>
      </c>
      <c r="D42" s="53">
        <v>14347984</v>
      </c>
      <c r="E42" s="53">
        <v>14157367</v>
      </c>
      <c r="F42" s="53">
        <v>9038544</v>
      </c>
      <c r="G42" s="53">
        <v>7656795</v>
      </c>
      <c r="H42" s="53">
        <v>6386625</v>
      </c>
      <c r="I42" s="53">
        <v>14239079</v>
      </c>
      <c r="J42" s="53">
        <v>10773375</v>
      </c>
      <c r="K42" s="53">
        <v>1267558</v>
      </c>
      <c r="L42" s="53">
        <v>3377545</v>
      </c>
      <c r="M42" s="53">
        <v>6757659</v>
      </c>
      <c r="N42" s="53">
        <v>723622</v>
      </c>
      <c r="O42" s="53">
        <v>805334</v>
      </c>
      <c r="P42" s="53">
        <v>48342</v>
      </c>
      <c r="Q42" s="53">
        <v>0</v>
      </c>
      <c r="R42" s="53">
        <v>108905</v>
      </c>
      <c r="S42" s="53">
        <v>-142275</v>
      </c>
      <c r="T42" s="53">
        <v>3623336</v>
      </c>
      <c r="U42" s="53">
        <v>0</v>
      </c>
      <c r="V42" s="71">
        <v>99.4261426599291</v>
      </c>
      <c r="W42" s="71">
        <v>40.0876070305129</v>
      </c>
      <c r="X42" s="71">
        <v>0</v>
      </c>
      <c r="Y42" s="53">
        <v>4</v>
      </c>
      <c r="Z42" s="53">
        <v>1</v>
      </c>
      <c r="AA42" s="53">
        <v>1</v>
      </c>
      <c r="AB42" s="72">
        <v>0</v>
      </c>
    </row>
    <row r="43" spans="1:28" ht="19.5">
      <c r="A43" s="904"/>
      <c r="B43" s="56" t="s">
        <v>316</v>
      </c>
      <c r="C43" s="53">
        <v>5438027</v>
      </c>
      <c r="D43" s="53">
        <v>5679191</v>
      </c>
      <c r="E43" s="53">
        <v>5482481</v>
      </c>
      <c r="F43" s="53">
        <v>4125486</v>
      </c>
      <c r="G43" s="53">
        <v>3131526</v>
      </c>
      <c r="H43" s="53">
        <v>2203918</v>
      </c>
      <c r="I43" s="53">
        <v>5698915</v>
      </c>
      <c r="J43" s="53">
        <v>4689016</v>
      </c>
      <c r="K43" s="53">
        <v>273032</v>
      </c>
      <c r="L43" s="53">
        <v>971304</v>
      </c>
      <c r="M43" s="53">
        <v>2532177</v>
      </c>
      <c r="N43" s="53">
        <v>27523</v>
      </c>
      <c r="O43" s="53">
        <v>243957</v>
      </c>
      <c r="P43" s="53">
        <v>-44454</v>
      </c>
      <c r="Q43" s="53">
        <v>0</v>
      </c>
      <c r="R43" s="53">
        <v>-19724</v>
      </c>
      <c r="S43" s="53">
        <v>-241164</v>
      </c>
      <c r="T43" s="53">
        <v>1057734</v>
      </c>
      <c r="U43" s="53">
        <v>0</v>
      </c>
      <c r="V43" s="71">
        <v>-0.9215087433976366</v>
      </c>
      <c r="W43" s="71">
        <v>-4.52805573808951</v>
      </c>
      <c r="X43" s="71">
        <v>0</v>
      </c>
      <c r="Y43" s="53">
        <v>2</v>
      </c>
      <c r="Z43" s="53">
        <v>0</v>
      </c>
      <c r="AA43" s="53">
        <v>0</v>
      </c>
      <c r="AB43" s="72">
        <v>0</v>
      </c>
    </row>
    <row r="44" spans="1:29" ht="20.25" thickBot="1">
      <c r="A44" s="905"/>
      <c r="B44" s="60" t="s">
        <v>175</v>
      </c>
      <c r="C44" s="58">
        <v>38.280574380342436</v>
      </c>
      <c r="D44" s="58">
        <v>39.58180466328928</v>
      </c>
      <c r="E44" s="58">
        <v>38.72528698309509</v>
      </c>
      <c r="F44" s="58">
        <v>45.643258471718454</v>
      </c>
      <c r="G44" s="58">
        <v>40.89865276528887</v>
      </c>
      <c r="H44" s="58">
        <v>34.50833577985243</v>
      </c>
      <c r="I44" s="58">
        <v>40.02305907566072</v>
      </c>
      <c r="J44" s="58">
        <v>43.52411384547554</v>
      </c>
      <c r="K44" s="58">
        <v>21.540000536464603</v>
      </c>
      <c r="L44" s="58">
        <v>28.757692347548293</v>
      </c>
      <c r="M44" s="58">
        <v>37.47121599358594</v>
      </c>
      <c r="N44" s="58">
        <v>3.80350514495137</v>
      </c>
      <c r="O44" s="58">
        <v>30.292648764363605</v>
      </c>
      <c r="P44" s="58">
        <v>-91.9573042075214</v>
      </c>
      <c r="Q44" s="52">
        <v>0</v>
      </c>
      <c r="R44" s="58">
        <v>-18.111197832973694</v>
      </c>
      <c r="S44" s="58">
        <v>169.50553505535055</v>
      </c>
      <c r="T44" s="58">
        <v>29.192269223720903</v>
      </c>
      <c r="U44" s="52">
        <v>0</v>
      </c>
      <c r="V44" s="52"/>
      <c r="W44" s="52"/>
      <c r="X44" s="52"/>
      <c r="Y44" s="52"/>
      <c r="Z44" s="52"/>
      <c r="AA44" s="52"/>
      <c r="AB44" s="80"/>
      <c r="AC44" s="778"/>
    </row>
    <row r="45" spans="1:28" ht="19.5">
      <c r="A45" s="909" t="s">
        <v>69</v>
      </c>
      <c r="B45" s="54">
        <v>23</v>
      </c>
      <c r="C45" s="68">
        <v>555963</v>
      </c>
      <c r="D45" s="68">
        <v>592745</v>
      </c>
      <c r="E45" s="68">
        <v>555963</v>
      </c>
      <c r="F45" s="68">
        <v>185308</v>
      </c>
      <c r="G45" s="68">
        <v>161635</v>
      </c>
      <c r="H45" s="68">
        <v>370646</v>
      </c>
      <c r="I45" s="68">
        <v>592501</v>
      </c>
      <c r="J45" s="68">
        <v>478734</v>
      </c>
      <c r="K45" s="68">
        <v>42371</v>
      </c>
      <c r="L45" s="68">
        <v>113207</v>
      </c>
      <c r="M45" s="68">
        <v>272403</v>
      </c>
      <c r="N45" s="68">
        <v>57</v>
      </c>
      <c r="O45" s="68">
        <v>36595</v>
      </c>
      <c r="P45" s="68">
        <v>0</v>
      </c>
      <c r="Q45" s="68">
        <v>0</v>
      </c>
      <c r="R45" s="68">
        <v>244</v>
      </c>
      <c r="S45" s="68">
        <v>-36782</v>
      </c>
      <c r="T45" s="68">
        <v>95842</v>
      </c>
      <c r="U45" s="68">
        <v>0</v>
      </c>
      <c r="V45" s="69">
        <v>93.8332593531488</v>
      </c>
      <c r="W45" s="69">
        <v>51.7203790446176</v>
      </c>
      <c r="X45" s="69">
        <v>0</v>
      </c>
      <c r="Y45" s="68">
        <v>3</v>
      </c>
      <c r="Z45" s="68">
        <v>2</v>
      </c>
      <c r="AA45" s="68">
        <v>2</v>
      </c>
      <c r="AB45" s="70">
        <v>0</v>
      </c>
    </row>
    <row r="46" spans="1:28" ht="19.5">
      <c r="A46" s="904"/>
      <c r="B46" s="55">
        <v>22</v>
      </c>
      <c r="C46" s="53">
        <v>328890</v>
      </c>
      <c r="D46" s="53">
        <v>360011</v>
      </c>
      <c r="E46" s="53">
        <v>328890</v>
      </c>
      <c r="F46" s="53">
        <v>102106</v>
      </c>
      <c r="G46" s="53">
        <v>81595</v>
      </c>
      <c r="H46" s="53">
        <v>226713</v>
      </c>
      <c r="I46" s="53">
        <v>359957</v>
      </c>
      <c r="J46" s="53">
        <v>301024</v>
      </c>
      <c r="K46" s="53">
        <v>27987</v>
      </c>
      <c r="L46" s="53">
        <v>58414</v>
      </c>
      <c r="M46" s="53">
        <v>175222</v>
      </c>
      <c r="N46" s="53">
        <v>0</v>
      </c>
      <c r="O46" s="53">
        <v>31067</v>
      </c>
      <c r="P46" s="53">
        <v>0</v>
      </c>
      <c r="Q46" s="53">
        <v>0</v>
      </c>
      <c r="R46" s="53">
        <v>54</v>
      </c>
      <c r="S46" s="53">
        <v>-31121</v>
      </c>
      <c r="T46" s="53">
        <v>59060</v>
      </c>
      <c r="U46" s="53">
        <v>0</v>
      </c>
      <c r="V46" s="71">
        <v>91.3692468822665</v>
      </c>
      <c r="W46" s="71">
        <v>57.8418506258202</v>
      </c>
      <c r="X46" s="71">
        <v>0</v>
      </c>
      <c r="Y46" s="53">
        <v>2</v>
      </c>
      <c r="Z46" s="53">
        <v>2</v>
      </c>
      <c r="AA46" s="53">
        <v>2</v>
      </c>
      <c r="AB46" s="72">
        <v>0</v>
      </c>
    </row>
    <row r="47" spans="1:28" ht="19.5">
      <c r="A47" s="904"/>
      <c r="B47" s="56" t="s">
        <v>316</v>
      </c>
      <c r="C47" s="53">
        <v>227073</v>
      </c>
      <c r="D47" s="53">
        <v>232734</v>
      </c>
      <c r="E47" s="53">
        <v>227073</v>
      </c>
      <c r="F47" s="53">
        <v>83202</v>
      </c>
      <c r="G47" s="53">
        <v>80040</v>
      </c>
      <c r="H47" s="53">
        <v>143933</v>
      </c>
      <c r="I47" s="53">
        <v>232544</v>
      </c>
      <c r="J47" s="53">
        <v>177710</v>
      </c>
      <c r="K47" s="53">
        <v>14384</v>
      </c>
      <c r="L47" s="53">
        <v>54793</v>
      </c>
      <c r="M47" s="53">
        <v>97181</v>
      </c>
      <c r="N47" s="53">
        <v>57</v>
      </c>
      <c r="O47" s="53">
        <v>5528</v>
      </c>
      <c r="P47" s="53">
        <v>0</v>
      </c>
      <c r="Q47" s="53">
        <v>0</v>
      </c>
      <c r="R47" s="53">
        <v>190</v>
      </c>
      <c r="S47" s="53">
        <v>-5661</v>
      </c>
      <c r="T47" s="53">
        <v>36782</v>
      </c>
      <c r="U47" s="53">
        <v>0</v>
      </c>
      <c r="V47" s="71">
        <v>2.464012470882271</v>
      </c>
      <c r="W47" s="71">
        <v>-6.121471581202609</v>
      </c>
      <c r="X47" s="71">
        <v>0</v>
      </c>
      <c r="Y47" s="53">
        <v>1</v>
      </c>
      <c r="Z47" s="53">
        <v>0</v>
      </c>
      <c r="AA47" s="53">
        <v>0</v>
      </c>
      <c r="AB47" s="72">
        <v>0</v>
      </c>
    </row>
    <row r="48" spans="1:29" ht="20.25" thickBot="1">
      <c r="A48" s="905"/>
      <c r="B48" s="60" t="s">
        <v>175</v>
      </c>
      <c r="C48" s="52">
        <v>69.04223296542918</v>
      </c>
      <c r="D48" s="52">
        <v>64.64635802794915</v>
      </c>
      <c r="E48" s="52">
        <v>69.04223296542918</v>
      </c>
      <c r="F48" s="52">
        <v>81.4859068027344</v>
      </c>
      <c r="G48" s="52">
        <v>98.09424597095409</v>
      </c>
      <c r="H48" s="52">
        <v>63.48687547692457</v>
      </c>
      <c r="I48" s="52">
        <v>64.60327205749576</v>
      </c>
      <c r="J48" s="52">
        <v>59.035159987243546</v>
      </c>
      <c r="K48" s="52">
        <v>51.39529067066852</v>
      </c>
      <c r="L48" s="52">
        <v>93.80114356147499</v>
      </c>
      <c r="M48" s="52">
        <v>55.46164294437913</v>
      </c>
      <c r="N48" s="52" t="s">
        <v>75</v>
      </c>
      <c r="O48" s="52">
        <v>17.793800495702836</v>
      </c>
      <c r="P48" s="52">
        <v>0</v>
      </c>
      <c r="Q48" s="52">
        <v>0</v>
      </c>
      <c r="R48" s="52">
        <v>351.85185185185185</v>
      </c>
      <c r="S48" s="52">
        <v>18.19028951511841</v>
      </c>
      <c r="T48" s="52">
        <v>62.27903826617</v>
      </c>
      <c r="U48" s="52">
        <v>0</v>
      </c>
      <c r="V48" s="52"/>
      <c r="W48" s="52"/>
      <c r="X48" s="52"/>
      <c r="Y48" s="52"/>
      <c r="Z48" s="52"/>
      <c r="AA48" s="52"/>
      <c r="AB48" s="80"/>
      <c r="AC48" s="778"/>
    </row>
    <row r="49" spans="1:29" s="4" customFormat="1" ht="18.75" customHeight="1">
      <c r="A49" s="903" t="s">
        <v>74</v>
      </c>
      <c r="B49" s="59">
        <v>23</v>
      </c>
      <c r="C49" s="77">
        <v>424590</v>
      </c>
      <c r="D49" s="77">
        <v>466641</v>
      </c>
      <c r="E49" s="77">
        <v>424590</v>
      </c>
      <c r="F49" s="77">
        <v>91241</v>
      </c>
      <c r="G49" s="77">
        <v>91225</v>
      </c>
      <c r="H49" s="77">
        <v>328595</v>
      </c>
      <c r="I49" s="77">
        <v>466133</v>
      </c>
      <c r="J49" s="77">
        <v>368500</v>
      </c>
      <c r="K49" s="77">
        <v>31161</v>
      </c>
      <c r="L49" s="77">
        <v>95705</v>
      </c>
      <c r="M49" s="77">
        <v>197469</v>
      </c>
      <c r="N49" s="77">
        <v>508</v>
      </c>
      <c r="O49" s="77">
        <v>42051</v>
      </c>
      <c r="P49" s="77">
        <v>0</v>
      </c>
      <c r="Q49" s="77">
        <v>0</v>
      </c>
      <c r="R49" s="77">
        <v>508</v>
      </c>
      <c r="S49" s="77">
        <v>-42051</v>
      </c>
      <c r="T49" s="77">
        <v>81447</v>
      </c>
      <c r="U49" s="77">
        <v>0</v>
      </c>
      <c r="V49" s="78">
        <v>91.0877367618255</v>
      </c>
      <c r="W49" s="78">
        <v>89.2657905985248</v>
      </c>
      <c r="X49" s="78">
        <v>0</v>
      </c>
      <c r="Y49" s="77">
        <v>2</v>
      </c>
      <c r="Z49" s="77">
        <v>1</v>
      </c>
      <c r="AA49" s="77">
        <v>1</v>
      </c>
      <c r="AB49" s="79">
        <v>0</v>
      </c>
      <c r="AC49" s="776"/>
    </row>
    <row r="50" spans="1:28" ht="19.5">
      <c r="A50" s="904"/>
      <c r="B50" s="55">
        <v>22</v>
      </c>
      <c r="C50" s="53">
        <v>205773</v>
      </c>
      <c r="D50" s="53">
        <v>245169</v>
      </c>
      <c r="E50" s="53">
        <v>205773</v>
      </c>
      <c r="F50" s="53">
        <v>19871</v>
      </c>
      <c r="G50" s="53">
        <v>19856</v>
      </c>
      <c r="H50" s="53">
        <v>177705</v>
      </c>
      <c r="I50" s="53">
        <v>245169</v>
      </c>
      <c r="J50" s="53">
        <v>191616</v>
      </c>
      <c r="K50" s="53">
        <v>15464</v>
      </c>
      <c r="L50" s="53">
        <v>51771</v>
      </c>
      <c r="M50" s="53">
        <v>119408</v>
      </c>
      <c r="N50" s="53">
        <v>0</v>
      </c>
      <c r="O50" s="53">
        <v>39396</v>
      </c>
      <c r="P50" s="53">
        <v>0</v>
      </c>
      <c r="Q50" s="53">
        <v>0</v>
      </c>
      <c r="R50" s="53">
        <v>0</v>
      </c>
      <c r="S50" s="53">
        <v>-39396</v>
      </c>
      <c r="T50" s="53">
        <v>39396</v>
      </c>
      <c r="U50" s="53">
        <v>0</v>
      </c>
      <c r="V50" s="71">
        <v>83.9310842724814</v>
      </c>
      <c r="W50" s="71">
        <v>198.25876906044</v>
      </c>
      <c r="X50" s="71">
        <v>0</v>
      </c>
      <c r="Y50" s="53">
        <v>1</v>
      </c>
      <c r="Z50" s="53">
        <v>1</v>
      </c>
      <c r="AA50" s="53">
        <v>1</v>
      </c>
      <c r="AB50" s="72">
        <v>0</v>
      </c>
    </row>
    <row r="51" spans="1:28" ht="19.5">
      <c r="A51" s="904"/>
      <c r="B51" s="56" t="s">
        <v>316</v>
      </c>
      <c r="C51" s="53">
        <v>218817</v>
      </c>
      <c r="D51" s="53">
        <v>221472</v>
      </c>
      <c r="E51" s="53">
        <v>218817</v>
      </c>
      <c r="F51" s="53">
        <v>71370</v>
      </c>
      <c r="G51" s="53">
        <v>71369</v>
      </c>
      <c r="H51" s="53">
        <v>150890</v>
      </c>
      <c r="I51" s="53">
        <v>220964</v>
      </c>
      <c r="J51" s="53">
        <v>176884</v>
      </c>
      <c r="K51" s="53">
        <v>15697</v>
      </c>
      <c r="L51" s="53">
        <v>43934</v>
      </c>
      <c r="M51" s="53">
        <v>78061</v>
      </c>
      <c r="N51" s="53">
        <v>508</v>
      </c>
      <c r="O51" s="53">
        <v>2655</v>
      </c>
      <c r="P51" s="53">
        <v>0</v>
      </c>
      <c r="Q51" s="53">
        <v>0</v>
      </c>
      <c r="R51" s="53">
        <v>508</v>
      </c>
      <c r="S51" s="53">
        <v>-2655</v>
      </c>
      <c r="T51" s="53">
        <v>42051</v>
      </c>
      <c r="U51" s="53">
        <v>0</v>
      </c>
      <c r="V51" s="71">
        <v>7.1566524893440615</v>
      </c>
      <c r="W51" s="71">
        <v>-108.99297846191507</v>
      </c>
      <c r="X51" s="71">
        <v>0</v>
      </c>
      <c r="Y51" s="53">
        <v>1</v>
      </c>
      <c r="Z51" s="53">
        <v>0</v>
      </c>
      <c r="AA51" s="53">
        <v>0</v>
      </c>
      <c r="AB51" s="72">
        <v>0</v>
      </c>
    </row>
    <row r="52" spans="1:29" ht="20.25" thickBot="1">
      <c r="A52" s="905"/>
      <c r="B52" s="60" t="s">
        <v>175</v>
      </c>
      <c r="C52" s="52">
        <v>106.3390240702133</v>
      </c>
      <c r="D52" s="52">
        <v>90.33442237803311</v>
      </c>
      <c r="E52" s="52">
        <v>106.3390240702133</v>
      </c>
      <c r="F52" s="52">
        <v>359.1666247295053</v>
      </c>
      <c r="G52" s="52">
        <v>359.4329170024174</v>
      </c>
      <c r="H52" s="52">
        <v>84.91038518893671</v>
      </c>
      <c r="I52" s="52">
        <v>90.12721836773817</v>
      </c>
      <c r="J52" s="52">
        <v>92.31170674682699</v>
      </c>
      <c r="K52" s="52">
        <v>101.50672529746507</v>
      </c>
      <c r="L52" s="52">
        <v>84.8621815302003</v>
      </c>
      <c r="M52" s="52">
        <v>65.37334181964357</v>
      </c>
      <c r="N52" s="52" t="s">
        <v>75</v>
      </c>
      <c r="O52" s="52">
        <v>6.7392628693268355</v>
      </c>
      <c r="P52" s="52">
        <v>0</v>
      </c>
      <c r="Q52" s="52">
        <v>0</v>
      </c>
      <c r="R52" s="52" t="s">
        <v>75</v>
      </c>
      <c r="S52" s="52">
        <v>6.7392628693268355</v>
      </c>
      <c r="T52" s="52">
        <v>106.73926286932685</v>
      </c>
      <c r="U52" s="52">
        <v>0</v>
      </c>
      <c r="V52" s="52"/>
      <c r="W52" s="52"/>
      <c r="X52" s="52"/>
      <c r="Y52" s="52"/>
      <c r="Z52" s="52"/>
      <c r="AA52" s="52"/>
      <c r="AB52" s="80"/>
      <c r="AC52" s="778"/>
    </row>
    <row r="53" spans="1:28" ht="19.5">
      <c r="A53" s="903" t="s">
        <v>317</v>
      </c>
      <c r="B53" s="771">
        <v>23</v>
      </c>
      <c r="C53" s="77">
        <v>12037</v>
      </c>
      <c r="D53" s="77">
        <v>12037</v>
      </c>
      <c r="E53" s="77">
        <v>12037</v>
      </c>
      <c r="F53" s="77">
        <v>4704</v>
      </c>
      <c r="G53" s="77">
        <v>4704</v>
      </c>
      <c r="H53" s="77">
        <v>7333</v>
      </c>
      <c r="I53" s="77">
        <v>12037</v>
      </c>
      <c r="J53" s="77">
        <v>9211</v>
      </c>
      <c r="K53" s="77">
        <v>0</v>
      </c>
      <c r="L53" s="77">
        <v>2826</v>
      </c>
      <c r="M53" s="77">
        <v>5555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9">
        <v>0</v>
      </c>
      <c r="V53" s="69">
        <v>100</v>
      </c>
      <c r="W53" s="69">
        <v>0</v>
      </c>
      <c r="X53" s="69">
        <v>0</v>
      </c>
      <c r="Y53" s="77">
        <v>1</v>
      </c>
      <c r="Z53" s="69">
        <v>0</v>
      </c>
      <c r="AA53" s="69">
        <v>0</v>
      </c>
      <c r="AB53" s="772">
        <v>0</v>
      </c>
    </row>
    <row r="54" spans="1:28" ht="19.5">
      <c r="A54" s="904"/>
      <c r="B54" s="56">
        <v>22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53">
        <v>0</v>
      </c>
      <c r="Z54" s="71">
        <v>0</v>
      </c>
      <c r="AA54" s="71">
        <v>0</v>
      </c>
      <c r="AB54" s="773">
        <v>0</v>
      </c>
    </row>
    <row r="55" spans="1:28" ht="19.5">
      <c r="A55" s="904"/>
      <c r="B55" s="56" t="s">
        <v>316</v>
      </c>
      <c r="C55" s="53">
        <v>12037</v>
      </c>
      <c r="D55" s="53">
        <v>12037</v>
      </c>
      <c r="E55" s="53">
        <v>12037</v>
      </c>
      <c r="F55" s="53">
        <v>4704</v>
      </c>
      <c r="G55" s="53">
        <v>4704</v>
      </c>
      <c r="H55" s="53">
        <v>7333</v>
      </c>
      <c r="I55" s="53">
        <v>12037</v>
      </c>
      <c r="J55" s="53">
        <v>9211</v>
      </c>
      <c r="K55" s="53">
        <v>0</v>
      </c>
      <c r="L55" s="53">
        <v>2826</v>
      </c>
      <c r="M55" s="53">
        <v>5555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1">
        <v>0</v>
      </c>
      <c r="U55" s="71">
        <v>0</v>
      </c>
      <c r="V55" s="71">
        <v>0</v>
      </c>
      <c r="W55" s="71">
        <v>0</v>
      </c>
      <c r="X55" s="71">
        <v>0</v>
      </c>
      <c r="Y55" s="53">
        <v>1</v>
      </c>
      <c r="Z55" s="71">
        <v>0</v>
      </c>
      <c r="AA55" s="71">
        <v>0</v>
      </c>
      <c r="AB55" s="773">
        <v>0</v>
      </c>
    </row>
    <row r="56" spans="1:29" ht="20.25" thickBot="1">
      <c r="A56" s="905"/>
      <c r="B56" s="60" t="s">
        <v>175</v>
      </c>
      <c r="C56" s="52" t="s">
        <v>318</v>
      </c>
      <c r="D56" s="52" t="s">
        <v>318</v>
      </c>
      <c r="E56" s="52" t="s">
        <v>318</v>
      </c>
      <c r="F56" s="52" t="s">
        <v>318</v>
      </c>
      <c r="G56" s="52" t="s">
        <v>318</v>
      </c>
      <c r="H56" s="52" t="s">
        <v>318</v>
      </c>
      <c r="I56" s="52" t="s">
        <v>318</v>
      </c>
      <c r="J56" s="52" t="s">
        <v>318</v>
      </c>
      <c r="K56" s="52">
        <v>0</v>
      </c>
      <c r="L56" s="52" t="s">
        <v>318</v>
      </c>
      <c r="M56" s="52" t="s">
        <v>318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/>
      <c r="W56" s="52"/>
      <c r="X56" s="52"/>
      <c r="Y56" s="52"/>
      <c r="Z56" s="52"/>
      <c r="AA56" s="52"/>
      <c r="AB56" s="80"/>
      <c r="AC56" s="778"/>
    </row>
    <row r="57" spans="1:28" ht="19.5">
      <c r="A57" s="903" t="s">
        <v>72</v>
      </c>
      <c r="B57" s="59">
        <v>23</v>
      </c>
      <c r="C57" s="77">
        <v>30567</v>
      </c>
      <c r="D57" s="77">
        <v>43775</v>
      </c>
      <c r="E57" s="77">
        <v>30567</v>
      </c>
      <c r="F57" s="77">
        <v>3410</v>
      </c>
      <c r="G57" s="77">
        <v>3406</v>
      </c>
      <c r="H57" s="77">
        <v>27156</v>
      </c>
      <c r="I57" s="77">
        <v>43775</v>
      </c>
      <c r="J57" s="77">
        <v>42758</v>
      </c>
      <c r="K57" s="77">
        <v>16125</v>
      </c>
      <c r="L57" s="77">
        <v>1017</v>
      </c>
      <c r="M57" s="77">
        <v>14136</v>
      </c>
      <c r="N57" s="77">
        <v>0</v>
      </c>
      <c r="O57" s="77">
        <v>13208</v>
      </c>
      <c r="P57" s="77">
        <v>0</v>
      </c>
      <c r="Q57" s="77">
        <v>0</v>
      </c>
      <c r="R57" s="77">
        <v>0</v>
      </c>
      <c r="S57" s="77">
        <v>-13208</v>
      </c>
      <c r="T57" s="77">
        <v>26902</v>
      </c>
      <c r="U57" s="77">
        <v>0</v>
      </c>
      <c r="V57" s="78">
        <v>69.8275271273558</v>
      </c>
      <c r="W57" s="78">
        <v>788.91495601173</v>
      </c>
      <c r="X57" s="78">
        <v>0</v>
      </c>
      <c r="Y57" s="77">
        <v>1</v>
      </c>
      <c r="Z57" s="77">
        <v>1</v>
      </c>
      <c r="AA57" s="77">
        <v>1</v>
      </c>
      <c r="AB57" s="79">
        <v>0</v>
      </c>
    </row>
    <row r="58" spans="1:28" ht="19.5">
      <c r="A58" s="904"/>
      <c r="B58" s="55">
        <v>22</v>
      </c>
      <c r="C58" s="53">
        <v>29132</v>
      </c>
      <c r="D58" s="53">
        <v>42825</v>
      </c>
      <c r="E58" s="53">
        <v>29132</v>
      </c>
      <c r="F58" s="53">
        <v>3462</v>
      </c>
      <c r="G58" s="53">
        <v>3459</v>
      </c>
      <c r="H58" s="53">
        <v>25669</v>
      </c>
      <c r="I58" s="53">
        <v>42825</v>
      </c>
      <c r="J58" s="53">
        <v>41809</v>
      </c>
      <c r="K58" s="53">
        <v>15463</v>
      </c>
      <c r="L58" s="53">
        <v>1016</v>
      </c>
      <c r="M58" s="53">
        <v>14136</v>
      </c>
      <c r="N58" s="53">
        <v>0</v>
      </c>
      <c r="O58" s="53">
        <v>13693</v>
      </c>
      <c r="P58" s="53">
        <v>0</v>
      </c>
      <c r="Q58" s="53">
        <v>0</v>
      </c>
      <c r="R58" s="53">
        <v>0</v>
      </c>
      <c r="S58" s="53">
        <v>-13693</v>
      </c>
      <c r="T58" s="53">
        <v>13693</v>
      </c>
      <c r="U58" s="53">
        <v>0</v>
      </c>
      <c r="V58" s="71">
        <v>68.025685931115</v>
      </c>
      <c r="W58" s="71">
        <v>395.522819179665</v>
      </c>
      <c r="X58" s="71">
        <v>0</v>
      </c>
      <c r="Y58" s="53">
        <v>1</v>
      </c>
      <c r="Z58" s="53">
        <v>1</v>
      </c>
      <c r="AA58" s="53">
        <v>1</v>
      </c>
      <c r="AB58" s="72">
        <v>0</v>
      </c>
    </row>
    <row r="59" spans="1:28" ht="19.5">
      <c r="A59" s="904"/>
      <c r="B59" s="56" t="s">
        <v>316</v>
      </c>
      <c r="C59" s="53">
        <v>1435</v>
      </c>
      <c r="D59" s="53">
        <v>950</v>
      </c>
      <c r="E59" s="53">
        <v>1435</v>
      </c>
      <c r="F59" s="53">
        <v>-52</v>
      </c>
      <c r="G59" s="53">
        <v>-53</v>
      </c>
      <c r="H59" s="53">
        <v>1487</v>
      </c>
      <c r="I59" s="53">
        <v>950</v>
      </c>
      <c r="J59" s="53">
        <v>949</v>
      </c>
      <c r="K59" s="53">
        <v>662</v>
      </c>
      <c r="L59" s="53">
        <v>1</v>
      </c>
      <c r="M59" s="53">
        <v>0</v>
      </c>
      <c r="N59" s="53">
        <v>0</v>
      </c>
      <c r="O59" s="53">
        <v>-485</v>
      </c>
      <c r="P59" s="53">
        <v>0</v>
      </c>
      <c r="Q59" s="53">
        <v>0</v>
      </c>
      <c r="R59" s="53">
        <v>0</v>
      </c>
      <c r="S59" s="53">
        <v>485</v>
      </c>
      <c r="T59" s="53">
        <v>13209</v>
      </c>
      <c r="U59" s="53">
        <v>0</v>
      </c>
      <c r="V59" s="71">
        <v>1.8018411962407943</v>
      </c>
      <c r="W59" s="71">
        <v>393.39213683206526</v>
      </c>
      <c r="X59" s="71">
        <v>0</v>
      </c>
      <c r="Y59" s="53">
        <v>0</v>
      </c>
      <c r="Z59" s="53">
        <v>0</v>
      </c>
      <c r="AA59" s="53">
        <v>0</v>
      </c>
      <c r="AB59" s="72">
        <v>0</v>
      </c>
    </row>
    <row r="60" spans="1:29" ht="20.25" thickBot="1">
      <c r="A60" s="906"/>
      <c r="B60" s="62" t="s">
        <v>175</v>
      </c>
      <c r="C60" s="66">
        <v>4.925854730193602</v>
      </c>
      <c r="D60" s="66">
        <v>2.2183304144775247</v>
      </c>
      <c r="E60" s="66">
        <v>4.925854730193602</v>
      </c>
      <c r="F60" s="66">
        <v>-1.5020219526285385</v>
      </c>
      <c r="G60" s="66">
        <v>-1.532234749927725</v>
      </c>
      <c r="H60" s="66">
        <v>5.79297985897386</v>
      </c>
      <c r="I60" s="66">
        <v>2.2183304144775247</v>
      </c>
      <c r="J60" s="66">
        <v>2.269846205362482</v>
      </c>
      <c r="K60" s="66">
        <v>4.28118735044946</v>
      </c>
      <c r="L60" s="66">
        <v>0.09842519685039369</v>
      </c>
      <c r="M60" s="66">
        <v>0</v>
      </c>
      <c r="N60" s="66" t="e">
        <v>#DIV/0!</v>
      </c>
      <c r="O60" s="66">
        <v>-3.541955743810706</v>
      </c>
      <c r="P60" s="66">
        <v>0</v>
      </c>
      <c r="Q60" s="66">
        <v>0</v>
      </c>
      <c r="R60" s="66">
        <v>0</v>
      </c>
      <c r="S60" s="66">
        <v>-3.541955743810706</v>
      </c>
      <c r="T60" s="66">
        <v>96.46534725772293</v>
      </c>
      <c r="U60" s="66">
        <v>0</v>
      </c>
      <c r="V60" s="66"/>
      <c r="W60" s="66"/>
      <c r="X60" s="66"/>
      <c r="Y60" s="66"/>
      <c r="Z60" s="66"/>
      <c r="AA60" s="66"/>
      <c r="AB60" s="85"/>
      <c r="AC60" s="778"/>
    </row>
    <row r="61" spans="1:28" ht="20.25" thickTop="1">
      <c r="A61" s="903" t="s">
        <v>73</v>
      </c>
      <c r="B61" s="59">
        <v>23</v>
      </c>
      <c r="C61" s="77">
        <v>20654856</v>
      </c>
      <c r="D61" s="77">
        <v>21130336</v>
      </c>
      <c r="E61" s="77">
        <v>20650968</v>
      </c>
      <c r="F61" s="77">
        <v>13443989</v>
      </c>
      <c r="G61" s="77">
        <v>11044587</v>
      </c>
      <c r="H61" s="77">
        <v>9316940</v>
      </c>
      <c r="I61" s="77">
        <v>21040403</v>
      </c>
      <c r="J61" s="77">
        <v>16352383</v>
      </c>
      <c r="K61" s="77">
        <v>1630247</v>
      </c>
      <c r="L61" s="77">
        <v>4558778</v>
      </c>
      <c r="M61" s="77">
        <v>9773844</v>
      </c>
      <c r="N61" s="77">
        <v>751710</v>
      </c>
      <c r="O61" s="77">
        <v>1141145</v>
      </c>
      <c r="P61" s="77">
        <v>3888</v>
      </c>
      <c r="Q61" s="77">
        <v>0</v>
      </c>
      <c r="R61" s="77">
        <v>89933</v>
      </c>
      <c r="S61" s="77">
        <v>-475480</v>
      </c>
      <c r="T61" s="77">
        <v>4885261</v>
      </c>
      <c r="U61" s="77">
        <v>0</v>
      </c>
      <c r="V61" s="78">
        <v>98.1491086458753</v>
      </c>
      <c r="W61" s="78">
        <v>36.3378830494431</v>
      </c>
      <c r="X61" s="78">
        <v>0</v>
      </c>
      <c r="Y61" s="77">
        <v>12</v>
      </c>
      <c r="Z61" s="77">
        <v>5</v>
      </c>
      <c r="AA61" s="77">
        <v>5</v>
      </c>
      <c r="AB61" s="79">
        <v>0</v>
      </c>
    </row>
    <row r="62" spans="1:28" ht="19.5">
      <c r="A62" s="904"/>
      <c r="B62" s="55">
        <v>22</v>
      </c>
      <c r="C62" s="53">
        <v>14769504</v>
      </c>
      <c r="D62" s="53">
        <v>14995989</v>
      </c>
      <c r="E62" s="53">
        <v>14721162</v>
      </c>
      <c r="F62" s="53">
        <v>9163983</v>
      </c>
      <c r="G62" s="53">
        <v>7761705</v>
      </c>
      <c r="H62" s="53">
        <v>6816712</v>
      </c>
      <c r="I62" s="53">
        <v>14887030</v>
      </c>
      <c r="J62" s="53">
        <v>11307824</v>
      </c>
      <c r="K62" s="53">
        <v>1326472</v>
      </c>
      <c r="L62" s="53">
        <v>3488746</v>
      </c>
      <c r="M62" s="53">
        <v>7066425</v>
      </c>
      <c r="N62" s="53">
        <v>723622</v>
      </c>
      <c r="O62" s="53">
        <v>889490</v>
      </c>
      <c r="P62" s="53">
        <v>48342</v>
      </c>
      <c r="Q62" s="53">
        <v>0</v>
      </c>
      <c r="R62" s="53">
        <v>108959</v>
      </c>
      <c r="S62" s="53">
        <v>-226485</v>
      </c>
      <c r="T62" s="53">
        <v>3735485</v>
      </c>
      <c r="U62" s="53">
        <v>0</v>
      </c>
      <c r="V62" s="71">
        <v>98.8858220880861</v>
      </c>
      <c r="W62" s="71">
        <v>40.7626792847608</v>
      </c>
      <c r="X62" s="71">
        <v>0</v>
      </c>
      <c r="Y62" s="53">
        <v>8</v>
      </c>
      <c r="Z62" s="53">
        <v>5</v>
      </c>
      <c r="AA62" s="53">
        <v>5</v>
      </c>
      <c r="AB62" s="72">
        <v>0</v>
      </c>
    </row>
    <row r="63" spans="1:28" ht="19.5">
      <c r="A63" s="904"/>
      <c r="B63" s="56" t="s">
        <v>316</v>
      </c>
      <c r="C63" s="53">
        <v>5885352</v>
      </c>
      <c r="D63" s="53">
        <v>6134347</v>
      </c>
      <c r="E63" s="53">
        <v>5929806</v>
      </c>
      <c r="F63" s="53">
        <v>4280006</v>
      </c>
      <c r="G63" s="53">
        <v>3282882</v>
      </c>
      <c r="H63" s="53">
        <v>2500228</v>
      </c>
      <c r="I63" s="53">
        <v>6153373</v>
      </c>
      <c r="J63" s="53">
        <v>5044559</v>
      </c>
      <c r="K63" s="53">
        <v>303775</v>
      </c>
      <c r="L63" s="53">
        <v>1070032</v>
      </c>
      <c r="M63" s="53">
        <v>2707419</v>
      </c>
      <c r="N63" s="53">
        <v>28088</v>
      </c>
      <c r="O63" s="53">
        <v>251655</v>
      </c>
      <c r="P63" s="53">
        <v>-44454</v>
      </c>
      <c r="Q63" s="53">
        <v>0</v>
      </c>
      <c r="R63" s="53">
        <v>-19026</v>
      </c>
      <c r="S63" s="53">
        <v>-248995</v>
      </c>
      <c r="T63" s="53">
        <v>1149776</v>
      </c>
      <c r="U63" s="53">
        <v>0</v>
      </c>
      <c r="V63" s="71">
        <v>-0.7367134422108013</v>
      </c>
      <c r="W63" s="71">
        <v>-4.424796235317646</v>
      </c>
      <c r="X63" s="71">
        <v>0</v>
      </c>
      <c r="Y63" s="53">
        <v>4</v>
      </c>
      <c r="Z63" s="53">
        <v>0</v>
      </c>
      <c r="AA63" s="53">
        <v>0</v>
      </c>
      <c r="AB63" s="72">
        <v>0</v>
      </c>
    </row>
    <row r="64" spans="1:29" ht="20.25" thickBot="1">
      <c r="A64" s="906"/>
      <c r="B64" s="62" t="s">
        <v>175</v>
      </c>
      <c r="C64" s="66">
        <v>39.848000311994234</v>
      </c>
      <c r="D64" s="66">
        <v>40.90658508751907</v>
      </c>
      <c r="E64" s="66">
        <v>40.2808283748253</v>
      </c>
      <c r="F64" s="66">
        <v>46.70464796802875</v>
      </c>
      <c r="G64" s="66">
        <v>42.29588730826539</v>
      </c>
      <c r="H64" s="66">
        <v>36.677917447590566</v>
      </c>
      <c r="I64" s="66">
        <v>41.33378518079161</v>
      </c>
      <c r="J64" s="66">
        <v>44.61122670462505</v>
      </c>
      <c r="K64" s="66">
        <v>22.900973409163555</v>
      </c>
      <c r="L64" s="66">
        <v>30.670963148363338</v>
      </c>
      <c r="M64" s="66">
        <v>38.31384328001783</v>
      </c>
      <c r="N64" s="66">
        <v>3.8815845842166214</v>
      </c>
      <c r="O64" s="66">
        <v>28.292054997807732</v>
      </c>
      <c r="P64" s="66">
        <v>-91.9573042075214</v>
      </c>
      <c r="Q64" s="66">
        <v>0</v>
      </c>
      <c r="R64" s="66">
        <v>-17.46161400159693</v>
      </c>
      <c r="S64" s="66">
        <v>109.93884804733204</v>
      </c>
      <c r="T64" s="66">
        <v>30.779831802296087</v>
      </c>
      <c r="U64" s="66">
        <v>0</v>
      </c>
      <c r="V64" s="66"/>
      <c r="W64" s="66"/>
      <c r="X64" s="66"/>
      <c r="Y64" s="66"/>
      <c r="Z64" s="66"/>
      <c r="AA64" s="66"/>
      <c r="AB64" s="85"/>
      <c r="AC64" s="778"/>
    </row>
    <row r="65" spans="1:29" ht="32.25" customHeight="1" thickBot="1" thickTop="1">
      <c r="A65" s="64" t="s">
        <v>70</v>
      </c>
      <c r="B65" s="63">
        <v>23</v>
      </c>
      <c r="C65" s="86">
        <v>88261756</v>
      </c>
      <c r="D65" s="86">
        <v>87032112</v>
      </c>
      <c r="E65" s="86">
        <v>87943096</v>
      </c>
      <c r="F65" s="86">
        <v>72856641</v>
      </c>
      <c r="G65" s="86">
        <v>67371383</v>
      </c>
      <c r="H65" s="86">
        <v>15633950</v>
      </c>
      <c r="I65" s="86">
        <v>86482239</v>
      </c>
      <c r="J65" s="86">
        <v>75473296</v>
      </c>
      <c r="K65" s="86">
        <v>24368487</v>
      </c>
      <c r="L65" s="86">
        <v>8355405</v>
      </c>
      <c r="M65" s="86">
        <v>21576585</v>
      </c>
      <c r="N65" s="86">
        <v>4017226</v>
      </c>
      <c r="O65" s="86">
        <v>2556369</v>
      </c>
      <c r="P65" s="86">
        <v>318660</v>
      </c>
      <c r="Q65" s="86">
        <v>101807</v>
      </c>
      <c r="R65" s="86">
        <v>549873</v>
      </c>
      <c r="S65" s="86">
        <v>1229644</v>
      </c>
      <c r="T65" s="86">
        <v>30599421</v>
      </c>
      <c r="U65" s="86">
        <v>0</v>
      </c>
      <c r="V65" s="87">
        <v>101.689198865446</v>
      </c>
      <c r="W65" s="87">
        <v>41.9994945965187</v>
      </c>
      <c r="X65" s="87">
        <v>0</v>
      </c>
      <c r="Y65" s="86">
        <v>48</v>
      </c>
      <c r="Z65" s="86">
        <v>16</v>
      </c>
      <c r="AA65" s="86">
        <v>18</v>
      </c>
      <c r="AB65" s="88">
        <v>0</v>
      </c>
      <c r="AC65" s="778"/>
    </row>
  </sheetData>
  <sheetProtection/>
  <mergeCells count="15">
    <mergeCell ref="A21:A24"/>
    <mergeCell ref="A25:A28"/>
    <mergeCell ref="A29:A32"/>
    <mergeCell ref="A33:A36"/>
    <mergeCell ref="A5:A8"/>
    <mergeCell ref="A9:A12"/>
    <mergeCell ref="A13:A16"/>
    <mergeCell ref="A17:A20"/>
    <mergeCell ref="A49:A52"/>
    <mergeCell ref="A57:A60"/>
    <mergeCell ref="A61:A64"/>
    <mergeCell ref="A37:A40"/>
    <mergeCell ref="A41:A44"/>
    <mergeCell ref="A45:A48"/>
    <mergeCell ref="A53:A56"/>
  </mergeCells>
  <printOptions/>
  <pageMargins left="0.7874015748031497" right="0.7874015748031497" top="0.4724409448818898" bottom="0.3937007874015748" header="0.5118110236220472" footer="0.5118110236220472"/>
  <pageSetup fitToWidth="2" horizontalDpi="400" verticalDpi="400" orientation="landscape" paperSize="9" scale="40" r:id="rId1"/>
  <colBreaks count="1" manualBreakCount="1">
    <brk id="18" max="6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6"/>
  <sheetViews>
    <sheetView showGridLines="0" showZeros="0" view="pageBreakPreview" zoomScale="80" zoomScaleNormal="75" zoomScaleSheetLayoutView="80" zoomScalePageLayoutView="0" workbookViewId="0" topLeftCell="A1">
      <selection activeCell="H5" sqref="H5:L5"/>
    </sheetView>
  </sheetViews>
  <sheetFormatPr defaultColWidth="13.54296875" defaultRowHeight="18"/>
  <cols>
    <col min="1" max="1" width="10.72265625" style="238" customWidth="1"/>
    <col min="2" max="2" width="11.90625" style="238" hidden="1" customWidth="1"/>
    <col min="3" max="7" width="12.72265625" style="238" customWidth="1"/>
    <col min="8" max="12" width="8.6328125" style="238" customWidth="1"/>
    <col min="13" max="17" width="10.72265625" style="238" customWidth="1"/>
    <col min="18" max="16384" width="13.453125" style="238" customWidth="1"/>
  </cols>
  <sheetData>
    <row r="1" s="161" customFormat="1" ht="27.75" customHeight="1">
      <c r="A1" s="89" t="s">
        <v>57</v>
      </c>
    </row>
    <row r="2" s="161" customFormat="1" ht="27.75" customHeight="1">
      <c r="A2" s="91" t="s">
        <v>0</v>
      </c>
    </row>
    <row r="3" s="184" customFormat="1" ht="4.5" customHeight="1"/>
    <row r="4" spans="1:12" ht="28.5" customHeight="1" thickBot="1">
      <c r="A4" s="233" t="s">
        <v>166</v>
      </c>
      <c r="B4" s="234"/>
      <c r="C4" s="234"/>
      <c r="D4" s="234"/>
      <c r="E4" s="234"/>
      <c r="F4" s="235"/>
      <c r="G4" s="235"/>
      <c r="H4" s="235"/>
      <c r="I4" s="236"/>
      <c r="J4" s="235"/>
      <c r="K4" s="235"/>
      <c r="L4" s="237" t="s">
        <v>410</v>
      </c>
    </row>
    <row r="5" spans="1:12" s="240" customFormat="1" ht="38.25" customHeight="1">
      <c r="A5" s="239" t="s">
        <v>98</v>
      </c>
      <c r="B5" s="935">
        <v>18</v>
      </c>
      <c r="C5" s="935">
        <v>19</v>
      </c>
      <c r="D5" s="935">
        <v>20</v>
      </c>
      <c r="E5" s="935">
        <v>21</v>
      </c>
      <c r="F5" s="935">
        <v>22</v>
      </c>
      <c r="G5" s="935">
        <v>23</v>
      </c>
      <c r="H5" s="936" t="s">
        <v>167</v>
      </c>
      <c r="I5" s="937"/>
      <c r="J5" s="937"/>
      <c r="K5" s="937"/>
      <c r="L5" s="928"/>
    </row>
    <row r="6" spans="1:12" s="240" customFormat="1" ht="38.25" customHeight="1">
      <c r="A6" s="241" t="s">
        <v>101</v>
      </c>
      <c r="B6" s="924"/>
      <c r="C6" s="924"/>
      <c r="D6" s="924"/>
      <c r="E6" s="924"/>
      <c r="F6" s="924"/>
      <c r="G6" s="924"/>
      <c r="H6" s="190">
        <v>19</v>
      </c>
      <c r="I6" s="189">
        <v>20</v>
      </c>
      <c r="J6" s="191">
        <v>21</v>
      </c>
      <c r="K6" s="191">
        <v>22</v>
      </c>
      <c r="L6" s="192">
        <v>23</v>
      </c>
    </row>
    <row r="7" spans="1:13" s="240" customFormat="1" ht="36.75" customHeight="1">
      <c r="A7" s="242" t="s">
        <v>103</v>
      </c>
      <c r="B7" s="131">
        <v>2313817</v>
      </c>
      <c r="C7" s="131">
        <v>2536205</v>
      </c>
      <c r="D7" s="131">
        <v>2756100</v>
      </c>
      <c r="E7" s="131">
        <v>2954481</v>
      </c>
      <c r="F7" s="131">
        <v>3075019</v>
      </c>
      <c r="G7" s="131">
        <v>3128564</v>
      </c>
      <c r="H7" s="155">
        <f>(C7-B7)/B7*100</f>
        <v>9.611304610520193</v>
      </c>
      <c r="I7" s="155">
        <f>(D7-C7)/C7*100</f>
        <v>8.670237618804473</v>
      </c>
      <c r="J7" s="155">
        <f>(E7-D7)/D7*100</f>
        <v>7.1978883204528135</v>
      </c>
      <c r="K7" s="155">
        <f>(F7-E7)/E7*100</f>
        <v>4.0798366955143734</v>
      </c>
      <c r="L7" s="132">
        <f>(G7-F7)/F7*100</f>
        <v>1.7412900538175538</v>
      </c>
      <c r="M7" s="243"/>
    </row>
    <row r="8" spans="1:12" s="240" customFormat="1" ht="36.75" customHeight="1">
      <c r="A8" s="242" t="s">
        <v>104</v>
      </c>
      <c r="B8" s="131">
        <v>0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55">
        <v>0</v>
      </c>
      <c r="I8" s="155">
        <v>0</v>
      </c>
      <c r="J8" s="155">
        <v>0</v>
      </c>
      <c r="K8" s="155">
        <v>0</v>
      </c>
      <c r="L8" s="132">
        <v>0</v>
      </c>
    </row>
    <row r="9" spans="1:12" s="240" customFormat="1" ht="36.75" customHeight="1">
      <c r="A9" s="242" t="s">
        <v>105</v>
      </c>
      <c r="B9" s="131">
        <v>0</v>
      </c>
      <c r="C9" s="131">
        <v>0</v>
      </c>
      <c r="D9" s="131">
        <v>5190</v>
      </c>
      <c r="E9" s="131">
        <v>0</v>
      </c>
      <c r="F9" s="131">
        <v>0</v>
      </c>
      <c r="G9" s="131">
        <v>0</v>
      </c>
      <c r="H9" s="155">
        <v>0</v>
      </c>
      <c r="I9" s="157" t="s">
        <v>75</v>
      </c>
      <c r="J9" s="157" t="s">
        <v>323</v>
      </c>
      <c r="K9" s="155">
        <v>0</v>
      </c>
      <c r="L9" s="132">
        <v>0</v>
      </c>
    </row>
    <row r="10" spans="1:12" s="240" customFormat="1" ht="36.75" customHeight="1">
      <c r="A10" s="242" t="s">
        <v>106</v>
      </c>
      <c r="B10" s="131">
        <v>0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55">
        <v>0</v>
      </c>
      <c r="I10" s="155">
        <v>0</v>
      </c>
      <c r="J10" s="155">
        <v>0</v>
      </c>
      <c r="K10" s="155">
        <v>0</v>
      </c>
      <c r="L10" s="132">
        <v>0</v>
      </c>
    </row>
    <row r="11" spans="1:12" s="240" customFormat="1" ht="36.75" customHeight="1">
      <c r="A11" s="242" t="s">
        <v>107</v>
      </c>
      <c r="B11" s="131">
        <v>212402</v>
      </c>
      <c r="C11" s="131">
        <v>458974</v>
      </c>
      <c r="D11" s="131">
        <v>710782</v>
      </c>
      <c r="E11" s="131">
        <v>912651</v>
      </c>
      <c r="F11" s="131">
        <v>1032185</v>
      </c>
      <c r="G11" s="131">
        <v>1152912</v>
      </c>
      <c r="H11" s="155">
        <f aca="true" t="shared" si="0" ref="H11:L13">(C11-B11)/B11*100</f>
        <v>116.08741913917949</v>
      </c>
      <c r="I11" s="155">
        <f t="shared" si="0"/>
        <v>54.86323844052169</v>
      </c>
      <c r="J11" s="155">
        <f t="shared" si="0"/>
        <v>28.400972450062046</v>
      </c>
      <c r="K11" s="155">
        <f t="shared" si="0"/>
        <v>13.097449079659146</v>
      </c>
      <c r="L11" s="132">
        <f t="shared" si="0"/>
        <v>11.696256000620044</v>
      </c>
    </row>
    <row r="12" spans="1:12" s="240" customFormat="1" ht="36.75" customHeight="1">
      <c r="A12" s="242" t="s">
        <v>108</v>
      </c>
      <c r="B12" s="131">
        <v>15298605</v>
      </c>
      <c r="C12" s="131">
        <v>16365698</v>
      </c>
      <c r="D12" s="131">
        <v>18159135</v>
      </c>
      <c r="E12" s="131">
        <v>19562395</v>
      </c>
      <c r="F12" s="131">
        <v>20756748</v>
      </c>
      <c r="G12" s="131">
        <v>21207847</v>
      </c>
      <c r="H12" s="155">
        <f t="shared" si="0"/>
        <v>6.975100017289158</v>
      </c>
      <c r="I12" s="155">
        <f t="shared" si="0"/>
        <v>10.958512127011021</v>
      </c>
      <c r="J12" s="155">
        <f t="shared" si="0"/>
        <v>7.727570724046052</v>
      </c>
      <c r="K12" s="155">
        <f t="shared" si="0"/>
        <v>6.105351619778662</v>
      </c>
      <c r="L12" s="132">
        <f t="shared" si="0"/>
        <v>2.1732643283042217</v>
      </c>
    </row>
    <row r="13" spans="1:12" s="240" customFormat="1" ht="36.75" customHeight="1">
      <c r="A13" s="242" t="s">
        <v>109</v>
      </c>
      <c r="B13" s="131">
        <v>161048</v>
      </c>
      <c r="C13" s="131">
        <v>181307</v>
      </c>
      <c r="D13" s="131">
        <v>210520</v>
      </c>
      <c r="E13" s="131">
        <v>212372</v>
      </c>
      <c r="F13" s="131">
        <v>218301</v>
      </c>
      <c r="G13" s="131">
        <v>224837</v>
      </c>
      <c r="H13" s="155">
        <f t="shared" si="0"/>
        <v>12.579479409865382</v>
      </c>
      <c r="I13" s="155">
        <f t="shared" si="0"/>
        <v>16.112450153606865</v>
      </c>
      <c r="J13" s="155">
        <f t="shared" si="0"/>
        <v>0.8797263917917537</v>
      </c>
      <c r="K13" s="155">
        <f t="shared" si="0"/>
        <v>2.791799295575688</v>
      </c>
      <c r="L13" s="132">
        <f t="shared" si="0"/>
        <v>2.994031177136156</v>
      </c>
    </row>
    <row r="14" spans="1:12" s="240" customFormat="1" ht="36.75" customHeight="1">
      <c r="A14" s="244" t="s">
        <v>138</v>
      </c>
      <c r="B14" s="142">
        <v>0</v>
      </c>
      <c r="C14" s="142">
        <v>898703</v>
      </c>
      <c r="D14" s="142">
        <v>1827955</v>
      </c>
      <c r="E14" s="142">
        <v>2793251</v>
      </c>
      <c r="F14" s="142">
        <v>3735486</v>
      </c>
      <c r="G14" s="142">
        <v>4885261</v>
      </c>
      <c r="H14" s="78" t="s">
        <v>75</v>
      </c>
      <c r="I14" s="194">
        <f aca="true" t="shared" si="1" ref="I14:L15">(D14-C14)/C14*100</f>
        <v>103.39923200434404</v>
      </c>
      <c r="J14" s="194">
        <f t="shared" si="1"/>
        <v>52.80742687867043</v>
      </c>
      <c r="K14" s="194">
        <f t="shared" si="1"/>
        <v>33.73255751094334</v>
      </c>
      <c r="L14" s="143">
        <f t="shared" si="1"/>
        <v>30.779796792171087</v>
      </c>
    </row>
    <row r="15" spans="1:12" s="240" customFormat="1" ht="36.75" customHeight="1" thickBot="1">
      <c r="A15" s="245" t="s">
        <v>110</v>
      </c>
      <c r="B15" s="145">
        <f aca="true" t="shared" si="2" ref="B15:G15">SUM(B7:B14)</f>
        <v>17985872</v>
      </c>
      <c r="C15" s="145">
        <f t="shared" si="2"/>
        <v>20440887</v>
      </c>
      <c r="D15" s="145">
        <f t="shared" si="2"/>
        <v>23669682</v>
      </c>
      <c r="E15" s="145">
        <f t="shared" si="2"/>
        <v>26435150</v>
      </c>
      <c r="F15" s="145">
        <f t="shared" si="2"/>
        <v>28817739</v>
      </c>
      <c r="G15" s="145">
        <f t="shared" si="2"/>
        <v>30599421</v>
      </c>
      <c r="H15" s="160">
        <f>(C15-B15)/B15*100</f>
        <v>13.649685708871942</v>
      </c>
      <c r="I15" s="160">
        <f>(D15-C15)/C15*100</f>
        <v>15.79576757114307</v>
      </c>
      <c r="J15" s="160">
        <f t="shared" si="1"/>
        <v>11.683587468559992</v>
      </c>
      <c r="K15" s="160">
        <f t="shared" si="1"/>
        <v>9.01295812582868</v>
      </c>
      <c r="L15" s="146">
        <f t="shared" si="1"/>
        <v>6.18258774569372</v>
      </c>
    </row>
    <row r="16" spans="1:12" ht="13.5" customHeight="1">
      <c r="A16" s="246"/>
      <c r="B16" s="247"/>
      <c r="C16" s="247"/>
      <c r="D16" s="247"/>
      <c r="E16" s="247"/>
      <c r="F16" s="247"/>
      <c r="G16" s="247"/>
      <c r="H16" s="248"/>
      <c r="I16" s="248"/>
      <c r="J16" s="248"/>
      <c r="K16" s="248"/>
      <c r="L16" s="248"/>
    </row>
  </sheetData>
  <sheetProtection/>
  <mergeCells count="7">
    <mergeCell ref="B5:B6"/>
    <mergeCell ref="D5:D6"/>
    <mergeCell ref="G5:G6"/>
    <mergeCell ref="H5:L5"/>
    <mergeCell ref="F5:F6"/>
    <mergeCell ref="C5:C6"/>
    <mergeCell ref="E5:E6"/>
  </mergeCells>
  <printOptions/>
  <pageMargins left="0.7874015748031497" right="0.7874015748031497" top="1.18" bottom="0.7874015748031497" header="0.5118110236220472" footer="0.5118110236220472"/>
  <pageSetup fitToHeight="1" fitToWidth="1" horizontalDpi="400" verticalDpi="4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6"/>
  <sheetViews>
    <sheetView showGridLines="0" showZeros="0" view="pageBreakPreview" zoomScale="80" zoomScaleNormal="75" zoomScaleSheetLayoutView="80" zoomScalePageLayoutView="0" workbookViewId="0" topLeftCell="A1">
      <selection activeCell="H5" sqref="H5:L5"/>
    </sheetView>
  </sheetViews>
  <sheetFormatPr defaultColWidth="13.54296875" defaultRowHeight="18"/>
  <cols>
    <col min="1" max="1" width="12.8125" style="238" customWidth="1"/>
    <col min="2" max="2" width="10.36328125" style="238" hidden="1" customWidth="1"/>
    <col min="3" max="7" width="12.72265625" style="238" customWidth="1"/>
    <col min="8" max="12" width="8.72265625" style="238" customWidth="1"/>
    <col min="13" max="32" width="5.8125" style="238" customWidth="1"/>
    <col min="33" max="16384" width="13.453125" style="238" customWidth="1"/>
  </cols>
  <sheetData>
    <row r="1" s="161" customFormat="1" ht="27.75" customHeight="1">
      <c r="A1" s="89" t="s">
        <v>169</v>
      </c>
    </row>
    <row r="2" s="161" customFormat="1" ht="27.75" customHeight="1">
      <c r="A2" s="91" t="s">
        <v>0</v>
      </c>
    </row>
    <row r="3" ht="4.5" customHeight="1"/>
    <row r="4" spans="1:12" ht="28.5" customHeight="1" thickBot="1">
      <c r="A4" s="233" t="s">
        <v>168</v>
      </c>
      <c r="B4" s="234"/>
      <c r="C4" s="234"/>
      <c r="D4" s="234"/>
      <c r="E4" s="234"/>
      <c r="F4" s="234"/>
      <c r="G4" s="234"/>
      <c r="H4" s="249"/>
      <c r="I4" s="250"/>
      <c r="J4" s="249"/>
      <c r="K4" s="249"/>
      <c r="L4" s="251" t="s">
        <v>410</v>
      </c>
    </row>
    <row r="5" spans="1:12" s="240" customFormat="1" ht="38.25" customHeight="1">
      <c r="A5" s="239" t="s">
        <v>98</v>
      </c>
      <c r="B5" s="935">
        <v>18</v>
      </c>
      <c r="C5" s="935">
        <v>19</v>
      </c>
      <c r="D5" s="935">
        <v>20</v>
      </c>
      <c r="E5" s="935">
        <v>21</v>
      </c>
      <c r="F5" s="935">
        <v>22</v>
      </c>
      <c r="G5" s="935">
        <v>23</v>
      </c>
      <c r="H5" s="938" t="s">
        <v>167</v>
      </c>
      <c r="I5" s="927"/>
      <c r="J5" s="927"/>
      <c r="K5" s="927"/>
      <c r="L5" s="928"/>
    </row>
    <row r="6" spans="1:12" s="240" customFormat="1" ht="38.25" customHeight="1">
      <c r="A6" s="241" t="s">
        <v>101</v>
      </c>
      <c r="B6" s="924"/>
      <c r="C6" s="924"/>
      <c r="D6" s="924"/>
      <c r="E6" s="924"/>
      <c r="F6" s="924"/>
      <c r="G6" s="924"/>
      <c r="H6" s="190">
        <v>19</v>
      </c>
      <c r="I6" s="189">
        <v>20</v>
      </c>
      <c r="J6" s="191">
        <v>21</v>
      </c>
      <c r="K6" s="191">
        <v>22</v>
      </c>
      <c r="L6" s="192">
        <v>23</v>
      </c>
    </row>
    <row r="7" spans="1:12" s="240" customFormat="1" ht="36.75" customHeight="1">
      <c r="A7" s="242" t="s">
        <v>103</v>
      </c>
      <c r="B7" s="131">
        <v>0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55">
        <v>0</v>
      </c>
      <c r="I7" s="155">
        <v>0</v>
      </c>
      <c r="J7" s="155">
        <v>0</v>
      </c>
      <c r="K7" s="155">
        <v>0</v>
      </c>
      <c r="L7" s="132">
        <v>0</v>
      </c>
    </row>
    <row r="8" spans="1:12" s="240" customFormat="1" ht="36.75" customHeight="1">
      <c r="A8" s="242" t="s">
        <v>104</v>
      </c>
      <c r="B8" s="131">
        <v>0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55">
        <v>0</v>
      </c>
      <c r="I8" s="155">
        <v>0</v>
      </c>
      <c r="J8" s="155">
        <v>0</v>
      </c>
      <c r="K8" s="155">
        <v>0</v>
      </c>
      <c r="L8" s="132">
        <v>0</v>
      </c>
    </row>
    <row r="9" spans="1:12" s="240" customFormat="1" ht="36.75" customHeight="1">
      <c r="A9" s="242" t="s">
        <v>105</v>
      </c>
      <c r="B9" s="131">
        <v>0</v>
      </c>
      <c r="C9" s="131">
        <v>0</v>
      </c>
      <c r="D9" s="131">
        <v>0</v>
      </c>
      <c r="E9" s="131">
        <v>0</v>
      </c>
      <c r="F9" s="131">
        <v>0</v>
      </c>
      <c r="G9" s="131">
        <v>0</v>
      </c>
      <c r="H9" s="155">
        <v>0</v>
      </c>
      <c r="I9" s="155">
        <v>0</v>
      </c>
      <c r="J9" s="155">
        <v>0</v>
      </c>
      <c r="K9" s="155">
        <v>0</v>
      </c>
      <c r="L9" s="132">
        <v>0</v>
      </c>
    </row>
    <row r="10" spans="1:12" s="240" customFormat="1" ht="36.75" customHeight="1">
      <c r="A10" s="242" t="s">
        <v>106</v>
      </c>
      <c r="B10" s="131">
        <v>0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55">
        <v>0</v>
      </c>
      <c r="I10" s="155">
        <v>0</v>
      </c>
      <c r="J10" s="155">
        <v>0</v>
      </c>
      <c r="K10" s="155">
        <v>0</v>
      </c>
      <c r="L10" s="132">
        <v>0</v>
      </c>
    </row>
    <row r="11" spans="1:12" s="240" customFormat="1" ht="36.75" customHeight="1">
      <c r="A11" s="242" t="s">
        <v>107</v>
      </c>
      <c r="B11" s="131">
        <v>0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55">
        <v>0</v>
      </c>
      <c r="I11" s="155">
        <v>0</v>
      </c>
      <c r="J11" s="155">
        <v>0</v>
      </c>
      <c r="K11" s="155">
        <v>0</v>
      </c>
      <c r="L11" s="132">
        <v>0</v>
      </c>
    </row>
    <row r="12" spans="1:12" s="240" customFormat="1" ht="36.75" customHeight="1">
      <c r="A12" s="242" t="s">
        <v>108</v>
      </c>
      <c r="B12" s="131">
        <v>787677</v>
      </c>
      <c r="C12" s="131">
        <v>432067</v>
      </c>
      <c r="D12" s="131">
        <v>0</v>
      </c>
      <c r="E12" s="131">
        <v>0</v>
      </c>
      <c r="F12" s="131">
        <v>0</v>
      </c>
      <c r="G12" s="131">
        <v>0</v>
      </c>
      <c r="H12" s="155">
        <f>(C12-B12)/B12*100</f>
        <v>-45.1466781434522</v>
      </c>
      <c r="I12" s="157" t="s">
        <v>323</v>
      </c>
      <c r="J12" s="155">
        <v>0</v>
      </c>
      <c r="K12" s="155">
        <v>0</v>
      </c>
      <c r="L12" s="132">
        <v>0</v>
      </c>
    </row>
    <row r="13" spans="1:12" s="240" customFormat="1" ht="36.75" customHeight="1">
      <c r="A13" s="242" t="s">
        <v>109</v>
      </c>
      <c r="B13" s="131">
        <v>26703</v>
      </c>
      <c r="C13" s="131">
        <v>9053</v>
      </c>
      <c r="D13" s="131">
        <v>0</v>
      </c>
      <c r="E13" s="131">
        <v>0</v>
      </c>
      <c r="F13" s="131">
        <v>0</v>
      </c>
      <c r="G13" s="131">
        <v>0</v>
      </c>
      <c r="H13" s="155">
        <f>(C13-B13)/B13*100</f>
        <v>-66.09744223495487</v>
      </c>
      <c r="I13" s="157" t="s">
        <v>323</v>
      </c>
      <c r="J13" s="155">
        <v>0</v>
      </c>
      <c r="K13" s="155">
        <v>0</v>
      </c>
      <c r="L13" s="132">
        <v>0</v>
      </c>
    </row>
    <row r="14" spans="1:12" s="240" customFormat="1" ht="36.75" customHeight="1">
      <c r="A14" s="244" t="s">
        <v>138</v>
      </c>
      <c r="B14" s="142">
        <v>0</v>
      </c>
      <c r="C14" s="142">
        <v>0</v>
      </c>
      <c r="D14" s="142">
        <v>0</v>
      </c>
      <c r="E14" s="142">
        <v>0</v>
      </c>
      <c r="F14" s="142">
        <v>0</v>
      </c>
      <c r="G14" s="142">
        <v>0</v>
      </c>
      <c r="H14" s="78" t="s">
        <v>170</v>
      </c>
      <c r="I14" s="194">
        <v>0</v>
      </c>
      <c r="J14" s="194">
        <v>0</v>
      </c>
      <c r="K14" s="194">
        <v>0</v>
      </c>
      <c r="L14" s="143">
        <v>0</v>
      </c>
    </row>
    <row r="15" spans="1:12" s="240" customFormat="1" ht="36.75" customHeight="1" thickBot="1">
      <c r="A15" s="245" t="s">
        <v>110</v>
      </c>
      <c r="B15" s="145">
        <v>589074</v>
      </c>
      <c r="C15" s="145">
        <f>SUM(C7:C14)</f>
        <v>441120</v>
      </c>
      <c r="D15" s="145">
        <f>SUM(D7:D14)</f>
        <v>0</v>
      </c>
      <c r="E15" s="145">
        <f>SUM(E7:E14)</f>
        <v>0</v>
      </c>
      <c r="F15" s="145">
        <f>SUM(F7:F14)</f>
        <v>0</v>
      </c>
      <c r="G15" s="145">
        <f>SUM(G7:G14)</f>
        <v>0</v>
      </c>
      <c r="H15" s="160">
        <f>(C15-B15)/B15*100</f>
        <v>-25.11636908096436</v>
      </c>
      <c r="I15" s="87" t="s">
        <v>323</v>
      </c>
      <c r="J15" s="160">
        <v>0</v>
      </c>
      <c r="K15" s="160">
        <v>0</v>
      </c>
      <c r="L15" s="146">
        <v>0</v>
      </c>
    </row>
    <row r="16" spans="1:12" ht="36.75" customHeight="1">
      <c r="A16" s="246"/>
      <c r="B16" s="247"/>
      <c r="C16" s="247"/>
      <c r="D16" s="247"/>
      <c r="E16" s="247"/>
      <c r="F16" s="247"/>
      <c r="G16" s="247"/>
      <c r="H16" s="248"/>
      <c r="I16" s="248"/>
      <c r="J16" s="248"/>
      <c r="K16" s="248"/>
      <c r="L16" s="248"/>
    </row>
  </sheetData>
  <sheetProtection/>
  <mergeCells count="7">
    <mergeCell ref="C5:C6"/>
    <mergeCell ref="B5:B6"/>
    <mergeCell ref="E5:E6"/>
    <mergeCell ref="H5:L5"/>
    <mergeCell ref="F5:F6"/>
    <mergeCell ref="D5:D6"/>
    <mergeCell ref="G5:G6"/>
  </mergeCells>
  <printOptions/>
  <pageMargins left="0.7874015748031497" right="0.7874015748031497" top="1.17" bottom="0.7874015748031497" header="0.5118110236220472" footer="0.5118110236220472"/>
  <pageSetup fitToHeight="1" fitToWidth="1" horizontalDpi="400" verticalDpi="400" orientation="landscape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33"/>
  <sheetViews>
    <sheetView showGridLines="0" showZeros="0" view="pageBreakPreview" zoomScale="90" zoomScaleNormal="75" zoomScaleSheetLayoutView="90" zoomScalePageLayoutView="0" workbookViewId="0" topLeftCell="A1">
      <selection activeCell="L5" sqref="L5:M5"/>
    </sheetView>
  </sheetViews>
  <sheetFormatPr defaultColWidth="13.54296875" defaultRowHeight="18"/>
  <cols>
    <col min="1" max="1" width="12.72265625" style="238" customWidth="1"/>
    <col min="2" max="6" width="10.72265625" style="238" customWidth="1"/>
    <col min="7" max="8" width="11.72265625" style="238" customWidth="1"/>
    <col min="9" max="13" width="10.72265625" style="238" customWidth="1"/>
    <col min="14" max="14" width="5.8125" style="238" customWidth="1"/>
    <col min="15" max="15" width="11.72265625" style="238" customWidth="1"/>
    <col min="16" max="16" width="11.36328125" style="238" customWidth="1"/>
    <col min="17" max="17" width="9.6328125" style="238" bestFit="1" customWidth="1"/>
    <col min="18" max="27" width="5.8125" style="238" customWidth="1"/>
    <col min="28" max="16384" width="13.453125" style="238" customWidth="1"/>
  </cols>
  <sheetData>
    <row r="1" s="161" customFormat="1" ht="27.75" customHeight="1">
      <c r="A1" s="89" t="s">
        <v>169</v>
      </c>
    </row>
    <row r="2" s="161" customFormat="1" ht="27.75" customHeight="1">
      <c r="A2" s="91" t="s">
        <v>0</v>
      </c>
    </row>
    <row r="3" ht="4.5" customHeight="1"/>
    <row r="4" spans="1:13" s="253" customFormat="1" ht="28.5" customHeight="1" thickBot="1">
      <c r="A4" s="252" t="s">
        <v>171</v>
      </c>
      <c r="G4" s="254"/>
      <c r="H4" s="254"/>
      <c r="I4" s="254"/>
      <c r="J4" s="255"/>
      <c r="K4" s="254"/>
      <c r="L4" s="256"/>
      <c r="M4" s="822" t="s">
        <v>413</v>
      </c>
    </row>
    <row r="5" spans="1:13" s="258" customFormat="1" ht="38.25" customHeight="1">
      <c r="A5" s="239" t="s">
        <v>147</v>
      </c>
      <c r="B5" s="936" t="s">
        <v>329</v>
      </c>
      <c r="C5" s="945"/>
      <c r="D5" s="946"/>
      <c r="E5" s="936" t="s">
        <v>328</v>
      </c>
      <c r="F5" s="945"/>
      <c r="G5" s="946"/>
      <c r="H5" s="257"/>
      <c r="I5" s="257"/>
      <c r="J5" s="938" t="s">
        <v>331</v>
      </c>
      <c r="K5" s="943"/>
      <c r="L5" s="938" t="s">
        <v>330</v>
      </c>
      <c r="M5" s="944"/>
    </row>
    <row r="6" spans="1:13" s="258" customFormat="1" ht="38.25" customHeight="1">
      <c r="A6" s="259"/>
      <c r="B6" s="260" t="s">
        <v>172</v>
      </c>
      <c r="C6" s="260" t="s">
        <v>173</v>
      </c>
      <c r="D6" s="261"/>
      <c r="E6" s="260" t="s">
        <v>172</v>
      </c>
      <c r="F6" s="260" t="s">
        <v>173</v>
      </c>
      <c r="G6" s="261"/>
      <c r="H6" s="262" t="s">
        <v>174</v>
      </c>
      <c r="I6" s="262" t="s">
        <v>175</v>
      </c>
      <c r="J6" s="263" t="s">
        <v>46</v>
      </c>
      <c r="K6" s="263" t="s">
        <v>47</v>
      </c>
      <c r="L6" s="263" t="s">
        <v>46</v>
      </c>
      <c r="M6" s="264" t="s">
        <v>47</v>
      </c>
    </row>
    <row r="7" spans="1:13" s="258" customFormat="1" ht="38.25" customHeight="1">
      <c r="A7" s="259"/>
      <c r="B7" s="260" t="s">
        <v>176</v>
      </c>
      <c r="C7" s="260" t="s">
        <v>176</v>
      </c>
      <c r="D7" s="260" t="s">
        <v>110</v>
      </c>
      <c r="E7" s="260" t="s">
        <v>176</v>
      </c>
      <c r="F7" s="260" t="s">
        <v>176</v>
      </c>
      <c r="G7" s="260" t="s">
        <v>110</v>
      </c>
      <c r="H7" s="265"/>
      <c r="I7" s="265"/>
      <c r="J7" s="262" t="s">
        <v>172</v>
      </c>
      <c r="K7" s="262" t="s">
        <v>173</v>
      </c>
      <c r="L7" s="262" t="s">
        <v>172</v>
      </c>
      <c r="M7" s="266" t="s">
        <v>173</v>
      </c>
    </row>
    <row r="8" spans="1:16" s="258" customFormat="1" ht="38.25" customHeight="1">
      <c r="A8" s="241" t="s">
        <v>101</v>
      </c>
      <c r="B8" s="267" t="s">
        <v>181</v>
      </c>
      <c r="C8" s="267" t="s">
        <v>182</v>
      </c>
      <c r="D8" s="267" t="s">
        <v>183</v>
      </c>
      <c r="E8" s="267" t="s">
        <v>184</v>
      </c>
      <c r="F8" s="267" t="s">
        <v>185</v>
      </c>
      <c r="G8" s="267" t="s">
        <v>186</v>
      </c>
      <c r="H8" s="268" t="s">
        <v>177</v>
      </c>
      <c r="I8" s="268" t="s">
        <v>178</v>
      </c>
      <c r="J8" s="263" t="s">
        <v>176</v>
      </c>
      <c r="K8" s="263" t="s">
        <v>176</v>
      </c>
      <c r="L8" s="263" t="s">
        <v>176</v>
      </c>
      <c r="M8" s="264" t="s">
        <v>176</v>
      </c>
      <c r="O8" s="258" t="s">
        <v>187</v>
      </c>
      <c r="P8" s="258" t="s">
        <v>188</v>
      </c>
    </row>
    <row r="9" spans="1:13" s="258" customFormat="1" ht="8.25" customHeight="1">
      <c r="A9" s="269"/>
      <c r="B9" s="270"/>
      <c r="C9" s="270"/>
      <c r="D9" s="270"/>
      <c r="E9" s="270"/>
      <c r="F9" s="270"/>
      <c r="G9" s="270"/>
      <c r="H9" s="271"/>
      <c r="I9" s="271"/>
      <c r="J9" s="262"/>
      <c r="K9" s="262"/>
      <c r="L9" s="262"/>
      <c r="M9" s="266"/>
    </row>
    <row r="10" spans="1:13" s="258" customFormat="1" ht="24" customHeight="1">
      <c r="A10" s="939" t="s">
        <v>103</v>
      </c>
      <c r="B10" s="277">
        <v>1807</v>
      </c>
      <c r="C10" s="272"/>
      <c r="D10" s="821">
        <f>B10+C10</f>
        <v>1807</v>
      </c>
      <c r="E10" s="272"/>
      <c r="F10" s="272"/>
      <c r="G10" s="821">
        <f>E10+F10</f>
        <v>0</v>
      </c>
      <c r="H10" s="821">
        <f>D10-G10</f>
        <v>1807</v>
      </c>
      <c r="I10" s="273" t="s">
        <v>333</v>
      </c>
      <c r="J10" s="262"/>
      <c r="K10" s="262"/>
      <c r="L10" s="262"/>
      <c r="M10" s="266"/>
    </row>
    <row r="11" spans="1:16" s="258" customFormat="1" ht="24" customHeight="1">
      <c r="A11" s="922"/>
      <c r="B11" s="131">
        <v>1261030</v>
      </c>
      <c r="C11" s="131">
        <v>1733545</v>
      </c>
      <c r="D11" s="131">
        <f>B11+C11</f>
        <v>2994575</v>
      </c>
      <c r="E11" s="131">
        <v>1434211</v>
      </c>
      <c r="F11" s="131">
        <v>1929459</v>
      </c>
      <c r="G11" s="131">
        <f>E11+F11</f>
        <v>3363670</v>
      </c>
      <c r="H11" s="131">
        <f>D11-G11</f>
        <v>-369095</v>
      </c>
      <c r="I11" s="155">
        <f>H11/G11*100</f>
        <v>-10.972984864745946</v>
      </c>
      <c r="J11" s="155">
        <f>B11/O11*100</f>
        <v>4.274700861109697</v>
      </c>
      <c r="K11" s="155">
        <f>C11/P11*100</f>
        <v>22.050858504706945</v>
      </c>
      <c r="L11" s="155">
        <v>5.027654693143996</v>
      </c>
      <c r="M11" s="132">
        <v>20.217985849728816</v>
      </c>
      <c r="O11" s="258">
        <v>29499842</v>
      </c>
      <c r="P11" s="258">
        <v>7861576</v>
      </c>
    </row>
    <row r="12" spans="1:13" s="258" customFormat="1" ht="8.25" customHeight="1">
      <c r="A12" s="242"/>
      <c r="B12" s="131"/>
      <c r="C12" s="131"/>
      <c r="D12" s="131"/>
      <c r="E12" s="131"/>
      <c r="F12" s="131"/>
      <c r="G12" s="131"/>
      <c r="H12" s="131"/>
      <c r="I12" s="155"/>
      <c r="J12" s="155"/>
      <c r="K12" s="155"/>
      <c r="L12" s="155"/>
      <c r="M12" s="132"/>
    </row>
    <row r="13" spans="1:16" s="258" customFormat="1" ht="43.5" customHeight="1">
      <c r="A13" s="242" t="s">
        <v>104</v>
      </c>
      <c r="B13" s="131">
        <v>9236</v>
      </c>
      <c r="C13" s="131">
        <v>2005</v>
      </c>
      <c r="D13" s="131">
        <f>B13+C13</f>
        <v>11241</v>
      </c>
      <c r="E13" s="131">
        <v>9426</v>
      </c>
      <c r="F13" s="131">
        <v>1321</v>
      </c>
      <c r="G13" s="131">
        <f>E13+F13</f>
        <v>10747</v>
      </c>
      <c r="H13" s="131">
        <f aca="true" t="shared" si="0" ref="H13:H19">D13-G13</f>
        <v>494</v>
      </c>
      <c r="I13" s="155">
        <f>H13/G13*100</f>
        <v>4.596631618125989</v>
      </c>
      <c r="J13" s="155">
        <f aca="true" t="shared" si="1" ref="J13:K16">B13/O13*100</f>
        <v>76.97308109009084</v>
      </c>
      <c r="K13" s="155">
        <f t="shared" si="1"/>
        <v>100</v>
      </c>
      <c r="L13" s="155">
        <v>77.37645706780496</v>
      </c>
      <c r="M13" s="132">
        <v>100</v>
      </c>
      <c r="O13" s="258">
        <v>11999</v>
      </c>
      <c r="P13" s="258">
        <v>2005</v>
      </c>
    </row>
    <row r="14" spans="1:16" s="258" customFormat="1" ht="43.5" customHeight="1">
      <c r="A14" s="242" t="s">
        <v>105</v>
      </c>
      <c r="B14" s="131">
        <v>1336</v>
      </c>
      <c r="C14" s="131">
        <v>0</v>
      </c>
      <c r="D14" s="131">
        <f>B14+C14</f>
        <v>1336</v>
      </c>
      <c r="E14" s="131">
        <v>1068</v>
      </c>
      <c r="F14" s="131">
        <v>0</v>
      </c>
      <c r="G14" s="131">
        <f>E14+F14</f>
        <v>1068</v>
      </c>
      <c r="H14" s="131">
        <f t="shared" si="0"/>
        <v>268</v>
      </c>
      <c r="I14" s="155">
        <f>H14/G14*100</f>
        <v>25.0936329588015</v>
      </c>
      <c r="J14" s="155">
        <f t="shared" si="1"/>
        <v>0.12438343614828441</v>
      </c>
      <c r="K14" s="155">
        <f t="shared" si="1"/>
        <v>0</v>
      </c>
      <c r="L14" s="155">
        <v>0.10034340368959313</v>
      </c>
      <c r="M14" s="132">
        <v>0</v>
      </c>
      <c r="O14" s="258">
        <v>1074098</v>
      </c>
      <c r="P14" s="258">
        <v>40725</v>
      </c>
    </row>
    <row r="15" spans="1:16" s="258" customFormat="1" ht="43.5" customHeight="1">
      <c r="A15" s="242" t="s">
        <v>106</v>
      </c>
      <c r="B15" s="131">
        <v>412222</v>
      </c>
      <c r="C15" s="131">
        <v>0</v>
      </c>
      <c r="D15" s="131">
        <f>B15+C15</f>
        <v>412222</v>
      </c>
      <c r="E15" s="131">
        <v>421493</v>
      </c>
      <c r="F15" s="131">
        <v>4853</v>
      </c>
      <c r="G15" s="131">
        <f>E15+F15</f>
        <v>426346</v>
      </c>
      <c r="H15" s="131">
        <f t="shared" si="0"/>
        <v>-14124</v>
      </c>
      <c r="I15" s="155">
        <f>H15/G15*100</f>
        <v>-3.3128022779620308</v>
      </c>
      <c r="J15" s="155">
        <f t="shared" si="1"/>
        <v>25.71795238127918</v>
      </c>
      <c r="K15" s="155">
        <f t="shared" si="1"/>
        <v>0</v>
      </c>
      <c r="L15" s="155">
        <v>25.168719807484457</v>
      </c>
      <c r="M15" s="132">
        <v>5.967267942995561</v>
      </c>
      <c r="O15" s="258">
        <v>1602857</v>
      </c>
      <c r="P15" s="258">
        <v>58085</v>
      </c>
    </row>
    <row r="16" spans="1:16" s="258" customFormat="1" ht="43.5" customHeight="1">
      <c r="A16" s="242" t="s">
        <v>107</v>
      </c>
      <c r="B16" s="131">
        <v>13117</v>
      </c>
      <c r="C16" s="131">
        <v>5404</v>
      </c>
      <c r="D16" s="131">
        <f>B16+C16</f>
        <v>18521</v>
      </c>
      <c r="E16" s="131">
        <v>11960</v>
      </c>
      <c r="F16" s="131">
        <v>10276</v>
      </c>
      <c r="G16" s="131">
        <f>E16+F16</f>
        <v>22236</v>
      </c>
      <c r="H16" s="131">
        <f t="shared" si="0"/>
        <v>-3715</v>
      </c>
      <c r="I16" s="155">
        <f>H16/G16*100</f>
        <v>-16.707141572225222</v>
      </c>
      <c r="J16" s="155">
        <f t="shared" si="1"/>
        <v>1.0494607482318303</v>
      </c>
      <c r="K16" s="155">
        <f t="shared" si="1"/>
        <v>6.87234529592797</v>
      </c>
      <c r="L16" s="155">
        <v>0.9659728784537972</v>
      </c>
      <c r="M16" s="132">
        <v>11.821685360943341</v>
      </c>
      <c r="O16" s="258">
        <v>1249880</v>
      </c>
      <c r="P16" s="258">
        <v>78634</v>
      </c>
    </row>
    <row r="17" spans="1:13" s="258" customFormat="1" ht="8.25" customHeight="1">
      <c r="A17" s="242"/>
      <c r="B17" s="274"/>
      <c r="C17" s="261"/>
      <c r="D17" s="274">
        <v>0</v>
      </c>
      <c r="E17" s="274"/>
      <c r="F17" s="261"/>
      <c r="G17" s="274">
        <v>0</v>
      </c>
      <c r="H17" s="274">
        <f t="shared" si="0"/>
        <v>0</v>
      </c>
      <c r="I17" s="275"/>
      <c r="J17" s="155"/>
      <c r="K17" s="155"/>
      <c r="L17" s="275"/>
      <c r="M17" s="276"/>
    </row>
    <row r="18" spans="1:13" s="253" customFormat="1" ht="24" customHeight="1">
      <c r="A18" s="939" t="s">
        <v>108</v>
      </c>
      <c r="B18" s="277">
        <v>100000</v>
      </c>
      <c r="C18" s="278"/>
      <c r="D18" s="821">
        <f>B18+C18</f>
        <v>100000</v>
      </c>
      <c r="E18" s="277">
        <v>190000</v>
      </c>
      <c r="F18" s="278"/>
      <c r="G18" s="821">
        <f>E18+F18</f>
        <v>190000</v>
      </c>
      <c r="H18" s="821">
        <f t="shared" si="0"/>
        <v>-90000</v>
      </c>
      <c r="I18" s="824">
        <f>H18/G18*100</f>
        <v>-47.368421052631575</v>
      </c>
      <c r="J18" s="155"/>
      <c r="K18" s="155"/>
      <c r="L18" s="275"/>
      <c r="M18" s="276"/>
    </row>
    <row r="19" spans="1:16" s="253" customFormat="1" ht="24" customHeight="1">
      <c r="A19" s="940"/>
      <c r="B19" s="131">
        <v>4584308</v>
      </c>
      <c r="C19" s="131">
        <v>2339426</v>
      </c>
      <c r="D19" s="131">
        <f>B19+C19</f>
        <v>6923734</v>
      </c>
      <c r="E19" s="131">
        <v>3974564</v>
      </c>
      <c r="F19" s="131">
        <v>2194184</v>
      </c>
      <c r="G19" s="131">
        <f>E19+F19</f>
        <v>6168748</v>
      </c>
      <c r="H19" s="131">
        <f t="shared" si="0"/>
        <v>754986</v>
      </c>
      <c r="I19" s="155">
        <f>H19/G19*100</f>
        <v>12.238885426994262</v>
      </c>
      <c r="J19" s="155">
        <f>B19/O19*100</f>
        <v>13.702779773640744</v>
      </c>
      <c r="K19" s="155">
        <f>C19/P19*100</f>
        <v>52.11961668869669</v>
      </c>
      <c r="L19" s="155">
        <v>11.002917574068624</v>
      </c>
      <c r="M19" s="132">
        <v>35.488614107918714</v>
      </c>
      <c r="O19" s="253">
        <v>33455314</v>
      </c>
      <c r="P19" s="253">
        <v>4488571</v>
      </c>
    </row>
    <row r="20" spans="1:13" s="253" customFormat="1" ht="8.25" customHeight="1">
      <c r="A20" s="280"/>
      <c r="B20" s="131"/>
      <c r="C20" s="131"/>
      <c r="D20" s="131"/>
      <c r="E20" s="131"/>
      <c r="F20" s="131"/>
      <c r="G20" s="131"/>
      <c r="H20" s="131"/>
      <c r="I20" s="155"/>
      <c r="J20" s="155"/>
      <c r="K20" s="155"/>
      <c r="L20" s="155"/>
      <c r="M20" s="132"/>
    </row>
    <row r="21" spans="1:16" s="258" customFormat="1" ht="43.5" customHeight="1">
      <c r="A21" s="242" t="s">
        <v>109</v>
      </c>
      <c r="B21" s="131">
        <v>28428</v>
      </c>
      <c r="C21" s="131">
        <v>73416</v>
      </c>
      <c r="D21" s="131">
        <f>B21+C21</f>
        <v>101844</v>
      </c>
      <c r="E21" s="131">
        <v>29706</v>
      </c>
      <c r="F21" s="131">
        <v>72137</v>
      </c>
      <c r="G21" s="131">
        <f>E21+F21</f>
        <v>101843</v>
      </c>
      <c r="H21" s="131">
        <f>D21-G21</f>
        <v>1</v>
      </c>
      <c r="I21" s="155">
        <f>H21/G21*100</f>
        <v>0.0009819035181603056</v>
      </c>
      <c r="J21" s="155">
        <f>B21/O21*100</f>
        <v>4.056084340529597</v>
      </c>
      <c r="K21" s="155">
        <f>C21/P21*100</f>
        <v>99.97548819347986</v>
      </c>
      <c r="L21" s="155">
        <v>4.246541268901869</v>
      </c>
      <c r="M21" s="132">
        <v>99.92658262917301</v>
      </c>
      <c r="O21" s="258">
        <v>700873</v>
      </c>
      <c r="P21" s="258">
        <v>73434</v>
      </c>
    </row>
    <row r="22" spans="1:13" s="258" customFormat="1" ht="8.25" customHeight="1">
      <c r="A22" s="242"/>
      <c r="B22" s="131"/>
      <c r="C22" s="131"/>
      <c r="D22" s="131"/>
      <c r="E22" s="131"/>
      <c r="F22" s="131"/>
      <c r="G22" s="131"/>
      <c r="H22" s="131"/>
      <c r="I22" s="155"/>
      <c r="J22" s="155"/>
      <c r="K22" s="155"/>
      <c r="L22" s="155"/>
      <c r="M22" s="132"/>
    </row>
    <row r="23" spans="1:13" s="258" customFormat="1" ht="24" customHeight="1">
      <c r="A23" s="942" t="s">
        <v>138</v>
      </c>
      <c r="B23" s="279"/>
      <c r="C23" s="279"/>
      <c r="D23" s="279"/>
      <c r="E23" s="279"/>
      <c r="F23" s="279"/>
      <c r="G23" s="821">
        <f>E23+F23</f>
        <v>0</v>
      </c>
      <c r="H23" s="821">
        <f>D23-G23</f>
        <v>0</v>
      </c>
      <c r="I23" s="281"/>
      <c r="J23" s="155"/>
      <c r="K23" s="155"/>
      <c r="L23" s="155"/>
      <c r="M23" s="132"/>
    </row>
    <row r="24" spans="1:16" s="253" customFormat="1" ht="24" customHeight="1">
      <c r="A24" s="922"/>
      <c r="B24" s="131">
        <v>9324273</v>
      </c>
      <c r="C24" s="131">
        <v>2497226</v>
      </c>
      <c r="D24" s="131">
        <f>B24+C24</f>
        <v>11821499</v>
      </c>
      <c r="E24" s="131">
        <v>6816712</v>
      </c>
      <c r="F24" s="131">
        <v>1668321</v>
      </c>
      <c r="G24" s="131">
        <f>E24+F24</f>
        <v>8485033</v>
      </c>
      <c r="H24" s="131">
        <f>D24-G24</f>
        <v>3336466</v>
      </c>
      <c r="I24" s="155">
        <f>H24/G24*100</f>
        <v>39.32177989172228</v>
      </c>
      <c r="J24" s="155">
        <f>B24/O24*100</f>
        <v>45.116955896563645</v>
      </c>
      <c r="K24" s="155">
        <f>C24/P24*100</f>
        <v>14.039948669150752</v>
      </c>
      <c r="L24" s="155">
        <v>46.15396698494411</v>
      </c>
      <c r="M24" s="132">
        <v>11.434094886235169</v>
      </c>
      <c r="O24" s="253">
        <v>20666893</v>
      </c>
      <c r="P24" s="253">
        <v>17786575</v>
      </c>
    </row>
    <row r="25" spans="1:13" s="253" customFormat="1" ht="8.25" customHeight="1">
      <c r="A25" s="282"/>
      <c r="B25" s="131"/>
      <c r="C25" s="131"/>
      <c r="D25" s="131"/>
      <c r="E25" s="131"/>
      <c r="F25" s="131"/>
      <c r="G25" s="131"/>
      <c r="H25" s="131"/>
      <c r="I25" s="155"/>
      <c r="J25" s="155"/>
      <c r="K25" s="155"/>
      <c r="L25" s="155"/>
      <c r="M25" s="132"/>
    </row>
    <row r="26" spans="1:13" s="258" customFormat="1" ht="8.25" customHeight="1">
      <c r="A26" s="815"/>
      <c r="B26" s="816"/>
      <c r="C26" s="816"/>
      <c r="D26" s="816"/>
      <c r="E26" s="816"/>
      <c r="F26" s="816"/>
      <c r="G26" s="816">
        <v>0</v>
      </c>
      <c r="H26" s="816">
        <v>0</v>
      </c>
      <c r="I26" s="817"/>
      <c r="J26" s="818"/>
      <c r="K26" s="818"/>
      <c r="L26" s="818"/>
      <c r="M26" s="819"/>
    </row>
    <row r="27" spans="1:13" s="253" customFormat="1" ht="27" customHeight="1">
      <c r="A27" s="941" t="s">
        <v>110</v>
      </c>
      <c r="B27" s="277">
        <f>B10+B18+B23</f>
        <v>101807</v>
      </c>
      <c r="C27" s="277">
        <v>0</v>
      </c>
      <c r="D27" s="277">
        <f>B27+C27</f>
        <v>101807</v>
      </c>
      <c r="E27" s="277">
        <f>SUM(E10,E18,E23)</f>
        <v>190000</v>
      </c>
      <c r="F27" s="277">
        <v>0</v>
      </c>
      <c r="G27" s="821">
        <f>E27+F27</f>
        <v>190000</v>
      </c>
      <c r="H27" s="821">
        <f>D27-G27</f>
        <v>-88193</v>
      </c>
      <c r="I27" s="820">
        <f>H27/G27*100</f>
        <v>-46.41736842105263</v>
      </c>
      <c r="J27" s="275"/>
      <c r="K27" s="275"/>
      <c r="L27" s="275"/>
      <c r="M27" s="276"/>
    </row>
    <row r="28" spans="1:16" s="253" customFormat="1" ht="27" customHeight="1">
      <c r="A28" s="941"/>
      <c r="B28" s="131">
        <f>SUM(B11,B13,B14,B15,B16,B19,B21,B24)</f>
        <v>15633950</v>
      </c>
      <c r="C28" s="131">
        <f>SUM(C11,C13,C14,C15,C16,C19,C21,C24)</f>
        <v>6651022</v>
      </c>
      <c r="D28" s="131">
        <f>B28+C28</f>
        <v>22284972</v>
      </c>
      <c r="E28" s="131">
        <f>SUM(E11,E13,E14,E15,E16,E19,E21,E24)</f>
        <v>12699140</v>
      </c>
      <c r="F28" s="131">
        <f>SUM(F11,F13,F14,F15,F16,F19,F21,F24)</f>
        <v>5880551</v>
      </c>
      <c r="G28" s="131">
        <f>E28+F28</f>
        <v>18579691</v>
      </c>
      <c r="H28" s="131">
        <f>D28-G28</f>
        <v>3705281</v>
      </c>
      <c r="I28" s="155">
        <f>H28/G28*100</f>
        <v>19.942640596121862</v>
      </c>
      <c r="J28" s="155">
        <f>B28/O28*100</f>
        <v>17.71316446502605</v>
      </c>
      <c r="K28" s="155">
        <f>C28/P28*100</f>
        <v>21.885845505395675</v>
      </c>
      <c r="L28" s="155">
        <v>15.098678448016118</v>
      </c>
      <c r="M28" s="132">
        <v>19.21807854346366</v>
      </c>
      <c r="O28" s="253">
        <f>SUM(O10:O24)</f>
        <v>88261756</v>
      </c>
      <c r="P28" s="253">
        <f>SUM(P10:P24)</f>
        <v>30389605</v>
      </c>
    </row>
    <row r="29" spans="1:13" s="253" customFormat="1" ht="8.25" customHeight="1" thickBot="1">
      <c r="A29" s="283"/>
      <c r="B29" s="284"/>
      <c r="C29" s="284"/>
      <c r="D29" s="284"/>
      <c r="E29" s="284"/>
      <c r="F29" s="284"/>
      <c r="G29" s="284"/>
      <c r="H29" s="284"/>
      <c r="I29" s="285"/>
      <c r="J29" s="285"/>
      <c r="K29" s="285"/>
      <c r="L29" s="285"/>
      <c r="M29" s="286"/>
    </row>
    <row r="30" spans="1:13" s="253" customFormat="1" ht="22.5" customHeight="1">
      <c r="A30" s="246" t="s">
        <v>326</v>
      </c>
      <c r="B30" s="247"/>
      <c r="C30" s="247"/>
      <c r="D30" s="247"/>
      <c r="E30" s="247"/>
      <c r="F30" s="247"/>
      <c r="G30" s="247"/>
      <c r="H30" s="247"/>
      <c r="I30" s="248"/>
      <c r="J30" s="248"/>
      <c r="K30" s="248"/>
      <c r="L30" s="248"/>
      <c r="M30" s="248"/>
    </row>
    <row r="31" spans="1:16" s="253" customFormat="1" ht="22.5" customHeight="1">
      <c r="A31" s="287" t="s">
        <v>327</v>
      </c>
      <c r="O31" s="823" t="s">
        <v>332</v>
      </c>
      <c r="P31" s="823" t="s">
        <v>332</v>
      </c>
    </row>
    <row r="32" s="253" customFormat="1" ht="22.5" customHeight="1">
      <c r="A32" s="287" t="s">
        <v>179</v>
      </c>
    </row>
    <row r="33" s="253" customFormat="1" ht="22.5" customHeight="1">
      <c r="A33" s="287" t="s">
        <v>180</v>
      </c>
    </row>
    <row r="34" s="823" customFormat="1" ht="24.75" customHeight="1"/>
  </sheetData>
  <sheetProtection/>
  <mergeCells count="8">
    <mergeCell ref="A18:A19"/>
    <mergeCell ref="A27:A28"/>
    <mergeCell ref="A10:A11"/>
    <mergeCell ref="A23:A24"/>
    <mergeCell ref="J5:K5"/>
    <mergeCell ref="L5:M5"/>
    <mergeCell ref="B5:D5"/>
    <mergeCell ref="E5:G5"/>
  </mergeCells>
  <printOptions/>
  <pageMargins left="0.7874015748031497" right="0.5118110236220472" top="0.7874015748031497" bottom="0.7874015748031497" header="0.5118110236220472" footer="0.2362204724409449"/>
  <pageSetup fitToHeight="1" fitToWidth="1" horizontalDpi="400" verticalDpi="400" orientation="landscape" paperSize="9" scale="6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16"/>
  <sheetViews>
    <sheetView showGridLines="0" view="pageBreakPreview" zoomScale="90" zoomScaleSheetLayoutView="90" zoomScalePageLayoutView="0" workbookViewId="0" topLeftCell="A1">
      <selection activeCell="J16" sqref="J16"/>
    </sheetView>
  </sheetViews>
  <sheetFormatPr defaultColWidth="13.54296875" defaultRowHeight="18"/>
  <cols>
    <col min="1" max="1" width="12.72265625" style="238" customWidth="1"/>
    <col min="2" max="17" width="6.453125" style="238" customWidth="1"/>
    <col min="18" max="18" width="12.72265625" style="238" customWidth="1"/>
    <col min="19" max="34" width="6.453125" style="238" customWidth="1"/>
    <col min="35" max="16384" width="13.453125" style="238" customWidth="1"/>
  </cols>
  <sheetData>
    <row r="1" spans="1:18" s="161" customFormat="1" ht="27.75" customHeight="1">
      <c r="A1" s="89" t="s">
        <v>57</v>
      </c>
      <c r="B1" s="89"/>
      <c r="R1" s="89"/>
    </row>
    <row r="2" spans="1:18" s="161" customFormat="1" ht="27.75" customHeight="1">
      <c r="A2" s="91" t="s">
        <v>0</v>
      </c>
      <c r="B2" s="91"/>
      <c r="R2" s="91"/>
    </row>
    <row r="3" ht="4.5" customHeight="1"/>
    <row r="4" spans="1:18" ht="34.5" customHeight="1" thickBot="1">
      <c r="A4" s="825" t="s">
        <v>334</v>
      </c>
      <c r="B4" s="234"/>
      <c r="C4" s="234"/>
      <c r="D4" s="234"/>
      <c r="J4" s="234"/>
      <c r="K4" s="234"/>
      <c r="L4" s="234"/>
      <c r="M4" s="234"/>
      <c r="N4" s="234"/>
      <c r="R4" s="825"/>
    </row>
    <row r="5" spans="1:34" ht="34.5" customHeight="1">
      <c r="A5" s="239" t="s">
        <v>98</v>
      </c>
      <c r="B5" s="947">
        <v>55</v>
      </c>
      <c r="C5" s="947">
        <v>56</v>
      </c>
      <c r="D5" s="947">
        <v>57</v>
      </c>
      <c r="E5" s="947">
        <v>58</v>
      </c>
      <c r="F5" s="947">
        <v>59</v>
      </c>
      <c r="G5" s="947">
        <v>60</v>
      </c>
      <c r="H5" s="947">
        <v>61</v>
      </c>
      <c r="I5" s="947">
        <v>62</v>
      </c>
      <c r="J5" s="947">
        <v>63</v>
      </c>
      <c r="K5" s="947" t="s">
        <v>189</v>
      </c>
      <c r="L5" s="947">
        <v>2</v>
      </c>
      <c r="M5" s="947">
        <v>3</v>
      </c>
      <c r="N5" s="947">
        <v>4</v>
      </c>
      <c r="O5" s="951">
        <v>5</v>
      </c>
      <c r="P5" s="951">
        <v>6</v>
      </c>
      <c r="Q5" s="949">
        <v>7</v>
      </c>
      <c r="R5" s="826" t="s">
        <v>98</v>
      </c>
      <c r="S5" s="947">
        <v>8</v>
      </c>
      <c r="T5" s="947">
        <v>9</v>
      </c>
      <c r="U5" s="947">
        <v>10</v>
      </c>
      <c r="V5" s="947">
        <v>11</v>
      </c>
      <c r="W5" s="947">
        <v>12</v>
      </c>
      <c r="X5" s="947">
        <v>13</v>
      </c>
      <c r="Y5" s="947">
        <v>14</v>
      </c>
      <c r="Z5" s="947">
        <v>15</v>
      </c>
      <c r="AA5" s="947">
        <v>16</v>
      </c>
      <c r="AB5" s="951">
        <v>17</v>
      </c>
      <c r="AC5" s="952">
        <v>18</v>
      </c>
      <c r="AD5" s="951">
        <v>19</v>
      </c>
      <c r="AE5" s="951">
        <v>20</v>
      </c>
      <c r="AF5" s="947">
        <v>21</v>
      </c>
      <c r="AG5" s="951">
        <v>22</v>
      </c>
      <c r="AH5" s="949">
        <v>23</v>
      </c>
    </row>
    <row r="6" spans="1:34" ht="34.5" customHeight="1">
      <c r="A6" s="241" t="s">
        <v>101</v>
      </c>
      <c r="B6" s="948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24"/>
      <c r="P6" s="924"/>
      <c r="Q6" s="950"/>
      <c r="R6" s="827" t="s">
        <v>101</v>
      </c>
      <c r="S6" s="948"/>
      <c r="T6" s="948"/>
      <c r="U6" s="948"/>
      <c r="V6" s="948"/>
      <c r="W6" s="948"/>
      <c r="X6" s="948"/>
      <c r="Y6" s="948"/>
      <c r="Z6" s="948"/>
      <c r="AA6" s="948"/>
      <c r="AB6" s="924"/>
      <c r="AC6" s="953"/>
      <c r="AD6" s="924"/>
      <c r="AE6" s="924"/>
      <c r="AF6" s="948"/>
      <c r="AG6" s="924"/>
      <c r="AH6" s="950"/>
    </row>
    <row r="7" spans="1:34" s="240" customFormat="1" ht="36.75" customHeight="1">
      <c r="A7" s="242" t="s">
        <v>103</v>
      </c>
      <c r="B7" s="288">
        <v>91.3</v>
      </c>
      <c r="C7" s="288">
        <v>106</v>
      </c>
      <c r="D7" s="288">
        <v>107.3</v>
      </c>
      <c r="E7" s="288">
        <v>105.1</v>
      </c>
      <c r="F7" s="288">
        <v>102.6</v>
      </c>
      <c r="G7" s="288">
        <v>99.8</v>
      </c>
      <c r="H7" s="288">
        <v>99.5</v>
      </c>
      <c r="I7" s="288">
        <v>100.1</v>
      </c>
      <c r="J7" s="288">
        <v>104.2</v>
      </c>
      <c r="K7" s="288">
        <v>105.9</v>
      </c>
      <c r="L7" s="288">
        <v>107.3</v>
      </c>
      <c r="M7" s="288">
        <v>102.2</v>
      </c>
      <c r="N7" s="288">
        <v>100.5</v>
      </c>
      <c r="O7" s="288">
        <v>97.6</v>
      </c>
      <c r="P7" s="288">
        <v>99.2</v>
      </c>
      <c r="Q7" s="291">
        <v>98.4</v>
      </c>
      <c r="R7" s="814" t="s">
        <v>103</v>
      </c>
      <c r="S7" s="288">
        <v>103.9</v>
      </c>
      <c r="T7" s="288">
        <v>102.7</v>
      </c>
      <c r="U7" s="288">
        <v>105.1</v>
      </c>
      <c r="V7" s="288">
        <v>104.9</v>
      </c>
      <c r="W7" s="288">
        <v>104.3</v>
      </c>
      <c r="X7" s="288">
        <v>102.2</v>
      </c>
      <c r="Y7" s="289">
        <v>103.4</v>
      </c>
      <c r="Z7" s="289">
        <v>104.3</v>
      </c>
      <c r="AA7" s="289">
        <v>104.99396133368725</v>
      </c>
      <c r="AB7" s="288">
        <v>106.205393446131</v>
      </c>
      <c r="AC7" s="290">
        <v>106.5</v>
      </c>
      <c r="AD7" s="288">
        <v>105</v>
      </c>
      <c r="AE7" s="288">
        <v>105.8</v>
      </c>
      <c r="AF7" s="289">
        <v>106.1</v>
      </c>
      <c r="AG7" s="288">
        <v>108.2</v>
      </c>
      <c r="AH7" s="291">
        <v>110.9</v>
      </c>
    </row>
    <row r="8" spans="1:34" s="240" customFormat="1" ht="36.75" customHeight="1">
      <c r="A8" s="242" t="s">
        <v>104</v>
      </c>
      <c r="B8" s="155">
        <v>120.7</v>
      </c>
      <c r="C8" s="155">
        <v>89</v>
      </c>
      <c r="D8" s="155">
        <v>160</v>
      </c>
      <c r="E8" s="155">
        <v>113.7</v>
      </c>
      <c r="F8" s="155">
        <v>72.6</v>
      </c>
      <c r="G8" s="155">
        <v>91.3</v>
      </c>
      <c r="H8" s="155">
        <v>98.2</v>
      </c>
      <c r="I8" s="155">
        <v>97.6</v>
      </c>
      <c r="J8" s="155">
        <v>96.9</v>
      </c>
      <c r="K8" s="155">
        <v>98.3</v>
      </c>
      <c r="L8" s="155">
        <v>98.9</v>
      </c>
      <c r="M8" s="155">
        <v>97.7</v>
      </c>
      <c r="N8" s="155">
        <v>98</v>
      </c>
      <c r="O8" s="155">
        <v>99.5</v>
      </c>
      <c r="P8" s="155">
        <v>97.3</v>
      </c>
      <c r="Q8" s="132">
        <v>96.7</v>
      </c>
      <c r="R8" s="814" t="s">
        <v>104</v>
      </c>
      <c r="S8" s="155">
        <v>97.2</v>
      </c>
      <c r="T8" s="155">
        <v>96.5</v>
      </c>
      <c r="U8" s="155">
        <v>98.6</v>
      </c>
      <c r="V8" s="155">
        <v>97.8</v>
      </c>
      <c r="W8" s="155">
        <v>98.2</v>
      </c>
      <c r="X8" s="155">
        <v>99.8</v>
      </c>
      <c r="Y8" s="177">
        <v>104.9</v>
      </c>
      <c r="Z8" s="177">
        <v>105.3</v>
      </c>
      <c r="AA8" s="177">
        <v>101.51872836008813</v>
      </c>
      <c r="AB8" s="155">
        <v>107.313310951819</v>
      </c>
      <c r="AC8" s="292">
        <v>104.7</v>
      </c>
      <c r="AD8" s="155">
        <v>105.5</v>
      </c>
      <c r="AE8" s="155">
        <v>108.3</v>
      </c>
      <c r="AF8" s="177">
        <v>105.2</v>
      </c>
      <c r="AG8" s="155">
        <v>106.2</v>
      </c>
      <c r="AH8" s="132">
        <v>108.5</v>
      </c>
    </row>
    <row r="9" spans="1:34" s="240" customFormat="1" ht="36.75" customHeight="1">
      <c r="A9" s="242" t="s">
        <v>105</v>
      </c>
      <c r="B9" s="155">
        <v>101.4</v>
      </c>
      <c r="C9" s="155">
        <v>102.9</v>
      </c>
      <c r="D9" s="155">
        <v>106.9</v>
      </c>
      <c r="E9" s="155">
        <v>106.5</v>
      </c>
      <c r="F9" s="155">
        <v>103.9</v>
      </c>
      <c r="G9" s="155">
        <v>106.5</v>
      </c>
      <c r="H9" s="155">
        <v>109.2</v>
      </c>
      <c r="I9" s="155">
        <v>106.6</v>
      </c>
      <c r="J9" s="155">
        <v>107.8</v>
      </c>
      <c r="K9" s="155">
        <v>109.7</v>
      </c>
      <c r="L9" s="155">
        <v>105.5</v>
      </c>
      <c r="M9" s="155">
        <v>107.8</v>
      </c>
      <c r="N9" s="155">
        <v>105.6</v>
      </c>
      <c r="O9" s="155">
        <v>102.7</v>
      </c>
      <c r="P9" s="155">
        <v>103.8</v>
      </c>
      <c r="Q9" s="132">
        <v>104.4</v>
      </c>
      <c r="R9" s="814" t="s">
        <v>105</v>
      </c>
      <c r="S9" s="155">
        <v>109.3</v>
      </c>
      <c r="T9" s="155">
        <v>107.6</v>
      </c>
      <c r="U9" s="155">
        <v>108.4</v>
      </c>
      <c r="V9" s="155">
        <v>110.7</v>
      </c>
      <c r="W9" s="155">
        <v>111.7</v>
      </c>
      <c r="X9" s="155">
        <v>111.2</v>
      </c>
      <c r="Y9" s="177">
        <v>107.6</v>
      </c>
      <c r="Z9" s="177">
        <v>93</v>
      </c>
      <c r="AA9" s="177">
        <v>103.21404537056738</v>
      </c>
      <c r="AB9" s="155">
        <v>112.659009413474</v>
      </c>
      <c r="AC9" s="292">
        <v>116.5</v>
      </c>
      <c r="AD9" s="155">
        <v>108.3</v>
      </c>
      <c r="AE9" s="155">
        <v>107.5</v>
      </c>
      <c r="AF9" s="177">
        <v>107.8</v>
      </c>
      <c r="AG9" s="155">
        <v>111.3</v>
      </c>
      <c r="AH9" s="132">
        <v>111.4</v>
      </c>
    </row>
    <row r="10" spans="1:34" s="240" customFormat="1" ht="36.75" customHeight="1">
      <c r="A10" s="242" t="s">
        <v>106</v>
      </c>
      <c r="B10" s="155">
        <v>87.7</v>
      </c>
      <c r="C10" s="155">
        <v>83</v>
      </c>
      <c r="D10" s="155">
        <v>86.3</v>
      </c>
      <c r="E10" s="155">
        <v>86.4</v>
      </c>
      <c r="F10" s="155">
        <v>88.4</v>
      </c>
      <c r="G10" s="155">
        <v>86.6</v>
      </c>
      <c r="H10" s="155">
        <v>75.8</v>
      </c>
      <c r="I10" s="155">
        <v>100.3</v>
      </c>
      <c r="J10" s="155">
        <v>105.1</v>
      </c>
      <c r="K10" s="155">
        <v>105.6</v>
      </c>
      <c r="L10" s="155">
        <v>100.1</v>
      </c>
      <c r="M10" s="155">
        <v>95.4</v>
      </c>
      <c r="N10" s="155">
        <v>98.7</v>
      </c>
      <c r="O10" s="155">
        <v>90.6</v>
      </c>
      <c r="P10" s="155">
        <v>92</v>
      </c>
      <c r="Q10" s="132">
        <v>96</v>
      </c>
      <c r="R10" s="814" t="s">
        <v>106</v>
      </c>
      <c r="S10" s="155">
        <v>90.9</v>
      </c>
      <c r="T10" s="155">
        <v>93.1</v>
      </c>
      <c r="U10" s="155">
        <v>78.7</v>
      </c>
      <c r="V10" s="155">
        <v>98.1</v>
      </c>
      <c r="W10" s="155">
        <v>96.2</v>
      </c>
      <c r="X10" s="155">
        <v>97.7</v>
      </c>
      <c r="Y10" s="177">
        <v>95.9</v>
      </c>
      <c r="Z10" s="177">
        <v>95.1</v>
      </c>
      <c r="AA10" s="177">
        <v>91.45013479151068</v>
      </c>
      <c r="AB10" s="155">
        <v>93.8612242153157</v>
      </c>
      <c r="AC10" s="292">
        <v>97</v>
      </c>
      <c r="AD10" s="155">
        <v>96.8</v>
      </c>
      <c r="AE10" s="155">
        <v>95.9</v>
      </c>
      <c r="AF10" s="177">
        <v>95.4</v>
      </c>
      <c r="AG10" s="155">
        <v>95.7</v>
      </c>
      <c r="AH10" s="132">
        <v>96.4</v>
      </c>
    </row>
    <row r="11" spans="1:34" s="240" customFormat="1" ht="36.75" customHeight="1">
      <c r="A11" s="242" t="s">
        <v>107</v>
      </c>
      <c r="B11" s="155">
        <v>108.2</v>
      </c>
      <c r="C11" s="155">
        <v>110</v>
      </c>
      <c r="D11" s="155">
        <v>104.4</v>
      </c>
      <c r="E11" s="155">
        <v>107.3</v>
      </c>
      <c r="F11" s="155">
        <v>103</v>
      </c>
      <c r="G11" s="155">
        <v>106.4</v>
      </c>
      <c r="H11" s="155">
        <v>112.2</v>
      </c>
      <c r="I11" s="155">
        <v>105.7</v>
      </c>
      <c r="J11" s="155">
        <v>110</v>
      </c>
      <c r="K11" s="155">
        <v>108.8</v>
      </c>
      <c r="L11" s="155">
        <v>105.7</v>
      </c>
      <c r="M11" s="155">
        <v>105</v>
      </c>
      <c r="N11" s="155">
        <v>103.6</v>
      </c>
      <c r="O11" s="155">
        <v>104.8</v>
      </c>
      <c r="P11" s="155">
        <v>99.1</v>
      </c>
      <c r="Q11" s="132">
        <v>101.2</v>
      </c>
      <c r="R11" s="814" t="s">
        <v>107</v>
      </c>
      <c r="S11" s="155">
        <v>97.2</v>
      </c>
      <c r="T11" s="155">
        <v>101.6</v>
      </c>
      <c r="U11" s="155">
        <v>103.5</v>
      </c>
      <c r="V11" s="155">
        <v>102.9</v>
      </c>
      <c r="W11" s="155">
        <v>100.5</v>
      </c>
      <c r="X11" s="155">
        <v>104.4</v>
      </c>
      <c r="Y11" s="177">
        <v>101.3</v>
      </c>
      <c r="Z11" s="177">
        <v>103.4</v>
      </c>
      <c r="AA11" s="177">
        <v>99.57442238242915</v>
      </c>
      <c r="AB11" s="155">
        <v>84.1505094228698</v>
      </c>
      <c r="AC11" s="292">
        <v>99.5</v>
      </c>
      <c r="AD11" s="155">
        <v>83.5</v>
      </c>
      <c r="AE11" s="155">
        <v>83.9</v>
      </c>
      <c r="AF11" s="177">
        <v>85.7</v>
      </c>
      <c r="AG11" s="155">
        <v>91.2</v>
      </c>
      <c r="AH11" s="132">
        <v>91.2</v>
      </c>
    </row>
    <row r="12" spans="1:34" s="240" customFormat="1" ht="36.75" customHeight="1">
      <c r="A12" s="242" t="s">
        <v>108</v>
      </c>
      <c r="B12" s="155">
        <v>101.8</v>
      </c>
      <c r="C12" s="155">
        <v>99</v>
      </c>
      <c r="D12" s="155">
        <v>100.2</v>
      </c>
      <c r="E12" s="155">
        <v>102.1</v>
      </c>
      <c r="F12" s="155">
        <v>101.7</v>
      </c>
      <c r="G12" s="155">
        <v>103.7</v>
      </c>
      <c r="H12" s="155">
        <v>102.6</v>
      </c>
      <c r="I12" s="155">
        <v>103.4</v>
      </c>
      <c r="J12" s="155">
        <v>98.4</v>
      </c>
      <c r="K12" s="155">
        <v>99.2</v>
      </c>
      <c r="L12" s="155">
        <v>99.2</v>
      </c>
      <c r="M12" s="155">
        <v>97.6</v>
      </c>
      <c r="N12" s="155">
        <v>97.7</v>
      </c>
      <c r="O12" s="155">
        <v>96.8</v>
      </c>
      <c r="P12" s="155">
        <v>97.7</v>
      </c>
      <c r="Q12" s="132">
        <v>98.9</v>
      </c>
      <c r="R12" s="814" t="s">
        <v>108</v>
      </c>
      <c r="S12" s="155">
        <v>100</v>
      </c>
      <c r="T12" s="155">
        <v>99.1</v>
      </c>
      <c r="U12" s="155">
        <v>97.5</v>
      </c>
      <c r="V12" s="155">
        <v>96.1</v>
      </c>
      <c r="W12" s="155">
        <v>94.5</v>
      </c>
      <c r="X12" s="155">
        <v>97</v>
      </c>
      <c r="Y12" s="177">
        <v>96.2</v>
      </c>
      <c r="Z12" s="177">
        <v>98.1</v>
      </c>
      <c r="AA12" s="177">
        <v>97.11853688233221</v>
      </c>
      <c r="AB12" s="155">
        <v>97.4586120185481</v>
      </c>
      <c r="AC12" s="292">
        <v>95.8</v>
      </c>
      <c r="AD12" s="155">
        <v>95.7</v>
      </c>
      <c r="AE12" s="155">
        <v>95</v>
      </c>
      <c r="AF12" s="177">
        <v>95.6</v>
      </c>
      <c r="AG12" s="155">
        <v>96.2</v>
      </c>
      <c r="AH12" s="132">
        <v>97.2</v>
      </c>
    </row>
    <row r="13" spans="1:34" s="240" customFormat="1" ht="36.75" customHeight="1">
      <c r="A13" s="242" t="s">
        <v>190</v>
      </c>
      <c r="B13" s="155">
        <v>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32">
        <v>0</v>
      </c>
      <c r="R13" s="814" t="s">
        <v>190</v>
      </c>
      <c r="S13" s="155">
        <v>0</v>
      </c>
      <c r="T13" s="155">
        <v>0</v>
      </c>
      <c r="U13" s="155">
        <v>0</v>
      </c>
      <c r="V13" s="155">
        <v>74</v>
      </c>
      <c r="W13" s="155">
        <v>100.1</v>
      </c>
      <c r="X13" s="155">
        <v>104.5</v>
      </c>
      <c r="Y13" s="177">
        <v>100.1</v>
      </c>
      <c r="Z13" s="177">
        <v>106.5</v>
      </c>
      <c r="AA13" s="177">
        <v>89.84022794839936</v>
      </c>
      <c r="AB13" s="155">
        <v>94.8154192177554</v>
      </c>
      <c r="AC13" s="292">
        <v>97.1</v>
      </c>
      <c r="AD13" s="155">
        <v>97.5</v>
      </c>
      <c r="AE13" s="155">
        <v>96</v>
      </c>
      <c r="AF13" s="177">
        <v>103.5</v>
      </c>
      <c r="AG13" s="155">
        <v>101.2</v>
      </c>
      <c r="AH13" s="132">
        <v>99.3</v>
      </c>
    </row>
    <row r="14" spans="1:34" s="240" customFormat="1" ht="36.75" customHeight="1">
      <c r="A14" s="242" t="s">
        <v>138</v>
      </c>
      <c r="B14" s="155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32">
        <v>0</v>
      </c>
      <c r="R14" s="814" t="s">
        <v>138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77">
        <v>0</v>
      </c>
      <c r="AD14" s="155">
        <v>87.2</v>
      </c>
      <c r="AE14" s="155">
        <v>87.9</v>
      </c>
      <c r="AF14" s="177">
        <v>94.6</v>
      </c>
      <c r="AG14" s="155">
        <v>98.9</v>
      </c>
      <c r="AH14" s="132">
        <v>98.2</v>
      </c>
    </row>
    <row r="15" spans="1:34" s="240" customFormat="1" ht="36.75" customHeight="1" thickBot="1">
      <c r="A15" s="293" t="s">
        <v>110</v>
      </c>
      <c r="B15" s="294">
        <v>95.4</v>
      </c>
      <c r="C15" s="294">
        <v>100.5</v>
      </c>
      <c r="D15" s="294">
        <v>102.2</v>
      </c>
      <c r="E15" s="294">
        <v>102</v>
      </c>
      <c r="F15" s="294">
        <v>100.7</v>
      </c>
      <c r="G15" s="294">
        <v>100.3</v>
      </c>
      <c r="H15" s="294">
        <v>98.7</v>
      </c>
      <c r="I15" s="294">
        <v>101.8</v>
      </c>
      <c r="J15" s="294">
        <v>102</v>
      </c>
      <c r="K15" s="294">
        <v>103.1</v>
      </c>
      <c r="L15" s="294">
        <v>103</v>
      </c>
      <c r="M15" s="294">
        <v>99.8</v>
      </c>
      <c r="N15" s="294">
        <v>99.3</v>
      </c>
      <c r="O15" s="294">
        <v>97</v>
      </c>
      <c r="P15" s="294">
        <v>98.2</v>
      </c>
      <c r="Q15" s="297">
        <v>98.7</v>
      </c>
      <c r="R15" s="828" t="s">
        <v>110</v>
      </c>
      <c r="S15" s="294">
        <v>101.4</v>
      </c>
      <c r="T15" s="294">
        <v>100.6</v>
      </c>
      <c r="U15" s="294">
        <v>100.2</v>
      </c>
      <c r="V15" s="294">
        <v>100.3</v>
      </c>
      <c r="W15" s="294">
        <v>99</v>
      </c>
      <c r="X15" s="294">
        <v>99.5</v>
      </c>
      <c r="Y15" s="295">
        <v>99.4</v>
      </c>
      <c r="Z15" s="295">
        <v>100.6</v>
      </c>
      <c r="AA15" s="295">
        <v>100.19193641182451</v>
      </c>
      <c r="AB15" s="294">
        <v>100.652362454165</v>
      </c>
      <c r="AC15" s="296">
        <v>100.4</v>
      </c>
      <c r="AD15" s="294">
        <v>98.2</v>
      </c>
      <c r="AE15" s="294">
        <v>98.1</v>
      </c>
      <c r="AF15" s="295">
        <v>99</v>
      </c>
      <c r="AG15" s="294">
        <v>100.6</v>
      </c>
      <c r="AH15" s="297">
        <v>101.74</v>
      </c>
    </row>
    <row r="16" spans="1:31" ht="33" customHeight="1">
      <c r="A16" s="236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36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</row>
  </sheetData>
  <sheetProtection/>
  <mergeCells count="32">
    <mergeCell ref="Y5:Y6"/>
    <mergeCell ref="J5:J6"/>
    <mergeCell ref="M5:M6"/>
    <mergeCell ref="I5:I6"/>
    <mergeCell ref="T5:T6"/>
    <mergeCell ref="V5:V6"/>
    <mergeCell ref="U5:U6"/>
    <mergeCell ref="S5:S6"/>
    <mergeCell ref="X5:X6"/>
    <mergeCell ref="W5:W6"/>
    <mergeCell ref="AH5:AH6"/>
    <mergeCell ref="AF5:AF6"/>
    <mergeCell ref="AE5:AE6"/>
    <mergeCell ref="AC5:AC6"/>
    <mergeCell ref="Z5:Z6"/>
    <mergeCell ref="AG5:AG6"/>
    <mergeCell ref="AA5:AA6"/>
    <mergeCell ref="AD5:AD6"/>
    <mergeCell ref="AB5:AB6"/>
    <mergeCell ref="H5:H6"/>
    <mergeCell ref="K5:K6"/>
    <mergeCell ref="Q5:Q6"/>
    <mergeCell ref="L5:L6"/>
    <mergeCell ref="O5:O6"/>
    <mergeCell ref="P5:P6"/>
    <mergeCell ref="N5:N6"/>
    <mergeCell ref="B5:B6"/>
    <mergeCell ref="C5:C6"/>
    <mergeCell ref="D5:D6"/>
    <mergeCell ref="E5:E6"/>
    <mergeCell ref="G5:G6"/>
    <mergeCell ref="F5:F6"/>
  </mergeCells>
  <printOptions/>
  <pageMargins left="0.7874015748031497" right="0.5905511811023623" top="1.1023622047244095" bottom="0.7874015748031497" header="0.5118110236220472" footer="0.5118110236220472"/>
  <pageSetup fitToWidth="2" horizontalDpi="400" verticalDpi="400" orientation="landscape" paperSize="9" scale="79" r:id="rId2"/>
  <colBreaks count="1" manualBreakCount="1">
    <brk id="17" max="14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16"/>
  <sheetViews>
    <sheetView showGridLines="0" view="pageBreakPreview" zoomScale="80" zoomScaleNormal="75" zoomScaleSheetLayoutView="80" zoomScalePageLayoutView="0" workbookViewId="0" topLeftCell="A1">
      <selection activeCell="A4" sqref="A4"/>
    </sheetView>
  </sheetViews>
  <sheetFormatPr defaultColWidth="13.54296875" defaultRowHeight="18"/>
  <cols>
    <col min="1" max="1" width="17.0859375" style="238" customWidth="1"/>
    <col min="2" max="5" width="10.72265625" style="238" customWidth="1"/>
    <col min="6" max="6" width="6.72265625" style="238" customWidth="1"/>
    <col min="7" max="16384" width="13.453125" style="238" customWidth="1"/>
  </cols>
  <sheetData>
    <row r="1" s="161" customFormat="1" ht="27.75" customHeight="1">
      <c r="A1" s="89" t="s">
        <v>57</v>
      </c>
    </row>
    <row r="2" s="161" customFormat="1" ht="27.75" customHeight="1">
      <c r="A2" s="91" t="s">
        <v>0</v>
      </c>
    </row>
    <row r="3" ht="4.5" customHeight="1"/>
    <row r="4" spans="1:6" s="299" customFormat="1" ht="34.5" customHeight="1" thickBot="1">
      <c r="A4" s="830" t="s">
        <v>191</v>
      </c>
      <c r="B4" s="298"/>
      <c r="C4" s="298"/>
      <c r="D4" s="298"/>
      <c r="E4" s="298"/>
      <c r="F4" s="298"/>
    </row>
    <row r="5" spans="1:5" s="258" customFormat="1" ht="34.5" customHeight="1">
      <c r="A5" s="302" t="s">
        <v>147</v>
      </c>
      <c r="B5" s="954" t="s">
        <v>335</v>
      </c>
      <c r="C5" s="955"/>
      <c r="D5" s="954" t="s">
        <v>192</v>
      </c>
      <c r="E5" s="955"/>
    </row>
    <row r="6" spans="1:5" s="258" customFormat="1" ht="34.5" customHeight="1">
      <c r="A6" s="303" t="s">
        <v>101</v>
      </c>
      <c r="B6" s="304" t="s">
        <v>193</v>
      </c>
      <c r="C6" s="305" t="s">
        <v>194</v>
      </c>
      <c r="D6" s="304" t="s">
        <v>193</v>
      </c>
      <c r="E6" s="305" t="s">
        <v>194</v>
      </c>
    </row>
    <row r="7" spans="1:5" s="258" customFormat="1" ht="36.75" customHeight="1">
      <c r="A7" s="306" t="s">
        <v>103</v>
      </c>
      <c r="B7" s="307">
        <v>16</v>
      </c>
      <c r="C7" s="308">
        <v>4</v>
      </c>
      <c r="D7" s="307">
        <v>16</v>
      </c>
      <c r="E7" s="310">
        <v>0</v>
      </c>
    </row>
    <row r="8" spans="1:5" s="258" customFormat="1" ht="36.75" customHeight="1">
      <c r="A8" s="306" t="s">
        <v>104</v>
      </c>
      <c r="B8" s="309">
        <v>1</v>
      </c>
      <c r="C8" s="310">
        <v>0</v>
      </c>
      <c r="D8" s="309">
        <v>1</v>
      </c>
      <c r="E8" s="310">
        <v>0</v>
      </c>
    </row>
    <row r="9" spans="1:5" s="258" customFormat="1" ht="36.75" customHeight="1">
      <c r="A9" s="306" t="s">
        <v>105</v>
      </c>
      <c r="B9" s="309">
        <v>5</v>
      </c>
      <c r="C9" s="310">
        <v>0</v>
      </c>
      <c r="D9" s="309">
        <v>5</v>
      </c>
      <c r="E9" s="310">
        <v>0</v>
      </c>
    </row>
    <row r="10" spans="1:5" s="258" customFormat="1" ht="36.75" customHeight="1">
      <c r="A10" s="306" t="s">
        <v>106</v>
      </c>
      <c r="B10" s="309">
        <v>2</v>
      </c>
      <c r="C10" s="310">
        <v>0</v>
      </c>
      <c r="D10" s="309">
        <v>2</v>
      </c>
      <c r="E10" s="310">
        <v>0</v>
      </c>
    </row>
    <row r="11" spans="1:5" s="258" customFormat="1" ht="36.75" customHeight="1">
      <c r="A11" s="306" t="s">
        <v>107</v>
      </c>
      <c r="B11" s="309">
        <v>1</v>
      </c>
      <c r="C11" s="310">
        <v>0</v>
      </c>
      <c r="D11" s="309">
        <v>1</v>
      </c>
      <c r="E11" s="310">
        <v>0</v>
      </c>
    </row>
    <row r="12" spans="1:5" s="258" customFormat="1" ht="36.75" customHeight="1">
      <c r="A12" s="306" t="s">
        <v>108</v>
      </c>
      <c r="B12" s="309">
        <v>8</v>
      </c>
      <c r="C12" s="310">
        <v>0</v>
      </c>
      <c r="D12" s="309">
        <v>8</v>
      </c>
      <c r="E12" s="310">
        <v>0</v>
      </c>
    </row>
    <row r="13" spans="1:5" s="258" customFormat="1" ht="36.75" customHeight="1">
      <c r="A13" s="306" t="s">
        <v>190</v>
      </c>
      <c r="B13" s="309">
        <v>2</v>
      </c>
      <c r="C13" s="310">
        <v>0</v>
      </c>
      <c r="D13" s="309">
        <v>2</v>
      </c>
      <c r="E13" s="310">
        <v>0</v>
      </c>
    </row>
    <row r="14" spans="1:5" s="258" customFormat="1" ht="36.75" customHeight="1">
      <c r="A14" s="311" t="s">
        <v>115</v>
      </c>
      <c r="B14" s="312">
        <v>13</v>
      </c>
      <c r="C14" s="313">
        <v>0</v>
      </c>
      <c r="D14" s="312">
        <v>8</v>
      </c>
      <c r="E14" s="313">
        <v>0</v>
      </c>
    </row>
    <row r="15" spans="1:5" s="258" customFormat="1" ht="36.75" customHeight="1" thickBot="1">
      <c r="A15" s="314" t="s">
        <v>110</v>
      </c>
      <c r="B15" s="315">
        <f>SUM(B7:B14)</f>
        <v>48</v>
      </c>
      <c r="C15" s="316">
        <f>SUM(C7:C14)</f>
        <v>4</v>
      </c>
      <c r="D15" s="315">
        <f>SUM(D7:D14)</f>
        <v>43</v>
      </c>
      <c r="E15" s="316">
        <f>SUM(E7:E14)</f>
        <v>0</v>
      </c>
    </row>
    <row r="16" s="300" customFormat="1" ht="21.75" customHeight="1">
      <c r="A16" s="829" t="s">
        <v>195</v>
      </c>
    </row>
    <row r="17" s="253" customFormat="1" ht="33" customHeight="1"/>
    <row r="18" ht="33" customHeight="1"/>
  </sheetData>
  <sheetProtection/>
  <mergeCells count="2">
    <mergeCell ref="B5:C5"/>
    <mergeCell ref="D5:E5"/>
  </mergeCells>
  <printOptions/>
  <pageMargins left="1.2598425196850394" right="0.7874015748031497" top="0.8661417322834646" bottom="0.4330708661417323" header="0.5118110236220472" footer="0.2362204724409449"/>
  <pageSetup horizontalDpi="400" verticalDpi="4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5"/>
  <sheetViews>
    <sheetView showGridLines="0" view="pageBreakPreview" zoomScale="80" zoomScaleSheetLayoutView="80" zoomScalePageLayoutView="0" workbookViewId="0" topLeftCell="A1">
      <selection activeCell="G5" sqref="G5:G6"/>
    </sheetView>
  </sheetViews>
  <sheetFormatPr defaultColWidth="10.72265625" defaultRowHeight="18"/>
  <cols>
    <col min="1" max="1" width="5.2734375" style="238" customWidth="1"/>
    <col min="2" max="2" width="13.72265625" style="238" customWidth="1"/>
    <col min="3" max="7" width="13.99609375" style="238" customWidth="1"/>
    <col min="8" max="9" width="12.72265625" style="238" customWidth="1"/>
    <col min="10" max="16384" width="10.72265625" style="238" customWidth="1"/>
  </cols>
  <sheetData>
    <row r="1" s="161" customFormat="1" ht="27.75" customHeight="1">
      <c r="A1" s="89" t="s">
        <v>203</v>
      </c>
    </row>
    <row r="2" s="161" customFormat="1" ht="27.75" customHeight="1">
      <c r="A2" s="91" t="s">
        <v>0</v>
      </c>
    </row>
    <row r="3" ht="4.5" customHeight="1"/>
    <row r="4" spans="1:9" s="299" customFormat="1" ht="34.5" customHeight="1" thickBot="1">
      <c r="A4" s="830" t="s">
        <v>196</v>
      </c>
      <c r="B4" s="298"/>
      <c r="C4" s="298"/>
      <c r="D4" s="298"/>
      <c r="E4" s="298"/>
      <c r="F4" s="298"/>
      <c r="G4" s="301" t="s">
        <v>414</v>
      </c>
      <c r="H4" s="298"/>
      <c r="I4" s="298"/>
    </row>
    <row r="5" spans="1:7" s="258" customFormat="1" ht="34.5" customHeight="1">
      <c r="A5" s="239"/>
      <c r="B5" s="317" t="s">
        <v>98</v>
      </c>
      <c r="C5" s="960">
        <v>19</v>
      </c>
      <c r="D5" s="960">
        <v>20</v>
      </c>
      <c r="E5" s="960">
        <v>21</v>
      </c>
      <c r="F5" s="966">
        <v>22</v>
      </c>
      <c r="G5" s="962">
        <v>23</v>
      </c>
    </row>
    <row r="6" spans="1:7" s="258" customFormat="1" ht="34.5" customHeight="1">
      <c r="A6" s="241" t="s">
        <v>101</v>
      </c>
      <c r="B6" s="318"/>
      <c r="C6" s="961"/>
      <c r="D6" s="961"/>
      <c r="E6" s="961"/>
      <c r="F6" s="967"/>
      <c r="G6" s="963"/>
    </row>
    <row r="7" spans="1:7" s="258" customFormat="1" ht="36.75" customHeight="1">
      <c r="A7" s="964" t="s">
        <v>197</v>
      </c>
      <c r="B7" s="965"/>
      <c r="C7" s="290">
        <v>24</v>
      </c>
      <c r="D7" s="289">
        <v>23.1</v>
      </c>
      <c r="E7" s="288">
        <v>22.8</v>
      </c>
      <c r="F7" s="290">
        <v>22</v>
      </c>
      <c r="G7" s="291">
        <v>21</v>
      </c>
    </row>
    <row r="8" spans="1:7" s="258" customFormat="1" ht="36.75" customHeight="1">
      <c r="A8" s="958" t="s">
        <v>198</v>
      </c>
      <c r="B8" s="959"/>
      <c r="C8" s="292">
        <v>0</v>
      </c>
      <c r="D8" s="177">
        <v>0</v>
      </c>
      <c r="E8" s="155">
        <v>0</v>
      </c>
      <c r="F8" s="292">
        <v>0</v>
      </c>
      <c r="G8" s="132">
        <v>0</v>
      </c>
    </row>
    <row r="9" spans="1:7" s="258" customFormat="1" ht="36.75" customHeight="1">
      <c r="A9" s="958" t="s">
        <v>199</v>
      </c>
      <c r="B9" s="959"/>
      <c r="C9" s="292">
        <v>38.7</v>
      </c>
      <c r="D9" s="177">
        <v>39.1</v>
      </c>
      <c r="E9" s="319">
        <v>38.1</v>
      </c>
      <c r="F9" s="292">
        <v>38.3</v>
      </c>
      <c r="G9" s="132">
        <v>37.1</v>
      </c>
    </row>
    <row r="10" spans="1:7" s="258" customFormat="1" ht="36.75" customHeight="1">
      <c r="A10" s="958" t="s">
        <v>200</v>
      </c>
      <c r="B10" s="959"/>
      <c r="C10" s="292">
        <v>93.9</v>
      </c>
      <c r="D10" s="177">
        <v>93.7</v>
      </c>
      <c r="E10" s="155">
        <v>98.2</v>
      </c>
      <c r="F10" s="292">
        <v>98.7</v>
      </c>
      <c r="G10" s="132">
        <v>99.1</v>
      </c>
    </row>
    <row r="11" spans="1:7" s="258" customFormat="1" ht="36.75" customHeight="1">
      <c r="A11" s="958" t="s">
        <v>201</v>
      </c>
      <c r="B11" s="959"/>
      <c r="C11" s="292">
        <v>38.5</v>
      </c>
      <c r="D11" s="177">
        <v>37.2</v>
      </c>
      <c r="E11" s="155">
        <v>34.9</v>
      </c>
      <c r="F11" s="292">
        <v>28.2</v>
      </c>
      <c r="G11" s="132">
        <v>27.7</v>
      </c>
    </row>
    <row r="12" spans="1:7" s="258" customFormat="1" ht="36.75" customHeight="1">
      <c r="A12" s="958" t="s">
        <v>202</v>
      </c>
      <c r="B12" s="959"/>
      <c r="C12" s="320">
        <v>50.3</v>
      </c>
      <c r="D12" s="321">
        <v>52.1</v>
      </c>
      <c r="E12" s="155">
        <v>52</v>
      </c>
      <c r="F12" s="292">
        <v>51.1</v>
      </c>
      <c r="G12" s="132">
        <v>58.1</v>
      </c>
    </row>
    <row r="13" spans="1:7" s="258" customFormat="1" ht="36.75" customHeight="1">
      <c r="A13" s="958" t="s">
        <v>204</v>
      </c>
      <c r="B13" s="959"/>
      <c r="C13" s="292">
        <v>35.8</v>
      </c>
      <c r="D13" s="177">
        <v>36.1</v>
      </c>
      <c r="E13" s="155">
        <v>34.7</v>
      </c>
      <c r="F13" s="292">
        <v>36.1</v>
      </c>
      <c r="G13" s="132">
        <v>36.5</v>
      </c>
    </row>
    <row r="14" spans="1:7" s="258" customFormat="1" ht="36.75" customHeight="1">
      <c r="A14" s="956" t="s">
        <v>205</v>
      </c>
      <c r="B14" s="957"/>
      <c r="C14" s="322">
        <v>13.3</v>
      </c>
      <c r="D14" s="323">
        <v>12.5</v>
      </c>
      <c r="E14" s="194">
        <v>13.6</v>
      </c>
      <c r="F14" s="322">
        <v>17.1</v>
      </c>
      <c r="G14" s="143">
        <v>14.8</v>
      </c>
    </row>
    <row r="15" spans="1:7" s="258" customFormat="1" ht="37.5" customHeight="1" thickBot="1">
      <c r="A15" s="324" t="s">
        <v>110</v>
      </c>
      <c r="B15" s="325"/>
      <c r="C15" s="326">
        <v>38.4</v>
      </c>
      <c r="D15" s="180">
        <v>38.3</v>
      </c>
      <c r="E15" s="160">
        <v>37.5</v>
      </c>
      <c r="F15" s="326">
        <v>36.1</v>
      </c>
      <c r="G15" s="146">
        <v>36.2</v>
      </c>
    </row>
    <row r="16" s="300" customFormat="1" ht="26.25" customHeight="1"/>
    <row r="17" s="300" customFormat="1" ht="26.25" customHeight="1"/>
    <row r="18" s="300" customFormat="1" ht="26.25" customHeight="1"/>
    <row r="19" s="253" customFormat="1" ht="33" customHeight="1"/>
    <row r="20" ht="33" customHeight="1"/>
  </sheetData>
  <sheetProtection/>
  <mergeCells count="13">
    <mergeCell ref="A8:B8"/>
    <mergeCell ref="A7:B7"/>
    <mergeCell ref="F5:F6"/>
    <mergeCell ref="A14:B14"/>
    <mergeCell ref="A13:B13"/>
    <mergeCell ref="D5:D6"/>
    <mergeCell ref="C5:C6"/>
    <mergeCell ref="E5:E6"/>
    <mergeCell ref="G5:G6"/>
    <mergeCell ref="A12:B12"/>
    <mergeCell ref="A11:B11"/>
    <mergeCell ref="A10:B10"/>
    <mergeCell ref="A9:B9"/>
  </mergeCells>
  <printOptions/>
  <pageMargins left="1.1023622047244095" right="0.7874015748031497" top="0.984251968503937" bottom="0.4724409448818898" header="0.5118110236220472" footer="0.2362204724409449"/>
  <pageSetup horizontalDpi="400" verticalDpi="400" orientation="landscape" paperSize="9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9"/>
  <sheetViews>
    <sheetView showGridLines="0" showZeros="0" view="pageBreakPreview" zoomScale="80" zoomScaleSheetLayoutView="80" zoomScalePageLayoutView="0" workbookViewId="0" topLeftCell="A1">
      <selection activeCell="B4" sqref="B4"/>
    </sheetView>
  </sheetViews>
  <sheetFormatPr defaultColWidth="11.0859375" defaultRowHeight="18"/>
  <cols>
    <col min="1" max="1" width="4.2734375" style="352" customWidth="1"/>
    <col min="2" max="2" width="13.453125" style="352" customWidth="1"/>
    <col min="3" max="5" width="9.72265625" style="352" customWidth="1"/>
    <col min="6" max="6" width="10.36328125" style="352" customWidth="1"/>
    <col min="7" max="9" width="9.72265625" style="352" customWidth="1"/>
    <col min="10" max="10" width="8.8125" style="352" customWidth="1"/>
    <col min="11" max="16384" width="11.0859375" style="352" customWidth="1"/>
  </cols>
  <sheetData>
    <row r="1" s="328" customFormat="1" ht="27.75" customHeight="1">
      <c r="A1" s="327" t="s">
        <v>223</v>
      </c>
    </row>
    <row r="2" s="328" customFormat="1" ht="27.75" customHeight="1">
      <c r="A2" s="329" t="s">
        <v>0</v>
      </c>
    </row>
    <row r="3" s="238" customFormat="1" ht="4.5" customHeight="1"/>
    <row r="4" spans="1:10" s="331" customFormat="1" ht="27.75" customHeight="1">
      <c r="A4" s="330" t="s">
        <v>206</v>
      </c>
      <c r="J4" s="332"/>
    </row>
    <row r="5" spans="1:10" s="331" customFormat="1" ht="27.75" customHeight="1" thickBot="1">
      <c r="A5" s="333" t="s">
        <v>207</v>
      </c>
      <c r="B5" s="334"/>
      <c r="C5" s="335"/>
      <c r="D5" s="335"/>
      <c r="E5" s="335"/>
      <c r="F5" s="335"/>
      <c r="G5" s="335"/>
      <c r="H5" s="335"/>
      <c r="I5" s="335"/>
      <c r="J5" s="332"/>
    </row>
    <row r="6" spans="1:10" s="331" customFormat="1" ht="18.75" customHeight="1">
      <c r="A6" s="336"/>
      <c r="B6" s="337" t="s">
        <v>208</v>
      </c>
      <c r="C6" s="338" t="s">
        <v>209</v>
      </c>
      <c r="D6" s="338" t="s">
        <v>210</v>
      </c>
      <c r="E6" s="338" t="s">
        <v>211</v>
      </c>
      <c r="F6" s="338" t="s">
        <v>212</v>
      </c>
      <c r="G6" s="338" t="s">
        <v>213</v>
      </c>
      <c r="H6" s="338" t="s">
        <v>214</v>
      </c>
      <c r="I6" s="339"/>
      <c r="J6" s="332"/>
    </row>
    <row r="7" spans="1:10" s="331" customFormat="1" ht="18.75" customHeight="1">
      <c r="A7" s="340"/>
      <c r="B7" s="341"/>
      <c r="C7" s="342"/>
      <c r="D7" s="343" t="s">
        <v>215</v>
      </c>
      <c r="E7" s="343" t="s">
        <v>216</v>
      </c>
      <c r="F7" s="343" t="s">
        <v>217</v>
      </c>
      <c r="G7" s="343" t="s">
        <v>218</v>
      </c>
      <c r="H7" s="343" t="s">
        <v>219</v>
      </c>
      <c r="I7" s="344" t="s">
        <v>110</v>
      </c>
      <c r="J7" s="332"/>
    </row>
    <row r="8" spans="1:10" s="331" customFormat="1" ht="18.75" customHeight="1">
      <c r="A8" s="345" t="s">
        <v>220</v>
      </c>
      <c r="B8" s="335"/>
      <c r="C8" s="346" t="s">
        <v>221</v>
      </c>
      <c r="D8" s="346" t="s">
        <v>221</v>
      </c>
      <c r="E8" s="346" t="s">
        <v>221</v>
      </c>
      <c r="F8" s="346" t="s">
        <v>221</v>
      </c>
      <c r="G8" s="346" t="s">
        <v>221</v>
      </c>
      <c r="H8" s="347" t="s">
        <v>222</v>
      </c>
      <c r="I8" s="348"/>
      <c r="J8" s="332"/>
    </row>
    <row r="9" spans="1:10" s="353" customFormat="1" ht="23.25" customHeight="1">
      <c r="A9" s="970">
        <v>19</v>
      </c>
      <c r="B9" s="349" t="s">
        <v>25</v>
      </c>
      <c r="C9" s="350">
        <v>3</v>
      </c>
      <c r="D9" s="350">
        <v>3</v>
      </c>
      <c r="E9" s="350">
        <v>2</v>
      </c>
      <c r="F9" s="350">
        <v>3</v>
      </c>
      <c r="G9" s="350">
        <v>3</v>
      </c>
      <c r="H9" s="350">
        <v>0</v>
      </c>
      <c r="I9" s="351">
        <v>14</v>
      </c>
      <c r="J9" s="352"/>
    </row>
    <row r="10" spans="1:10" s="353" customFormat="1" ht="23.25" customHeight="1">
      <c r="A10" s="971"/>
      <c r="B10" s="354" t="s">
        <v>102</v>
      </c>
      <c r="C10" s="355">
        <v>21.428571428571427</v>
      </c>
      <c r="D10" s="355">
        <v>21.428571428571427</v>
      </c>
      <c r="E10" s="355">
        <v>14.285714285714285</v>
      </c>
      <c r="F10" s="355">
        <v>21.428571428571427</v>
      </c>
      <c r="G10" s="355">
        <v>21.428571428571427</v>
      </c>
      <c r="H10" s="355">
        <v>0</v>
      </c>
      <c r="I10" s="356">
        <v>100</v>
      </c>
      <c r="J10" s="352"/>
    </row>
    <row r="11" spans="1:10" s="353" customFormat="1" ht="23.25" customHeight="1">
      <c r="A11" s="970">
        <v>20</v>
      </c>
      <c r="B11" s="357" t="s">
        <v>25</v>
      </c>
      <c r="C11" s="358">
        <v>3</v>
      </c>
      <c r="D11" s="358">
        <v>3</v>
      </c>
      <c r="E11" s="358">
        <v>2</v>
      </c>
      <c r="F11" s="358">
        <v>3</v>
      </c>
      <c r="G11" s="358">
        <v>3</v>
      </c>
      <c r="H11" s="358">
        <v>0</v>
      </c>
      <c r="I11" s="359">
        <v>14</v>
      </c>
      <c r="J11" s="352"/>
    </row>
    <row r="12" spans="1:10" s="353" customFormat="1" ht="23.25" customHeight="1">
      <c r="A12" s="971"/>
      <c r="B12" s="349" t="s">
        <v>102</v>
      </c>
      <c r="C12" s="360">
        <v>21.428571428571427</v>
      </c>
      <c r="D12" s="360">
        <v>21.428571428571427</v>
      </c>
      <c r="E12" s="360">
        <v>14.285714285714285</v>
      </c>
      <c r="F12" s="360">
        <v>21.428571428571427</v>
      </c>
      <c r="G12" s="360">
        <v>21.428571428571427</v>
      </c>
      <c r="H12" s="360">
        <v>0</v>
      </c>
      <c r="I12" s="361">
        <v>100</v>
      </c>
      <c r="J12" s="352"/>
    </row>
    <row r="13" spans="1:10" s="353" customFormat="1" ht="23.25" customHeight="1">
      <c r="A13" s="970">
        <v>21</v>
      </c>
      <c r="B13" s="349" t="s">
        <v>25</v>
      </c>
      <c r="C13" s="350">
        <v>3</v>
      </c>
      <c r="D13" s="350">
        <v>3</v>
      </c>
      <c r="E13" s="350">
        <v>3</v>
      </c>
      <c r="F13" s="350">
        <v>2</v>
      </c>
      <c r="G13" s="350">
        <v>3</v>
      </c>
      <c r="H13" s="350">
        <v>0</v>
      </c>
      <c r="I13" s="351">
        <v>14</v>
      </c>
      <c r="J13" s="352"/>
    </row>
    <row r="14" spans="1:10" s="353" customFormat="1" ht="23.25" customHeight="1">
      <c r="A14" s="971"/>
      <c r="B14" s="354" t="s">
        <v>102</v>
      </c>
      <c r="C14" s="355">
        <v>21.428571428571427</v>
      </c>
      <c r="D14" s="355">
        <v>21.428571428571427</v>
      </c>
      <c r="E14" s="355">
        <v>21.428571428571427</v>
      </c>
      <c r="F14" s="355">
        <v>14.285714285714285</v>
      </c>
      <c r="G14" s="355">
        <v>21.428571428571427</v>
      </c>
      <c r="H14" s="355">
        <v>0</v>
      </c>
      <c r="I14" s="356">
        <v>100</v>
      </c>
      <c r="J14" s="352"/>
    </row>
    <row r="15" spans="1:10" s="353" customFormat="1" ht="23.25" customHeight="1">
      <c r="A15" s="970">
        <v>22</v>
      </c>
      <c r="B15" s="357" t="s">
        <v>25</v>
      </c>
      <c r="C15" s="358">
        <v>3</v>
      </c>
      <c r="D15" s="358">
        <v>3</v>
      </c>
      <c r="E15" s="358">
        <v>2</v>
      </c>
      <c r="F15" s="358">
        <v>3</v>
      </c>
      <c r="G15" s="358">
        <v>3</v>
      </c>
      <c r="H15" s="358">
        <v>0</v>
      </c>
      <c r="I15" s="359">
        <v>14</v>
      </c>
      <c r="J15" s="352"/>
    </row>
    <row r="16" spans="1:10" s="353" customFormat="1" ht="23.25" customHeight="1">
      <c r="A16" s="971"/>
      <c r="B16" s="349" t="s">
        <v>102</v>
      </c>
      <c r="C16" s="360">
        <v>21.428571428571427</v>
      </c>
      <c r="D16" s="360">
        <v>21.428571428571427</v>
      </c>
      <c r="E16" s="360">
        <v>14.285714285714285</v>
      </c>
      <c r="F16" s="360">
        <v>21.428571428571427</v>
      </c>
      <c r="G16" s="360">
        <v>21.428571428571427</v>
      </c>
      <c r="H16" s="360">
        <v>0</v>
      </c>
      <c r="I16" s="361">
        <v>100</v>
      </c>
      <c r="J16" s="352"/>
    </row>
    <row r="17" spans="1:10" s="353" customFormat="1" ht="23.25" customHeight="1">
      <c r="A17" s="968">
        <v>23</v>
      </c>
      <c r="B17" s="349" t="s">
        <v>25</v>
      </c>
      <c r="C17" s="350">
        <v>3</v>
      </c>
      <c r="D17" s="350">
        <v>3</v>
      </c>
      <c r="E17" s="350">
        <v>3</v>
      </c>
      <c r="F17" s="350">
        <v>2</v>
      </c>
      <c r="G17" s="350">
        <v>3</v>
      </c>
      <c r="H17" s="350">
        <v>0</v>
      </c>
      <c r="I17" s="351">
        <v>14</v>
      </c>
      <c r="J17" s="352"/>
    </row>
    <row r="18" spans="1:10" s="353" customFormat="1" ht="23.25" customHeight="1" thickBot="1">
      <c r="A18" s="969"/>
      <c r="B18" s="362" t="s">
        <v>102</v>
      </c>
      <c r="C18" s="363">
        <f aca="true" t="shared" si="0" ref="C18:I18">C17/$I$17*100</f>
        <v>21.428571428571427</v>
      </c>
      <c r="D18" s="363">
        <f t="shared" si="0"/>
        <v>21.428571428571427</v>
      </c>
      <c r="E18" s="363">
        <f t="shared" si="0"/>
        <v>21.428571428571427</v>
      </c>
      <c r="F18" s="363">
        <f t="shared" si="0"/>
        <v>14.285714285714285</v>
      </c>
      <c r="G18" s="363">
        <f t="shared" si="0"/>
        <v>21.428571428571427</v>
      </c>
      <c r="H18" s="363">
        <f t="shared" si="0"/>
        <v>0</v>
      </c>
      <c r="I18" s="364">
        <f t="shared" si="0"/>
        <v>100</v>
      </c>
      <c r="J18" s="352"/>
    </row>
    <row r="19" spans="1:10" s="353" customFormat="1" ht="18" customHeight="1">
      <c r="A19" s="365" t="s">
        <v>224</v>
      </c>
      <c r="B19" s="365"/>
      <c r="J19" s="352"/>
    </row>
  </sheetData>
  <sheetProtection/>
  <mergeCells count="5">
    <mergeCell ref="A17:A18"/>
    <mergeCell ref="A9:A10"/>
    <mergeCell ref="A15:A16"/>
    <mergeCell ref="A11:A12"/>
    <mergeCell ref="A13:A14"/>
  </mergeCells>
  <printOptions/>
  <pageMargins left="0.984251968503937" right="0.7874015748031497" top="1.141732283464567" bottom="0.7874015748031497" header="0.5118110236220472" footer="0.5118110236220472"/>
  <pageSetup horizontalDpi="400" verticalDpi="4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4"/>
  <sheetViews>
    <sheetView showGridLines="0" showZeros="0" view="pageBreakPreview" zoomScale="80" zoomScaleNormal="80" zoomScaleSheetLayoutView="80" zoomScalePageLayoutView="0" workbookViewId="0" topLeftCell="A1">
      <selection activeCell="I9" sqref="I9"/>
    </sheetView>
  </sheetViews>
  <sheetFormatPr defaultColWidth="11.0859375" defaultRowHeight="18"/>
  <cols>
    <col min="1" max="1" width="4.2734375" style="374" customWidth="1"/>
    <col min="2" max="2" width="13.453125" style="374" customWidth="1"/>
    <col min="3" max="6" width="11.8125" style="374" customWidth="1"/>
    <col min="7" max="9" width="9.72265625" style="374" customWidth="1"/>
    <col min="10" max="10" width="8.8125" style="374" customWidth="1"/>
    <col min="11" max="16384" width="11.0859375" style="374" customWidth="1"/>
  </cols>
  <sheetData>
    <row r="1" s="367" customFormat="1" ht="27.75" customHeight="1">
      <c r="A1" s="366" t="s">
        <v>57</v>
      </c>
    </row>
    <row r="2" s="367" customFormat="1" ht="27.75" customHeight="1">
      <c r="A2" s="368" t="s">
        <v>0</v>
      </c>
    </row>
    <row r="3" s="238" customFormat="1" ht="4.5" customHeight="1"/>
    <row r="4" spans="1:10" s="370" customFormat="1" ht="27.75" customHeight="1">
      <c r="A4" s="369" t="s">
        <v>206</v>
      </c>
      <c r="J4" s="371"/>
    </row>
    <row r="5" spans="1:10" s="370" customFormat="1" ht="27.75" customHeight="1" thickBot="1">
      <c r="A5" s="375" t="s">
        <v>225</v>
      </c>
      <c r="B5" s="376"/>
      <c r="J5" s="371"/>
    </row>
    <row r="6" spans="1:10" s="370" customFormat="1" ht="18.75" customHeight="1">
      <c r="A6" s="377"/>
      <c r="B6" s="378" t="s">
        <v>226</v>
      </c>
      <c r="C6" s="379"/>
      <c r="D6" s="379"/>
      <c r="E6" s="379"/>
      <c r="F6" s="380"/>
      <c r="J6" s="371"/>
    </row>
    <row r="7" spans="1:10" s="370" customFormat="1" ht="18.75" customHeight="1">
      <c r="A7" s="381"/>
      <c r="B7" s="382"/>
      <c r="C7" s="383" t="s">
        <v>336</v>
      </c>
      <c r="D7" s="383" t="s">
        <v>337</v>
      </c>
      <c r="E7" s="383" t="s">
        <v>227</v>
      </c>
      <c r="F7" s="384" t="s">
        <v>110</v>
      </c>
      <c r="J7" s="371"/>
    </row>
    <row r="8" spans="1:10" s="370" customFormat="1" ht="18.75" customHeight="1">
      <c r="A8" s="385" t="s">
        <v>228</v>
      </c>
      <c r="B8" s="386"/>
      <c r="C8" s="387"/>
      <c r="D8" s="387"/>
      <c r="E8" s="387"/>
      <c r="F8" s="388"/>
      <c r="J8" s="371"/>
    </row>
    <row r="9" spans="1:10" s="370" customFormat="1" ht="36.75" customHeight="1">
      <c r="A9" s="389" t="s">
        <v>231</v>
      </c>
      <c r="B9" s="390"/>
      <c r="C9" s="391">
        <v>13</v>
      </c>
      <c r="D9" s="391">
        <v>0</v>
      </c>
      <c r="E9" s="391">
        <v>3</v>
      </c>
      <c r="F9" s="392">
        <f>SUM(C9:E9)</f>
        <v>16</v>
      </c>
      <c r="J9" s="371"/>
    </row>
    <row r="10" spans="1:10" s="370" customFormat="1" ht="32.25" customHeight="1">
      <c r="A10" s="972" t="s">
        <v>229</v>
      </c>
      <c r="B10" s="973"/>
      <c r="C10" s="393">
        <v>5</v>
      </c>
      <c r="D10" s="393">
        <v>0</v>
      </c>
      <c r="E10" s="394"/>
      <c r="F10" s="395">
        <v>5</v>
      </c>
      <c r="J10" s="371"/>
    </row>
    <row r="11" spans="1:10" s="370" customFormat="1" ht="32.25" customHeight="1">
      <c r="A11" s="974"/>
      <c r="B11" s="975"/>
      <c r="C11" s="396">
        <v>1</v>
      </c>
      <c r="D11" s="396">
        <v>0</v>
      </c>
      <c r="E11" s="396">
        <v>0</v>
      </c>
      <c r="F11" s="397">
        <f>SUM(C11:E11)</f>
        <v>1</v>
      </c>
      <c r="J11" s="371"/>
    </row>
    <row r="12" spans="1:10" s="370" customFormat="1" ht="36.75" customHeight="1">
      <c r="A12" s="389" t="s">
        <v>230</v>
      </c>
      <c r="B12" s="390"/>
      <c r="C12" s="391">
        <v>6</v>
      </c>
      <c r="D12" s="391">
        <v>5</v>
      </c>
      <c r="E12" s="391">
        <v>0</v>
      </c>
      <c r="F12" s="392">
        <f>SUM(C12:E12)</f>
        <v>11</v>
      </c>
      <c r="J12" s="371"/>
    </row>
    <row r="13" spans="1:10" s="370" customFormat="1" ht="36.75" customHeight="1" thickBot="1">
      <c r="A13" s="398" t="s">
        <v>110</v>
      </c>
      <c r="B13" s="399"/>
      <c r="C13" s="400">
        <f>SUM(C9,C11,C12)</f>
        <v>20</v>
      </c>
      <c r="D13" s="400">
        <v>5</v>
      </c>
      <c r="E13" s="400">
        <v>3</v>
      </c>
      <c r="F13" s="401">
        <f>SUM(F9,F11,F12)</f>
        <v>28</v>
      </c>
      <c r="J13" s="371"/>
    </row>
    <row r="14" spans="1:10" s="373" customFormat="1" ht="18" customHeight="1">
      <c r="A14" s="402" t="s">
        <v>232</v>
      </c>
      <c r="B14" s="372"/>
      <c r="J14" s="374"/>
    </row>
    <row r="15" ht="18" customHeight="1"/>
  </sheetData>
  <sheetProtection/>
  <mergeCells count="1">
    <mergeCell ref="A10:B11"/>
  </mergeCells>
  <printOptions/>
  <pageMargins left="1.14" right="0.7874015748031497" top="1.13" bottom="0.7874015748031497" header="0.5118110236220472" footer="0.5118110236220472"/>
  <pageSetup horizontalDpi="400" verticalDpi="4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32"/>
  <sheetViews>
    <sheetView showGridLines="0" showZeros="0" view="pageBreakPreview" zoomScale="80" zoomScaleNormal="80" zoomScaleSheetLayoutView="80" zoomScalePageLayoutView="0" workbookViewId="0" topLeftCell="A1">
      <selection activeCell="F23" sqref="F23"/>
    </sheetView>
  </sheetViews>
  <sheetFormatPr defaultColWidth="11.0859375" defaultRowHeight="18"/>
  <cols>
    <col min="1" max="1" width="4.2734375" style="450" customWidth="1"/>
    <col min="2" max="2" width="13.453125" style="450" customWidth="1"/>
    <col min="3" max="3" width="12.2734375" style="450" customWidth="1"/>
    <col min="4" max="4" width="12.36328125" style="450" customWidth="1"/>
    <col min="5" max="5" width="9.72265625" style="450" customWidth="1"/>
    <col min="6" max="6" width="12.6328125" style="450" customWidth="1"/>
    <col min="7" max="8" width="11.0859375" style="450" customWidth="1"/>
    <col min="9" max="9" width="9.72265625" style="450" customWidth="1"/>
    <col min="10" max="10" width="8.8125" style="450" customWidth="1"/>
    <col min="11" max="16384" width="11.0859375" style="450" customWidth="1"/>
  </cols>
  <sheetData>
    <row r="1" s="404" customFormat="1" ht="27.75" customHeight="1">
      <c r="A1" s="403" t="s">
        <v>203</v>
      </c>
    </row>
    <row r="2" s="404" customFormat="1" ht="25.5" customHeight="1">
      <c r="A2" s="405" t="s">
        <v>0</v>
      </c>
    </row>
    <row r="3" s="238" customFormat="1" ht="4.5" customHeight="1"/>
    <row r="4" spans="1:10" s="407" customFormat="1" ht="28.5" customHeight="1">
      <c r="A4" s="406" t="s">
        <v>206</v>
      </c>
      <c r="J4" s="408"/>
    </row>
    <row r="5" spans="1:8" s="408" customFormat="1" ht="28.5" customHeight="1" thickBot="1">
      <c r="A5" s="409" t="s">
        <v>341</v>
      </c>
      <c r="B5" s="410"/>
      <c r="C5" s="411"/>
      <c r="D5" s="411"/>
      <c r="E5" s="411"/>
      <c r="F5" s="411"/>
      <c r="G5" s="411"/>
      <c r="H5" s="411"/>
    </row>
    <row r="6" spans="1:8" s="408" customFormat="1" ht="20.25" customHeight="1">
      <c r="A6" s="412"/>
      <c r="B6" s="413" t="s">
        <v>339</v>
      </c>
      <c r="C6" s="414"/>
      <c r="D6" s="414"/>
      <c r="E6" s="414"/>
      <c r="F6" s="414"/>
      <c r="G6" s="415" t="s">
        <v>233</v>
      </c>
      <c r="H6" s="416" t="s">
        <v>234</v>
      </c>
    </row>
    <row r="7" spans="1:8" s="408" customFormat="1" ht="20.25" customHeight="1">
      <c r="A7" s="417"/>
      <c r="B7" s="418"/>
      <c r="C7" s="419" t="s">
        <v>235</v>
      </c>
      <c r="D7" s="419" t="s">
        <v>208</v>
      </c>
      <c r="E7" s="419" t="s">
        <v>240</v>
      </c>
      <c r="F7" s="419" t="s">
        <v>241</v>
      </c>
      <c r="G7" s="419" t="s">
        <v>236</v>
      </c>
      <c r="H7" s="420" t="s">
        <v>237</v>
      </c>
    </row>
    <row r="8" spans="1:8" s="408" customFormat="1" ht="27.75" customHeight="1">
      <c r="A8" s="832" t="s">
        <v>338</v>
      </c>
      <c r="B8" s="421" t="s">
        <v>355</v>
      </c>
      <c r="C8" s="422" t="s">
        <v>238</v>
      </c>
      <c r="D8" s="422" t="s">
        <v>238</v>
      </c>
      <c r="E8" s="423" t="s">
        <v>239</v>
      </c>
      <c r="F8" s="424" t="s">
        <v>242</v>
      </c>
      <c r="G8" s="424" t="s">
        <v>243</v>
      </c>
      <c r="H8" s="425" t="s">
        <v>244</v>
      </c>
    </row>
    <row r="9" spans="1:8" s="408" customFormat="1" ht="20.25" customHeight="1">
      <c r="A9" s="435"/>
      <c r="B9" s="436" t="s">
        <v>245</v>
      </c>
      <c r="C9" s="431"/>
      <c r="D9" s="433">
        <v>1272893</v>
      </c>
      <c r="E9" s="432"/>
      <c r="F9" s="437">
        <v>165859.78</v>
      </c>
      <c r="G9" s="433">
        <f aca="true" t="shared" si="0" ref="G9:G24">F9*1000/D9</f>
        <v>130.301431463603</v>
      </c>
      <c r="H9" s="438">
        <f>G9/366*1000</f>
        <v>356.0148400644891</v>
      </c>
    </row>
    <row r="10" spans="1:8" s="408" customFormat="1" ht="20.25" customHeight="1">
      <c r="A10" s="976">
        <v>19</v>
      </c>
      <c r="B10" s="439" t="s">
        <v>229</v>
      </c>
      <c r="C10" s="431">
        <v>1494309</v>
      </c>
      <c r="D10" s="427">
        <v>383</v>
      </c>
      <c r="E10" s="432">
        <f>D12/C10*100</f>
        <v>91.2604421173934</v>
      </c>
      <c r="F10" s="429">
        <v>35.74</v>
      </c>
      <c r="G10" s="427">
        <f t="shared" si="0"/>
        <v>93.31592689295039</v>
      </c>
      <c r="H10" s="430">
        <f>G10/366*1000</f>
        <v>254.96154888784255</v>
      </c>
    </row>
    <row r="11" spans="1:8" s="408" customFormat="1" ht="20.25" customHeight="1">
      <c r="A11" s="977"/>
      <c r="B11" s="439" t="s">
        <v>230</v>
      </c>
      <c r="C11" s="431"/>
      <c r="D11" s="427">
        <v>90437</v>
      </c>
      <c r="E11" s="432"/>
      <c r="F11" s="429">
        <v>9638.02</v>
      </c>
      <c r="G11" s="427">
        <f t="shared" si="0"/>
        <v>106.57164656058914</v>
      </c>
      <c r="H11" s="430">
        <f>G11/366*1000</f>
        <v>291.17936218740203</v>
      </c>
    </row>
    <row r="12" spans="1:8" s="408" customFormat="1" ht="20.25" customHeight="1">
      <c r="A12" s="440"/>
      <c r="B12" s="439" t="s">
        <v>110</v>
      </c>
      <c r="C12" s="433"/>
      <c r="D12" s="427">
        <f>SUM(D9:D11)</f>
        <v>1363713</v>
      </c>
      <c r="E12" s="434"/>
      <c r="F12" s="429">
        <f>SUM(F9:F11)</f>
        <v>175533.53999999998</v>
      </c>
      <c r="G12" s="427">
        <f t="shared" si="0"/>
        <v>128.71736208425085</v>
      </c>
      <c r="H12" s="430">
        <f>G12/366*1000</f>
        <v>351.6867816509586</v>
      </c>
    </row>
    <row r="13" spans="1:8" s="408" customFormat="1" ht="20.25" customHeight="1">
      <c r="A13" s="441"/>
      <c r="B13" s="439" t="s">
        <v>245</v>
      </c>
      <c r="C13" s="426"/>
      <c r="D13" s="427">
        <v>1270259</v>
      </c>
      <c r="E13" s="428"/>
      <c r="F13" s="429">
        <v>160707.43</v>
      </c>
      <c r="G13" s="427">
        <f t="shared" si="0"/>
        <v>126.5154822756619</v>
      </c>
      <c r="H13" s="430">
        <f aca="true" t="shared" si="1" ref="H13:H24">G13/365*1000</f>
        <v>346.61775965934766</v>
      </c>
    </row>
    <row r="14" spans="1:8" s="408" customFormat="1" ht="20.25" customHeight="1">
      <c r="A14" s="976">
        <v>20</v>
      </c>
      <c r="B14" s="439" t="s">
        <v>229</v>
      </c>
      <c r="C14" s="431">
        <v>1486406</v>
      </c>
      <c r="D14" s="427">
        <v>372</v>
      </c>
      <c r="E14" s="432">
        <f>D16/C14*100</f>
        <v>91.5259357133919</v>
      </c>
      <c r="F14" s="429">
        <v>33.45</v>
      </c>
      <c r="G14" s="427">
        <f t="shared" si="0"/>
        <v>89.91935483870968</v>
      </c>
      <c r="H14" s="430">
        <f t="shared" si="1"/>
        <v>246.35439681838267</v>
      </c>
    </row>
    <row r="15" spans="1:8" s="408" customFormat="1" ht="20.25" customHeight="1">
      <c r="A15" s="977"/>
      <c r="B15" s="439" t="s">
        <v>230</v>
      </c>
      <c r="C15" s="431"/>
      <c r="D15" s="427">
        <v>89816</v>
      </c>
      <c r="E15" s="432"/>
      <c r="F15" s="429">
        <v>9516.28</v>
      </c>
      <c r="G15" s="427">
        <f t="shared" si="0"/>
        <v>105.95305958849202</v>
      </c>
      <c r="H15" s="430">
        <f t="shared" si="1"/>
        <v>290.2823550369644</v>
      </c>
    </row>
    <row r="16" spans="1:8" s="408" customFormat="1" ht="20.25" customHeight="1">
      <c r="A16" s="440"/>
      <c r="B16" s="439" t="s">
        <v>110</v>
      </c>
      <c r="C16" s="433"/>
      <c r="D16" s="427">
        <f>SUM(D13:D15)</f>
        <v>1360447</v>
      </c>
      <c r="E16" s="434"/>
      <c r="F16" s="429">
        <f>SUM(F13:F15)</f>
        <v>170257.16</v>
      </c>
      <c r="G16" s="427">
        <f t="shared" si="0"/>
        <v>125.1479550471279</v>
      </c>
      <c r="H16" s="430">
        <f t="shared" si="1"/>
        <v>342.8711097181586</v>
      </c>
    </row>
    <row r="17" spans="1:8" s="408" customFormat="1" ht="20.25" customHeight="1">
      <c r="A17" s="441"/>
      <c r="B17" s="439" t="s">
        <v>245</v>
      </c>
      <c r="C17" s="431"/>
      <c r="D17" s="433">
        <v>1271178</v>
      </c>
      <c r="E17" s="432"/>
      <c r="F17" s="437">
        <v>157246.76</v>
      </c>
      <c r="G17" s="433">
        <f t="shared" si="0"/>
        <v>123.7016059119966</v>
      </c>
      <c r="H17" s="438">
        <f t="shared" si="1"/>
        <v>338.9085093479359</v>
      </c>
    </row>
    <row r="18" spans="1:8" s="408" customFormat="1" ht="20.25" customHeight="1">
      <c r="A18" s="976">
        <v>21</v>
      </c>
      <c r="B18" s="439" t="s">
        <v>229</v>
      </c>
      <c r="C18" s="431">
        <v>1478705</v>
      </c>
      <c r="D18" s="427">
        <v>359</v>
      </c>
      <c r="E18" s="432">
        <f>D20/C18*100</f>
        <v>91.5897356132562</v>
      </c>
      <c r="F18" s="429">
        <v>33.41</v>
      </c>
      <c r="G18" s="427">
        <f t="shared" si="0"/>
        <v>93.06406685236769</v>
      </c>
      <c r="H18" s="430">
        <f t="shared" si="1"/>
        <v>254.97004617087038</v>
      </c>
    </row>
    <row r="19" spans="1:8" s="408" customFormat="1" ht="20.25" customHeight="1">
      <c r="A19" s="977"/>
      <c r="B19" s="439" t="s">
        <v>230</v>
      </c>
      <c r="C19" s="431"/>
      <c r="D19" s="427">
        <v>82805</v>
      </c>
      <c r="E19" s="432"/>
      <c r="F19" s="429">
        <v>8848.517</v>
      </c>
      <c r="G19" s="427">
        <f t="shared" si="0"/>
        <v>106.85969446289475</v>
      </c>
      <c r="H19" s="430">
        <f t="shared" si="1"/>
        <v>292.7662861997116</v>
      </c>
    </row>
    <row r="20" spans="1:8" s="408" customFormat="1" ht="20.25" customHeight="1">
      <c r="A20" s="440"/>
      <c r="B20" s="439" t="s">
        <v>110</v>
      </c>
      <c r="C20" s="433"/>
      <c r="D20" s="427">
        <f>SUM(D17:D19)</f>
        <v>1354342</v>
      </c>
      <c r="E20" s="434"/>
      <c r="F20" s="429">
        <f>SUM(F17:F19)</f>
        <v>166128.687</v>
      </c>
      <c r="G20" s="427">
        <f t="shared" si="0"/>
        <v>122.66376365792392</v>
      </c>
      <c r="H20" s="430">
        <f t="shared" si="1"/>
        <v>336.0651059121204</v>
      </c>
    </row>
    <row r="21" spans="1:8" s="408" customFormat="1" ht="20.25" customHeight="1">
      <c r="A21" s="441"/>
      <c r="B21" s="439" t="s">
        <v>245</v>
      </c>
      <c r="C21" s="431"/>
      <c r="D21" s="433">
        <v>1264239</v>
      </c>
      <c r="E21" s="432"/>
      <c r="F21" s="437">
        <v>158663.31</v>
      </c>
      <c r="G21" s="433">
        <f t="shared" si="0"/>
        <v>125.5010405469219</v>
      </c>
      <c r="H21" s="438">
        <f t="shared" si="1"/>
        <v>343.8384672518408</v>
      </c>
    </row>
    <row r="22" spans="1:8" s="408" customFormat="1" ht="20.25" customHeight="1">
      <c r="A22" s="976">
        <v>22</v>
      </c>
      <c r="B22" s="439" t="s">
        <v>229</v>
      </c>
      <c r="C22" s="431">
        <v>1469398</v>
      </c>
      <c r="D22" s="427">
        <v>346</v>
      </c>
      <c r="E22" s="432">
        <f>D24/C22*100</f>
        <v>91.53558123803082</v>
      </c>
      <c r="F22" s="429">
        <v>35.74</v>
      </c>
      <c r="G22" s="427">
        <f t="shared" si="0"/>
        <v>103.29479768786128</v>
      </c>
      <c r="H22" s="430">
        <f t="shared" si="1"/>
        <v>282.9994457201679</v>
      </c>
    </row>
    <row r="23" spans="1:8" s="408" customFormat="1" ht="20.25" customHeight="1">
      <c r="A23" s="977"/>
      <c r="B23" s="439" t="s">
        <v>230</v>
      </c>
      <c r="C23" s="431"/>
      <c r="D23" s="427">
        <v>80437</v>
      </c>
      <c r="E23" s="432"/>
      <c r="F23" s="429">
        <v>8798.92</v>
      </c>
      <c r="G23" s="427">
        <f t="shared" si="0"/>
        <v>109.3889627907555</v>
      </c>
      <c r="H23" s="430">
        <f t="shared" si="1"/>
        <v>299.6957884678233</v>
      </c>
    </row>
    <row r="24" spans="1:8" s="408" customFormat="1" ht="20.25" customHeight="1">
      <c r="A24" s="441"/>
      <c r="B24" s="835" t="s">
        <v>110</v>
      </c>
      <c r="C24" s="431"/>
      <c r="D24" s="426">
        <f>SUM(D21:D23)</f>
        <v>1345022</v>
      </c>
      <c r="E24" s="432"/>
      <c r="F24" s="836">
        <f>SUM(F21:F23)</f>
        <v>167497.97</v>
      </c>
      <c r="G24" s="426">
        <f t="shared" si="0"/>
        <v>124.5317697405693</v>
      </c>
      <c r="H24" s="837">
        <f t="shared" si="1"/>
        <v>341.1829307960803</v>
      </c>
    </row>
    <row r="25" spans="1:8" s="408" customFormat="1" ht="20.25" customHeight="1">
      <c r="A25" s="435"/>
      <c r="B25" s="436" t="s">
        <v>245</v>
      </c>
      <c r="C25" s="426"/>
      <c r="D25" s="427">
        <v>1270122</v>
      </c>
      <c r="E25" s="428"/>
      <c r="F25" s="429">
        <v>157610.17</v>
      </c>
      <c r="G25" s="427">
        <f>F25*1000/D25</f>
        <v>124.09057555101006</v>
      </c>
      <c r="H25" s="430">
        <f>G25/366*1000</f>
        <v>339.0452883907379</v>
      </c>
    </row>
    <row r="26" spans="1:8" s="408" customFormat="1" ht="20.25" customHeight="1">
      <c r="A26" s="976">
        <v>23</v>
      </c>
      <c r="B26" s="439" t="s">
        <v>229</v>
      </c>
      <c r="C26" s="431">
        <v>1459198</v>
      </c>
      <c r="D26" s="427">
        <v>363</v>
      </c>
      <c r="E26" s="432">
        <f>D28/C26*100</f>
        <v>91.74861807650504</v>
      </c>
      <c r="F26" s="429">
        <v>35.69</v>
      </c>
      <c r="G26" s="427">
        <f>F26*1000/D26</f>
        <v>98.31955922865014</v>
      </c>
      <c r="H26" s="430">
        <f>G26/366*1000</f>
        <v>268.6326754881151</v>
      </c>
    </row>
    <row r="27" spans="1:8" s="408" customFormat="1" ht="20.25" customHeight="1">
      <c r="A27" s="977"/>
      <c r="B27" s="439" t="s">
        <v>230</v>
      </c>
      <c r="C27" s="431"/>
      <c r="D27" s="427">
        <v>68309</v>
      </c>
      <c r="E27" s="432"/>
      <c r="F27" s="429">
        <v>7405.8</v>
      </c>
      <c r="G27" s="427">
        <f>F27*1000/D27</f>
        <v>108.41616770850108</v>
      </c>
      <c r="H27" s="430">
        <f>G27/366*1000</f>
        <v>296.21903745492097</v>
      </c>
    </row>
    <row r="28" spans="1:8" s="408" customFormat="1" ht="20.25" customHeight="1" thickBot="1">
      <c r="A28" s="442"/>
      <c r="B28" s="443" t="s">
        <v>110</v>
      </c>
      <c r="C28" s="444"/>
      <c r="D28" s="445">
        <f>SUM(D25:D27)</f>
        <v>1338794</v>
      </c>
      <c r="E28" s="446"/>
      <c r="F28" s="447">
        <f>SUM(F25:F27)</f>
        <v>165051.66</v>
      </c>
      <c r="G28" s="445">
        <f>F28*1000/D28</f>
        <v>123.28383604945944</v>
      </c>
      <c r="H28" s="448">
        <f>G28/366*1000</f>
        <v>336.8410821023482</v>
      </c>
    </row>
    <row r="29" spans="1:8" ht="18" customHeight="1">
      <c r="A29" s="834" t="s">
        <v>246</v>
      </c>
      <c r="B29" s="834" t="s">
        <v>247</v>
      </c>
      <c r="C29" s="449"/>
      <c r="D29" s="449"/>
      <c r="E29" s="449"/>
      <c r="F29" s="449"/>
      <c r="G29" s="449"/>
      <c r="H29" s="449"/>
    </row>
    <row r="30" spans="1:8" ht="18" customHeight="1">
      <c r="A30" s="451"/>
      <c r="B30" s="834" t="s">
        <v>248</v>
      </c>
      <c r="C30" s="449"/>
      <c r="D30" s="449"/>
      <c r="E30" s="449"/>
      <c r="F30" s="449"/>
      <c r="G30" s="449"/>
      <c r="H30" s="449"/>
    </row>
    <row r="31" ht="19.5" customHeight="1">
      <c r="B31" s="833" t="s">
        <v>249</v>
      </c>
    </row>
    <row r="32" ht="15.75">
      <c r="B32" s="452" t="s">
        <v>340</v>
      </c>
    </row>
    <row r="33" s="838" customFormat="1" ht="19.5" customHeight="1"/>
  </sheetData>
  <sheetProtection/>
  <mergeCells count="5">
    <mergeCell ref="A22:A23"/>
    <mergeCell ref="A10:A11"/>
    <mergeCell ref="A18:A19"/>
    <mergeCell ref="A14:A15"/>
    <mergeCell ref="A26:A27"/>
  </mergeCells>
  <printOptions/>
  <pageMargins left="1.1023622047244095" right="0.7874015748031497" top="0.7874015748031497" bottom="0.7086614173228347" header="0.5118110236220472" footer="0.2362204724409449"/>
  <pageSetup fitToHeight="1" fitToWidth="1" horizontalDpi="400" verticalDpi="400" orientation="landscape" paperSize="9" scale="8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9"/>
  <sheetViews>
    <sheetView showGridLines="0" showZeros="0" view="pageBreakPreview" zoomScale="80" zoomScaleSheetLayoutView="80" zoomScalePageLayoutView="0" workbookViewId="0" topLeftCell="A1">
      <selection activeCell="F13" sqref="F13"/>
    </sheetView>
  </sheetViews>
  <sheetFormatPr defaultColWidth="12.18359375" defaultRowHeight="18"/>
  <cols>
    <col min="1" max="1" width="6.6328125" style="491" customWidth="1"/>
    <col min="2" max="2" width="0.99609375" style="491" customWidth="1"/>
    <col min="3" max="3" width="12.99609375" style="491" customWidth="1"/>
    <col min="4" max="7" width="12.0859375" style="491" customWidth="1"/>
    <col min="8" max="9" width="9.2734375" style="491" customWidth="1"/>
    <col min="10" max="10" width="9.18359375" style="491" customWidth="1"/>
    <col min="11" max="11" width="9.72265625" style="491" customWidth="1"/>
    <col min="12" max="12" width="12.72265625" style="491" customWidth="1"/>
    <col min="13" max="13" width="8.2734375" style="491" customWidth="1"/>
    <col min="14" max="14" width="9.6328125" style="491" customWidth="1"/>
    <col min="15" max="16384" width="12.18359375" style="491" customWidth="1"/>
  </cols>
  <sheetData>
    <row r="1" s="454" customFormat="1" ht="27.75" customHeight="1">
      <c r="A1" s="453" t="s">
        <v>57</v>
      </c>
    </row>
    <row r="2" s="454" customFormat="1" ht="27.75" customHeight="1">
      <c r="A2" s="455" t="s">
        <v>0</v>
      </c>
    </row>
    <row r="3" s="238" customFormat="1" ht="4.5" customHeight="1"/>
    <row r="4" spans="1:11" s="457" customFormat="1" ht="28.5" customHeight="1">
      <c r="A4" s="456" t="s">
        <v>206</v>
      </c>
      <c r="J4" s="458"/>
      <c r="K4" s="458"/>
    </row>
    <row r="5" spans="1:14" s="460" customFormat="1" ht="27.75" customHeight="1" thickBot="1">
      <c r="A5" s="459" t="s">
        <v>342</v>
      </c>
      <c r="M5" s="461"/>
      <c r="N5" s="461"/>
    </row>
    <row r="6" spans="1:14" s="460" customFormat="1" ht="21.75" customHeight="1">
      <c r="A6" s="464"/>
      <c r="B6" s="465" t="s">
        <v>250</v>
      </c>
      <c r="C6" s="985" t="s">
        <v>251</v>
      </c>
      <c r="D6" s="978" t="s">
        <v>343</v>
      </c>
      <c r="E6" s="979"/>
      <c r="F6" s="979"/>
      <c r="G6" s="980"/>
      <c r="H6" s="466"/>
      <c r="M6" s="463"/>
      <c r="N6" s="463"/>
    </row>
    <row r="7" spans="1:8" s="460" customFormat="1" ht="21.75" customHeight="1">
      <c r="A7" s="467" t="s">
        <v>98</v>
      </c>
      <c r="B7" s="462"/>
      <c r="C7" s="986"/>
      <c r="D7" s="468" t="s">
        <v>345</v>
      </c>
      <c r="E7" s="468" t="s">
        <v>253</v>
      </c>
      <c r="F7" s="468" t="s">
        <v>254</v>
      </c>
      <c r="G7" s="469" t="s">
        <v>110</v>
      </c>
      <c r="H7" s="466"/>
    </row>
    <row r="8" spans="1:8" s="460" customFormat="1" ht="24" customHeight="1">
      <c r="A8" s="987">
        <v>19</v>
      </c>
      <c r="B8" s="988"/>
      <c r="C8" s="470">
        <v>151.26</v>
      </c>
      <c r="D8" s="470">
        <v>81.62</v>
      </c>
      <c r="E8" s="470">
        <v>37.54</v>
      </c>
      <c r="F8" s="470">
        <v>42.25</v>
      </c>
      <c r="G8" s="471">
        <v>161.41</v>
      </c>
      <c r="H8" s="472"/>
    </row>
    <row r="9" spans="1:8" s="460" customFormat="1" ht="24" customHeight="1">
      <c r="A9" s="989"/>
      <c r="B9" s="990"/>
      <c r="C9" s="473"/>
      <c r="D9" s="474">
        <v>50.56687937550338</v>
      </c>
      <c r="E9" s="474">
        <v>23.257542903165852</v>
      </c>
      <c r="F9" s="474">
        <v>26.17557772133077</v>
      </c>
      <c r="G9" s="475">
        <v>100</v>
      </c>
      <c r="H9" s="472"/>
    </row>
    <row r="10" spans="1:11" s="460" customFormat="1" ht="24" customHeight="1">
      <c r="A10" s="987">
        <v>20</v>
      </c>
      <c r="B10" s="988"/>
      <c r="C10" s="470">
        <v>152.8</v>
      </c>
      <c r="D10" s="470">
        <v>78.71</v>
      </c>
      <c r="E10" s="470">
        <v>36.51</v>
      </c>
      <c r="F10" s="470">
        <v>45.51</v>
      </c>
      <c r="G10" s="471">
        <v>160.73</v>
      </c>
      <c r="H10" s="472"/>
      <c r="K10" s="476"/>
    </row>
    <row r="11" spans="1:8" s="460" customFormat="1" ht="24" customHeight="1">
      <c r="A11" s="989"/>
      <c r="B11" s="990"/>
      <c r="C11" s="473"/>
      <c r="D11" s="474">
        <v>48.97032290176072</v>
      </c>
      <c r="E11" s="474">
        <v>22.715112300130656</v>
      </c>
      <c r="F11" s="474">
        <v>28.314564798108634</v>
      </c>
      <c r="G11" s="475">
        <v>100</v>
      </c>
      <c r="H11" s="472"/>
    </row>
    <row r="12" spans="1:11" s="460" customFormat="1" ht="24" customHeight="1">
      <c r="A12" s="991">
        <v>21</v>
      </c>
      <c r="B12" s="992"/>
      <c r="C12" s="477">
        <v>153.03</v>
      </c>
      <c r="D12" s="477">
        <v>77.1</v>
      </c>
      <c r="E12" s="477">
        <v>36.07</v>
      </c>
      <c r="F12" s="477">
        <v>45.01</v>
      </c>
      <c r="G12" s="478">
        <v>158.18</v>
      </c>
      <c r="H12" s="472"/>
      <c r="K12" s="476"/>
    </row>
    <row r="13" spans="1:8" s="460" customFormat="1" ht="24" customHeight="1">
      <c r="A13" s="993"/>
      <c r="B13" s="992"/>
      <c r="C13" s="479"/>
      <c r="D13" s="480">
        <v>48.7419395625237</v>
      </c>
      <c r="E13" s="480">
        <v>22.80313566822607</v>
      </c>
      <c r="F13" s="480">
        <v>28.45492476925023</v>
      </c>
      <c r="G13" s="475">
        <v>100</v>
      </c>
      <c r="H13" s="472"/>
    </row>
    <row r="14" spans="1:11" s="460" customFormat="1" ht="24" customHeight="1">
      <c r="A14" s="994">
        <v>22</v>
      </c>
      <c r="B14" s="995"/>
      <c r="C14" s="481">
        <v>152.8</v>
      </c>
      <c r="D14" s="481">
        <v>75.36</v>
      </c>
      <c r="E14" s="481">
        <v>34.85</v>
      </c>
      <c r="F14" s="481">
        <v>44.51999999999999</v>
      </c>
      <c r="G14" s="482">
        <v>154.73</v>
      </c>
      <c r="H14" s="472"/>
      <c r="K14" s="476"/>
    </row>
    <row r="15" spans="1:8" s="460" customFormat="1" ht="24" customHeight="1">
      <c r="A15" s="996"/>
      <c r="B15" s="997"/>
      <c r="C15" s="483"/>
      <c r="D15" s="484">
        <v>48.704194403153885</v>
      </c>
      <c r="E15" s="484">
        <v>22.523104763135787</v>
      </c>
      <c r="F15" s="484">
        <v>28.77270083371033</v>
      </c>
      <c r="G15" s="475">
        <v>100</v>
      </c>
      <c r="H15" s="472"/>
    </row>
    <row r="16" spans="1:11" s="460" customFormat="1" ht="24" customHeight="1">
      <c r="A16" s="981">
        <v>23</v>
      </c>
      <c r="B16" s="982"/>
      <c r="C16" s="485">
        <v>159.25</v>
      </c>
      <c r="D16" s="481">
        <v>75.27</v>
      </c>
      <c r="E16" s="481">
        <v>34.59</v>
      </c>
      <c r="F16" s="485">
        <f>G16-D16-E16</f>
        <v>47.11999999999999</v>
      </c>
      <c r="G16" s="486">
        <v>156.98</v>
      </c>
      <c r="H16" s="472"/>
      <c r="K16" s="476"/>
    </row>
    <row r="17" spans="1:8" s="460" customFormat="1" ht="24" customHeight="1" thickBot="1">
      <c r="A17" s="983"/>
      <c r="B17" s="984"/>
      <c r="C17" s="487"/>
      <c r="D17" s="488">
        <f>D16/$G16*100</f>
        <v>47.94878328449484</v>
      </c>
      <c r="E17" s="488">
        <f>E16/$G16*100</f>
        <v>22.034654096063196</v>
      </c>
      <c r="F17" s="488">
        <f>F16/$G16*100</f>
        <v>30.01656261944196</v>
      </c>
      <c r="G17" s="489">
        <f>SUM(D17:F17)</f>
        <v>99.99999999999999</v>
      </c>
      <c r="H17" s="472"/>
    </row>
    <row r="18" spans="1:14" s="504" customFormat="1" ht="30.75" customHeight="1">
      <c r="A18" s="847" t="s">
        <v>346</v>
      </c>
      <c r="B18" s="839"/>
      <c r="C18" s="840"/>
      <c r="D18" s="840"/>
      <c r="E18" s="840"/>
      <c r="F18" s="840"/>
      <c r="G18" s="840"/>
      <c r="H18" s="841"/>
      <c r="M18" s="842"/>
      <c r="N18" s="842"/>
    </row>
    <row r="19" spans="1:14" s="583" customFormat="1" ht="25.5" customHeight="1">
      <c r="A19" s="843" t="s">
        <v>344</v>
      </c>
      <c r="B19" s="844"/>
      <c r="C19" s="845"/>
      <c r="D19" s="845"/>
      <c r="E19" s="845"/>
      <c r="F19" s="845"/>
      <c r="G19" s="845"/>
      <c r="H19" s="593"/>
      <c r="M19" s="846"/>
      <c r="N19" s="846"/>
    </row>
  </sheetData>
  <sheetProtection/>
  <mergeCells count="7">
    <mergeCell ref="D6:G6"/>
    <mergeCell ref="A16:B17"/>
    <mergeCell ref="C6:C7"/>
    <mergeCell ref="A8:B9"/>
    <mergeCell ref="A10:B11"/>
    <mergeCell ref="A12:B13"/>
    <mergeCell ref="A14:B15"/>
  </mergeCells>
  <printOptions/>
  <pageMargins left="1.1811023622047245" right="0.5118110236220472" top="1.141732283464567" bottom="0.7874015748031497" header="0.5118110236220472" footer="0.5118110236220472"/>
  <pageSetup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N65"/>
  <sheetViews>
    <sheetView showGridLines="0" view="pageBreakPreview" zoomScale="70" zoomScaleNormal="75" zoomScaleSheetLayoutView="70" zoomScalePageLayoutView="0" workbookViewId="0" topLeftCell="H1">
      <selection activeCell="O5" sqref="O5"/>
    </sheetView>
  </sheetViews>
  <sheetFormatPr defaultColWidth="10.72265625" defaultRowHeight="18"/>
  <cols>
    <col min="1" max="1" width="8.453125" style="111" customWidth="1"/>
    <col min="2" max="2" width="7.72265625" style="111" customWidth="1"/>
    <col min="3" max="3" width="14.6328125" style="111" customWidth="1"/>
    <col min="4" max="4" width="14.8125" style="111" customWidth="1"/>
    <col min="5" max="5" width="14.72265625" style="111" customWidth="1"/>
    <col min="6" max="8" width="12.6328125" style="111" customWidth="1"/>
    <col min="9" max="9" width="15.6328125" style="111" customWidth="1"/>
    <col min="10" max="13" width="13.18359375" style="111" customWidth="1"/>
    <col min="14" max="14" width="12.72265625" style="111" customWidth="1"/>
    <col min="15" max="15" width="10.6328125" style="111" customWidth="1"/>
    <col min="16" max="16" width="3.6328125" style="787" customWidth="1"/>
    <col min="17" max="17" width="11.90625" style="111" customWidth="1"/>
    <col min="18" max="18" width="12.18359375" style="111" customWidth="1"/>
    <col min="19" max="19" width="9.8125" style="111" customWidth="1"/>
    <col min="20" max="20" width="10.8125" style="111" customWidth="1"/>
    <col min="21" max="21" width="12.72265625" style="111" customWidth="1"/>
    <col min="22" max="22" width="13.453125" style="111" customWidth="1"/>
    <col min="23" max="23" width="13.6328125" style="111" customWidth="1"/>
    <col min="24" max="24" width="7.72265625" style="111" customWidth="1"/>
    <col min="25" max="25" width="8.8125" style="111" customWidth="1"/>
    <col min="26" max="30" width="7.72265625" style="111" customWidth="1"/>
    <col min="31" max="33" width="10.72265625" style="111" customWidth="1"/>
    <col min="34" max="34" width="2.99609375" style="111" customWidth="1"/>
    <col min="35" max="35" width="6.99609375" style="111" customWidth="1"/>
    <col min="36" max="36" width="13.8125" style="111" customWidth="1"/>
    <col min="37" max="38" width="12.6328125" style="111" customWidth="1"/>
    <col min="39" max="39" width="12.0859375" style="111" customWidth="1"/>
    <col min="40" max="40" width="10.0859375" style="111" customWidth="1"/>
    <col min="41" max="41" width="9.72265625" style="111" customWidth="1"/>
    <col min="42" max="42" width="12.6328125" style="111" customWidth="1"/>
    <col min="43" max="43" width="12.72265625" style="111" customWidth="1"/>
    <col min="44" max="44" width="12.453125" style="111" customWidth="1"/>
    <col min="45" max="45" width="11.0859375" style="111" customWidth="1"/>
    <col min="46" max="46" width="12.2734375" style="111" customWidth="1"/>
    <col min="47" max="47" width="11.90625" style="111" customWidth="1"/>
    <col min="48" max="48" width="10.0859375" style="111" customWidth="1"/>
    <col min="49" max="16384" width="10.72265625" style="111" customWidth="1"/>
  </cols>
  <sheetData>
    <row r="1" spans="1:40" s="11" customFormat="1" ht="23.25" customHeight="1">
      <c r="A1" s="8"/>
      <c r="B1" s="8"/>
      <c r="C1" s="89" t="s">
        <v>93</v>
      </c>
      <c r="D1" s="8"/>
      <c r="E1" s="9"/>
      <c r="F1" s="10"/>
      <c r="G1" s="10"/>
      <c r="P1" s="784"/>
      <c r="V1" s="12"/>
      <c r="AN1" s="90"/>
    </row>
    <row r="2" spans="1:40" s="11" customFormat="1" ht="23.25" customHeight="1">
      <c r="A2" s="13"/>
      <c r="B2" s="13"/>
      <c r="C2" s="91" t="s">
        <v>0</v>
      </c>
      <c r="D2" s="14"/>
      <c r="E2" s="92"/>
      <c r="P2" s="784"/>
      <c r="V2" s="12"/>
      <c r="AN2" s="90"/>
    </row>
    <row r="3" spans="1:16" s="16" customFormat="1" ht="21" customHeight="1">
      <c r="A3" s="15"/>
      <c r="B3" s="15"/>
      <c r="C3" s="3" t="s">
        <v>1</v>
      </c>
      <c r="P3" s="785"/>
    </row>
    <row r="4" spans="2:17" s="16" customFormat="1" ht="21" customHeight="1" thickBot="1">
      <c r="B4" s="17"/>
      <c r="C4" s="5" t="s">
        <v>94</v>
      </c>
      <c r="D4" s="18"/>
      <c r="E4" s="19"/>
      <c r="F4" s="18"/>
      <c r="G4" s="18"/>
      <c r="H4" s="18"/>
      <c r="I4" s="18"/>
      <c r="J4" s="18"/>
      <c r="K4" s="18"/>
      <c r="L4" s="18"/>
      <c r="M4" s="18"/>
      <c r="N4" s="19"/>
      <c r="O4" s="20" t="s">
        <v>407</v>
      </c>
      <c r="P4" s="786"/>
      <c r="Q4" s="93"/>
    </row>
    <row r="5" spans="1:16" s="16" customFormat="1" ht="21.75" customHeight="1">
      <c r="A5" s="911" t="s">
        <v>60</v>
      </c>
      <c r="B5" s="21"/>
      <c r="C5" s="22"/>
      <c r="D5" s="94"/>
      <c r="E5" s="94"/>
      <c r="F5" s="94"/>
      <c r="G5" s="22"/>
      <c r="H5" s="918" t="s">
        <v>95</v>
      </c>
      <c r="I5" s="95" t="s">
        <v>76</v>
      </c>
      <c r="J5" s="22"/>
      <c r="K5" s="94"/>
      <c r="L5" s="94"/>
      <c r="M5" s="95" t="s">
        <v>76</v>
      </c>
      <c r="N5" s="21"/>
      <c r="O5" s="96" t="s">
        <v>77</v>
      </c>
      <c r="P5" s="785"/>
    </row>
    <row r="6" spans="1:16" s="16" customFormat="1" ht="21.75" customHeight="1">
      <c r="A6" s="912"/>
      <c r="B6" s="97" t="s">
        <v>9</v>
      </c>
      <c r="C6" s="23" t="s">
        <v>76</v>
      </c>
      <c r="D6" s="24" t="s">
        <v>13</v>
      </c>
      <c r="E6" s="24" t="s">
        <v>13</v>
      </c>
      <c r="F6" s="24" t="s">
        <v>13</v>
      </c>
      <c r="G6" s="23" t="s">
        <v>78</v>
      </c>
      <c r="H6" s="919"/>
      <c r="I6" s="6" t="s">
        <v>79</v>
      </c>
      <c r="J6" s="23" t="s">
        <v>80</v>
      </c>
      <c r="K6" s="24" t="s">
        <v>13</v>
      </c>
      <c r="L6" s="24" t="s">
        <v>13</v>
      </c>
      <c r="M6" s="6" t="s">
        <v>81</v>
      </c>
      <c r="N6" s="23" t="s">
        <v>82</v>
      </c>
      <c r="O6" s="26" t="s">
        <v>83</v>
      </c>
      <c r="P6" s="785"/>
    </row>
    <row r="7" spans="1:16" s="16" customFormat="1" ht="21.75" customHeight="1">
      <c r="A7" s="912"/>
      <c r="B7" s="97"/>
      <c r="C7" s="22"/>
      <c r="D7" s="6" t="s">
        <v>84</v>
      </c>
      <c r="E7" s="6" t="s">
        <v>85</v>
      </c>
      <c r="F7" s="6" t="s">
        <v>33</v>
      </c>
      <c r="G7" s="95" t="s">
        <v>86</v>
      </c>
      <c r="H7" s="919"/>
      <c r="I7" s="95" t="s">
        <v>87</v>
      </c>
      <c r="J7" s="22"/>
      <c r="K7" s="23" t="s">
        <v>88</v>
      </c>
      <c r="L7" s="6" t="s">
        <v>89</v>
      </c>
      <c r="M7" s="95" t="s">
        <v>90</v>
      </c>
      <c r="N7" s="22"/>
      <c r="O7" s="26" t="s">
        <v>90</v>
      </c>
      <c r="P7" s="785"/>
    </row>
    <row r="8" spans="1:16" s="16" customFormat="1" ht="21.75" customHeight="1" thickBot="1">
      <c r="A8" s="913"/>
      <c r="B8" s="27"/>
      <c r="C8" s="28" t="s">
        <v>46</v>
      </c>
      <c r="D8" s="27"/>
      <c r="E8" s="29"/>
      <c r="F8" s="29"/>
      <c r="G8" s="28" t="s">
        <v>47</v>
      </c>
      <c r="H8" s="98" t="s">
        <v>96</v>
      </c>
      <c r="I8" s="28" t="s">
        <v>49</v>
      </c>
      <c r="J8" s="28" t="s">
        <v>50</v>
      </c>
      <c r="K8" s="27"/>
      <c r="L8" s="29"/>
      <c r="M8" s="28" t="s">
        <v>51</v>
      </c>
      <c r="N8" s="28" t="s">
        <v>52</v>
      </c>
      <c r="O8" s="99" t="s">
        <v>91</v>
      </c>
      <c r="P8" s="785"/>
    </row>
    <row r="9" spans="1:16" s="16" customFormat="1" ht="23.25" customHeight="1">
      <c r="A9" s="920" t="s">
        <v>61</v>
      </c>
      <c r="B9" s="100">
        <v>23</v>
      </c>
      <c r="C9" s="68">
        <v>7861576</v>
      </c>
      <c r="D9" s="68">
        <v>4670000</v>
      </c>
      <c r="E9" s="68">
        <v>588892</v>
      </c>
      <c r="F9" s="68">
        <v>1733545</v>
      </c>
      <c r="G9" s="68">
        <v>0</v>
      </c>
      <c r="H9" s="68">
        <v>0</v>
      </c>
      <c r="I9" s="68">
        <v>7861576</v>
      </c>
      <c r="J9" s="68">
        <v>19365529</v>
      </c>
      <c r="K9" s="68">
        <v>9126897</v>
      </c>
      <c r="L9" s="68">
        <v>10122306</v>
      </c>
      <c r="M9" s="68">
        <v>11503953</v>
      </c>
      <c r="N9" s="68">
        <v>11503953</v>
      </c>
      <c r="O9" s="101">
        <v>0</v>
      </c>
      <c r="P9" s="785"/>
    </row>
    <row r="10" spans="1:16" s="16" customFormat="1" ht="23.25" customHeight="1">
      <c r="A10" s="914"/>
      <c r="B10" s="102">
        <v>22</v>
      </c>
      <c r="C10" s="53">
        <v>9543280</v>
      </c>
      <c r="D10" s="53">
        <v>6344800</v>
      </c>
      <c r="E10" s="53">
        <v>692500</v>
      </c>
      <c r="F10" s="53">
        <v>1929459</v>
      </c>
      <c r="G10" s="53">
        <v>0</v>
      </c>
      <c r="H10" s="53">
        <v>0</v>
      </c>
      <c r="I10" s="53">
        <v>9543280</v>
      </c>
      <c r="J10" s="53">
        <v>20813854</v>
      </c>
      <c r="K10" s="53">
        <v>10177497</v>
      </c>
      <c r="L10" s="53">
        <v>10543517</v>
      </c>
      <c r="M10" s="53">
        <v>11270574</v>
      </c>
      <c r="N10" s="53">
        <v>11270574</v>
      </c>
      <c r="O10" s="72">
        <v>0</v>
      </c>
      <c r="P10" s="785"/>
    </row>
    <row r="11" spans="1:16" s="16" customFormat="1" ht="23.25" customHeight="1">
      <c r="A11" s="914"/>
      <c r="B11" s="103" t="s">
        <v>58</v>
      </c>
      <c r="C11" s="53">
        <v>-1681704</v>
      </c>
      <c r="D11" s="53">
        <v>-1674800</v>
      </c>
      <c r="E11" s="53">
        <v>-103608</v>
      </c>
      <c r="F11" s="53">
        <v>-195914</v>
      </c>
      <c r="G11" s="53">
        <v>0</v>
      </c>
      <c r="H11" s="53">
        <v>0</v>
      </c>
      <c r="I11" s="53">
        <v>-1681704</v>
      </c>
      <c r="J11" s="53">
        <v>-1448325</v>
      </c>
      <c r="K11" s="53">
        <v>-1050600</v>
      </c>
      <c r="L11" s="53">
        <v>-421211</v>
      </c>
      <c r="M11" s="53">
        <v>233379</v>
      </c>
      <c r="N11" s="53">
        <v>233379</v>
      </c>
      <c r="O11" s="72">
        <v>0</v>
      </c>
      <c r="P11" s="785"/>
    </row>
    <row r="12" spans="1:16" s="16" customFormat="1" ht="23.25" customHeight="1" thickBot="1">
      <c r="A12" s="915"/>
      <c r="B12" s="104" t="s">
        <v>59</v>
      </c>
      <c r="C12" s="58">
        <v>-17.621865857441048</v>
      </c>
      <c r="D12" s="58">
        <v>-26.396419114865715</v>
      </c>
      <c r="E12" s="58">
        <v>-14.9614440433213</v>
      </c>
      <c r="F12" s="58">
        <v>-10.1538306851817</v>
      </c>
      <c r="G12" s="58">
        <v>0</v>
      </c>
      <c r="H12" s="58">
        <v>0</v>
      </c>
      <c r="I12" s="58">
        <v>-17.621865857441048</v>
      </c>
      <c r="J12" s="58">
        <v>-6.958466221584912</v>
      </c>
      <c r="K12" s="58">
        <v>-10.322773860802908</v>
      </c>
      <c r="L12" s="58">
        <v>-3.9949762493862337</v>
      </c>
      <c r="M12" s="58">
        <v>2.070693116428675</v>
      </c>
      <c r="N12" s="58">
        <v>2.070693116428675</v>
      </c>
      <c r="O12" s="80">
        <v>0</v>
      </c>
      <c r="P12" s="785"/>
    </row>
    <row r="13" spans="1:16" s="16" customFormat="1" ht="23.25" customHeight="1">
      <c r="A13" s="920" t="s">
        <v>62</v>
      </c>
      <c r="B13" s="100">
        <v>23</v>
      </c>
      <c r="C13" s="68">
        <v>2005</v>
      </c>
      <c r="D13" s="68">
        <v>0</v>
      </c>
      <c r="E13" s="68">
        <v>0</v>
      </c>
      <c r="F13" s="68">
        <v>2005</v>
      </c>
      <c r="G13" s="68">
        <v>0</v>
      </c>
      <c r="H13" s="68">
        <v>0</v>
      </c>
      <c r="I13" s="68">
        <v>2005</v>
      </c>
      <c r="J13" s="68">
        <v>3629</v>
      </c>
      <c r="K13" s="68">
        <v>3629</v>
      </c>
      <c r="L13" s="68">
        <v>0</v>
      </c>
      <c r="M13" s="68">
        <v>1624</v>
      </c>
      <c r="N13" s="68">
        <v>1624</v>
      </c>
      <c r="O13" s="105">
        <v>0</v>
      </c>
      <c r="P13" s="785"/>
    </row>
    <row r="14" spans="1:16" s="16" customFormat="1" ht="23.25" customHeight="1">
      <c r="A14" s="914"/>
      <c r="B14" s="102">
        <v>22</v>
      </c>
      <c r="C14" s="53">
        <v>1321</v>
      </c>
      <c r="D14" s="53">
        <v>0</v>
      </c>
      <c r="E14" s="53">
        <v>0</v>
      </c>
      <c r="F14" s="53">
        <v>1321</v>
      </c>
      <c r="G14" s="53">
        <v>0</v>
      </c>
      <c r="H14" s="53">
        <v>0</v>
      </c>
      <c r="I14" s="53">
        <v>1321</v>
      </c>
      <c r="J14" s="53">
        <v>3826</v>
      </c>
      <c r="K14" s="53">
        <v>3826</v>
      </c>
      <c r="L14" s="53">
        <v>0</v>
      </c>
      <c r="M14" s="53">
        <v>2505</v>
      </c>
      <c r="N14" s="53">
        <v>2505</v>
      </c>
      <c r="O14" s="72">
        <v>0</v>
      </c>
      <c r="P14" s="785"/>
    </row>
    <row r="15" spans="1:16" s="16" customFormat="1" ht="23.25" customHeight="1">
      <c r="A15" s="914"/>
      <c r="B15" s="103" t="s">
        <v>58</v>
      </c>
      <c r="C15" s="53">
        <v>684</v>
      </c>
      <c r="D15" s="53">
        <v>0</v>
      </c>
      <c r="E15" s="53">
        <v>0</v>
      </c>
      <c r="F15" s="53">
        <v>684</v>
      </c>
      <c r="G15" s="53">
        <v>0</v>
      </c>
      <c r="H15" s="53">
        <v>0</v>
      </c>
      <c r="I15" s="53">
        <v>684</v>
      </c>
      <c r="J15" s="53">
        <v>-197</v>
      </c>
      <c r="K15" s="53">
        <v>-197</v>
      </c>
      <c r="L15" s="53">
        <v>0</v>
      </c>
      <c r="M15" s="53">
        <v>-881</v>
      </c>
      <c r="N15" s="53">
        <v>-881</v>
      </c>
      <c r="O15" s="72">
        <v>0</v>
      </c>
      <c r="P15" s="785"/>
    </row>
    <row r="16" spans="1:16" s="16" customFormat="1" ht="23.25" customHeight="1" thickBot="1">
      <c r="A16" s="914"/>
      <c r="B16" s="104" t="s">
        <v>59</v>
      </c>
      <c r="C16" s="58">
        <v>51.778955336866005</v>
      </c>
      <c r="D16" s="58">
        <v>0</v>
      </c>
      <c r="E16" s="58">
        <v>0</v>
      </c>
      <c r="F16" s="58">
        <v>51.778955336866005</v>
      </c>
      <c r="G16" s="58">
        <v>0</v>
      </c>
      <c r="H16" s="58">
        <v>0</v>
      </c>
      <c r="I16" s="58">
        <v>51.778955336866005</v>
      </c>
      <c r="J16" s="58">
        <v>-5.148980658651333</v>
      </c>
      <c r="K16" s="58">
        <v>-5.148980658651333</v>
      </c>
      <c r="L16" s="782">
        <v>0</v>
      </c>
      <c r="M16" s="58">
        <v>-35.169660678642714</v>
      </c>
      <c r="N16" s="58">
        <v>-35.169660678642714</v>
      </c>
      <c r="O16" s="81">
        <v>0</v>
      </c>
      <c r="P16" s="785"/>
    </row>
    <row r="17" spans="1:16" s="16" customFormat="1" ht="23.25" customHeight="1" thickTop="1">
      <c r="A17" s="916" t="s">
        <v>320</v>
      </c>
      <c r="B17" s="108">
        <v>23</v>
      </c>
      <c r="C17" s="82">
        <v>7863581</v>
      </c>
      <c r="D17" s="82">
        <v>4670000</v>
      </c>
      <c r="E17" s="82">
        <v>588892</v>
      </c>
      <c r="F17" s="82">
        <v>1735550</v>
      </c>
      <c r="G17" s="82">
        <v>0</v>
      </c>
      <c r="H17" s="82">
        <v>0</v>
      </c>
      <c r="I17" s="82">
        <v>7863581</v>
      </c>
      <c r="J17" s="82">
        <v>19369158</v>
      </c>
      <c r="K17" s="82">
        <v>9130526</v>
      </c>
      <c r="L17" s="82">
        <v>10122306</v>
      </c>
      <c r="M17" s="82">
        <v>11505577</v>
      </c>
      <c r="N17" s="82">
        <v>11505577</v>
      </c>
      <c r="O17" s="783">
        <v>0</v>
      </c>
      <c r="P17" s="785"/>
    </row>
    <row r="18" spans="1:16" s="16" customFormat="1" ht="23.25" customHeight="1">
      <c r="A18" s="914"/>
      <c r="B18" s="102">
        <v>22</v>
      </c>
      <c r="C18" s="53">
        <v>9544601</v>
      </c>
      <c r="D18" s="53">
        <v>6344800</v>
      </c>
      <c r="E18" s="53">
        <v>692500</v>
      </c>
      <c r="F18" s="53">
        <v>1930780</v>
      </c>
      <c r="G18" s="53">
        <v>0</v>
      </c>
      <c r="H18" s="53">
        <v>0</v>
      </c>
      <c r="I18" s="53">
        <v>9544601</v>
      </c>
      <c r="J18" s="53">
        <v>20817680</v>
      </c>
      <c r="K18" s="53">
        <v>10181323</v>
      </c>
      <c r="L18" s="53">
        <v>10543517</v>
      </c>
      <c r="M18" s="53">
        <v>11273079</v>
      </c>
      <c r="N18" s="53">
        <v>11273079</v>
      </c>
      <c r="O18" s="72">
        <v>0</v>
      </c>
      <c r="P18" s="785"/>
    </row>
    <row r="19" spans="1:16" s="16" customFormat="1" ht="23.25" customHeight="1">
      <c r="A19" s="914"/>
      <c r="B19" s="103" t="s">
        <v>58</v>
      </c>
      <c r="C19" s="53">
        <v>-1681020</v>
      </c>
      <c r="D19" s="53">
        <v>-1674800</v>
      </c>
      <c r="E19" s="53">
        <v>-103608</v>
      </c>
      <c r="F19" s="53">
        <v>-195230</v>
      </c>
      <c r="G19" s="53">
        <v>0</v>
      </c>
      <c r="H19" s="53">
        <v>0</v>
      </c>
      <c r="I19" s="53">
        <v>-1681020</v>
      </c>
      <c r="J19" s="53">
        <v>-1448522</v>
      </c>
      <c r="K19" s="53">
        <v>-1050797</v>
      </c>
      <c r="L19" s="53">
        <v>-421211</v>
      </c>
      <c r="M19" s="53">
        <v>232498</v>
      </c>
      <c r="N19" s="53">
        <v>232498</v>
      </c>
      <c r="O19" s="72">
        <v>0</v>
      </c>
      <c r="P19" s="785"/>
    </row>
    <row r="20" spans="1:16" s="16" customFormat="1" ht="23.25" customHeight="1" thickBot="1">
      <c r="A20" s="917"/>
      <c r="B20" s="109" t="s">
        <v>59</v>
      </c>
      <c r="C20" s="66">
        <v>-17.61226058585372</v>
      </c>
      <c r="D20" s="66">
        <v>-26.396419114865715</v>
      </c>
      <c r="E20" s="66">
        <v>-14.9614440433213</v>
      </c>
      <c r="F20" s="66">
        <v>-10.111457545655124</v>
      </c>
      <c r="G20" s="66">
        <v>0</v>
      </c>
      <c r="H20" s="66">
        <v>0</v>
      </c>
      <c r="I20" s="66">
        <v>-17.61226058585372</v>
      </c>
      <c r="J20" s="66">
        <v>-6.9581336633092645</v>
      </c>
      <c r="K20" s="66">
        <v>-10.320829621062016</v>
      </c>
      <c r="L20" s="66">
        <v>-3.9949762493862337</v>
      </c>
      <c r="M20" s="66">
        <v>2.0624179072993276</v>
      </c>
      <c r="N20" s="66">
        <v>2.0624179072993276</v>
      </c>
      <c r="O20" s="85">
        <v>0</v>
      </c>
      <c r="P20" s="785"/>
    </row>
    <row r="21" spans="1:16" s="16" customFormat="1" ht="23.25" customHeight="1" thickTop="1">
      <c r="A21" s="914" t="s">
        <v>321</v>
      </c>
      <c r="B21" s="107">
        <v>23</v>
      </c>
      <c r="C21" s="77">
        <v>40725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40725</v>
      </c>
      <c r="J21" s="77">
        <v>129289</v>
      </c>
      <c r="K21" s="77">
        <v>89726</v>
      </c>
      <c r="L21" s="77">
        <v>37969</v>
      </c>
      <c r="M21" s="77">
        <v>110224</v>
      </c>
      <c r="N21" s="77">
        <v>110224</v>
      </c>
      <c r="O21" s="105">
        <v>0</v>
      </c>
      <c r="P21" s="785"/>
    </row>
    <row r="22" spans="1:16" s="16" customFormat="1" ht="23.25" customHeight="1">
      <c r="A22" s="914"/>
      <c r="B22" s="102">
        <v>22</v>
      </c>
      <c r="C22" s="53">
        <v>40475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40475</v>
      </c>
      <c r="J22" s="53">
        <v>77772</v>
      </c>
      <c r="K22" s="53">
        <v>37111</v>
      </c>
      <c r="L22" s="53">
        <v>37258</v>
      </c>
      <c r="M22" s="53">
        <v>59649</v>
      </c>
      <c r="N22" s="53">
        <v>59649</v>
      </c>
      <c r="O22" s="72">
        <v>0</v>
      </c>
      <c r="P22" s="785"/>
    </row>
    <row r="23" spans="1:16" s="16" customFormat="1" ht="23.25" customHeight="1">
      <c r="A23" s="914"/>
      <c r="B23" s="103" t="s">
        <v>58</v>
      </c>
      <c r="C23" s="53">
        <v>250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250</v>
      </c>
      <c r="J23" s="53">
        <v>51517</v>
      </c>
      <c r="K23" s="53">
        <v>52615</v>
      </c>
      <c r="L23" s="53">
        <v>711</v>
      </c>
      <c r="M23" s="53">
        <v>50575</v>
      </c>
      <c r="N23" s="53">
        <v>50575</v>
      </c>
      <c r="O23" s="72">
        <v>0</v>
      </c>
      <c r="P23" s="785"/>
    </row>
    <row r="24" spans="1:16" s="16" customFormat="1" ht="23.25" customHeight="1" thickBot="1">
      <c r="A24" s="915"/>
      <c r="B24" s="106" t="s">
        <v>59</v>
      </c>
      <c r="C24" s="52">
        <v>0.6176652254478072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0.6176652254478072</v>
      </c>
      <c r="J24" s="52">
        <v>66.24106362186906</v>
      </c>
      <c r="K24" s="52">
        <v>141.7773705909299</v>
      </c>
      <c r="L24" s="52">
        <v>1.9083149927532344</v>
      </c>
      <c r="M24" s="52">
        <v>84.7876745628594</v>
      </c>
      <c r="N24" s="52">
        <v>84.7876745628594</v>
      </c>
      <c r="O24" s="80">
        <v>0</v>
      </c>
      <c r="P24" s="785"/>
    </row>
    <row r="25" spans="1:16" s="16" customFormat="1" ht="23.25" customHeight="1">
      <c r="A25" s="914" t="s">
        <v>64</v>
      </c>
      <c r="B25" s="107">
        <v>23</v>
      </c>
      <c r="C25" s="77">
        <v>58085</v>
      </c>
      <c r="D25" s="77">
        <v>35000</v>
      </c>
      <c r="E25" s="77">
        <v>0</v>
      </c>
      <c r="F25" s="77">
        <v>0</v>
      </c>
      <c r="G25" s="77">
        <v>0</v>
      </c>
      <c r="H25" s="68">
        <v>0</v>
      </c>
      <c r="I25" s="77">
        <v>58085</v>
      </c>
      <c r="J25" s="77">
        <v>72019</v>
      </c>
      <c r="K25" s="77">
        <v>54848</v>
      </c>
      <c r="L25" s="77">
        <v>17171</v>
      </c>
      <c r="M25" s="77">
        <v>34283</v>
      </c>
      <c r="N25" s="77">
        <v>34283</v>
      </c>
      <c r="O25" s="101">
        <v>0</v>
      </c>
      <c r="P25" s="785"/>
    </row>
    <row r="26" spans="1:16" s="16" customFormat="1" ht="23.25" customHeight="1">
      <c r="A26" s="914"/>
      <c r="B26" s="102">
        <v>22</v>
      </c>
      <c r="C26" s="53">
        <v>81327</v>
      </c>
      <c r="D26" s="53">
        <v>53000</v>
      </c>
      <c r="E26" s="53">
        <v>0</v>
      </c>
      <c r="F26" s="53">
        <v>4853</v>
      </c>
      <c r="G26" s="53">
        <v>0</v>
      </c>
      <c r="H26" s="53">
        <v>0</v>
      </c>
      <c r="I26" s="53">
        <v>81327</v>
      </c>
      <c r="J26" s="53">
        <v>110602</v>
      </c>
      <c r="K26" s="53">
        <v>102674</v>
      </c>
      <c r="L26" s="53">
        <v>7928</v>
      </c>
      <c r="M26" s="53">
        <v>36268</v>
      </c>
      <c r="N26" s="53">
        <v>36268</v>
      </c>
      <c r="O26" s="72">
        <v>0</v>
      </c>
      <c r="P26" s="785"/>
    </row>
    <row r="27" spans="1:16" s="16" customFormat="1" ht="23.25" customHeight="1">
      <c r="A27" s="914"/>
      <c r="B27" s="103" t="s">
        <v>58</v>
      </c>
      <c r="C27" s="53">
        <v>-23242</v>
      </c>
      <c r="D27" s="53">
        <v>-18000</v>
      </c>
      <c r="E27" s="53">
        <v>0</v>
      </c>
      <c r="F27" s="53">
        <v>-4853</v>
      </c>
      <c r="G27" s="53">
        <v>0</v>
      </c>
      <c r="H27" s="53">
        <v>0</v>
      </c>
      <c r="I27" s="53">
        <v>-23242</v>
      </c>
      <c r="J27" s="53">
        <v>-38583</v>
      </c>
      <c r="K27" s="53">
        <v>-47826</v>
      </c>
      <c r="L27" s="53">
        <v>9243</v>
      </c>
      <c r="M27" s="53">
        <v>-1985</v>
      </c>
      <c r="N27" s="53">
        <v>-1985</v>
      </c>
      <c r="O27" s="72">
        <v>0</v>
      </c>
      <c r="P27" s="785"/>
    </row>
    <row r="28" spans="1:16" s="16" customFormat="1" ht="23.25" customHeight="1" thickBot="1">
      <c r="A28" s="915"/>
      <c r="B28" s="104" t="s">
        <v>59</v>
      </c>
      <c r="C28" s="58">
        <v>-28.578454879683253</v>
      </c>
      <c r="D28" s="58">
        <v>-33.9622641509434</v>
      </c>
      <c r="E28" s="58">
        <v>0</v>
      </c>
      <c r="F28" s="58" t="s">
        <v>323</v>
      </c>
      <c r="G28" s="58">
        <v>0</v>
      </c>
      <c r="H28" s="52">
        <v>0</v>
      </c>
      <c r="I28" s="58">
        <v>-28.578454879683253</v>
      </c>
      <c r="J28" s="58">
        <v>-34.884540966709466</v>
      </c>
      <c r="K28" s="58">
        <v>-46.58043905954769</v>
      </c>
      <c r="L28" s="58">
        <v>116.58678102926336</v>
      </c>
      <c r="M28" s="58">
        <v>-5.473144369692291</v>
      </c>
      <c r="N28" s="58">
        <v>-5.473144369692291</v>
      </c>
      <c r="O28" s="81">
        <v>0</v>
      </c>
      <c r="P28" s="785"/>
    </row>
    <row r="29" spans="1:16" s="16" customFormat="1" ht="23.25" customHeight="1">
      <c r="A29" s="914" t="s">
        <v>322</v>
      </c>
      <c r="B29" s="100">
        <v>23</v>
      </c>
      <c r="C29" s="68">
        <v>78634</v>
      </c>
      <c r="D29" s="68">
        <v>70000</v>
      </c>
      <c r="E29" s="68">
        <v>0</v>
      </c>
      <c r="F29" s="68">
        <v>5404</v>
      </c>
      <c r="G29" s="68">
        <v>0</v>
      </c>
      <c r="H29" s="77">
        <v>0</v>
      </c>
      <c r="I29" s="68">
        <v>78634</v>
      </c>
      <c r="J29" s="68">
        <v>254028</v>
      </c>
      <c r="K29" s="68">
        <v>142708</v>
      </c>
      <c r="L29" s="68">
        <v>111320</v>
      </c>
      <c r="M29" s="68">
        <v>175394</v>
      </c>
      <c r="N29" s="68">
        <v>175394</v>
      </c>
      <c r="O29" s="101">
        <v>0</v>
      </c>
      <c r="P29" s="785"/>
    </row>
    <row r="30" spans="1:16" s="16" customFormat="1" ht="23.25" customHeight="1">
      <c r="A30" s="914"/>
      <c r="B30" s="102">
        <v>22</v>
      </c>
      <c r="C30" s="53">
        <v>86925</v>
      </c>
      <c r="D30" s="53">
        <v>75000</v>
      </c>
      <c r="E30" s="53">
        <v>0</v>
      </c>
      <c r="F30" s="53">
        <v>10276</v>
      </c>
      <c r="G30" s="53">
        <v>0</v>
      </c>
      <c r="H30" s="53">
        <v>0</v>
      </c>
      <c r="I30" s="53">
        <v>86925</v>
      </c>
      <c r="J30" s="53">
        <v>250948</v>
      </c>
      <c r="K30" s="53">
        <v>136881</v>
      </c>
      <c r="L30" s="53">
        <v>114067</v>
      </c>
      <c r="M30" s="53">
        <v>164023</v>
      </c>
      <c r="N30" s="53">
        <v>164023</v>
      </c>
      <c r="O30" s="72">
        <v>0</v>
      </c>
      <c r="P30" s="785"/>
    </row>
    <row r="31" spans="1:16" s="16" customFormat="1" ht="23.25" customHeight="1">
      <c r="A31" s="914"/>
      <c r="B31" s="103" t="s">
        <v>58</v>
      </c>
      <c r="C31" s="53">
        <v>-8291</v>
      </c>
      <c r="D31" s="53">
        <v>-5000</v>
      </c>
      <c r="E31" s="53">
        <v>0</v>
      </c>
      <c r="F31" s="53">
        <v>-4872</v>
      </c>
      <c r="G31" s="53">
        <v>0</v>
      </c>
      <c r="H31" s="53">
        <v>0</v>
      </c>
      <c r="I31" s="53">
        <v>-8291</v>
      </c>
      <c r="J31" s="53">
        <v>3080</v>
      </c>
      <c r="K31" s="53">
        <v>5827</v>
      </c>
      <c r="L31" s="53">
        <v>-2747</v>
      </c>
      <c r="M31" s="53">
        <v>11371</v>
      </c>
      <c r="N31" s="53">
        <v>11371</v>
      </c>
      <c r="O31" s="72">
        <v>0</v>
      </c>
      <c r="P31" s="785"/>
    </row>
    <row r="32" spans="1:16" s="16" customFormat="1" ht="23.25" customHeight="1" thickBot="1">
      <c r="A32" s="915"/>
      <c r="B32" s="106" t="s">
        <v>59</v>
      </c>
      <c r="C32" s="52">
        <v>-9.538107563991947</v>
      </c>
      <c r="D32" s="52">
        <v>-6.666666666666667</v>
      </c>
      <c r="E32" s="52">
        <v>0</v>
      </c>
      <c r="F32" s="52">
        <v>-47.41144414168937</v>
      </c>
      <c r="G32" s="52">
        <v>0</v>
      </c>
      <c r="H32" s="52">
        <v>0</v>
      </c>
      <c r="I32" s="52">
        <v>-9.538107563991947</v>
      </c>
      <c r="J32" s="52">
        <v>1.2273459043307777</v>
      </c>
      <c r="K32" s="52">
        <v>4.2569823423265465</v>
      </c>
      <c r="L32" s="52">
        <v>-2.4082337573531345</v>
      </c>
      <c r="M32" s="52">
        <v>6.932564335489536</v>
      </c>
      <c r="N32" s="52">
        <v>6.932564335489536</v>
      </c>
      <c r="O32" s="81">
        <v>0</v>
      </c>
      <c r="P32" s="785"/>
    </row>
    <row r="33" spans="1:16" s="16" customFormat="1" ht="23.25" customHeight="1">
      <c r="A33" s="914" t="s">
        <v>65</v>
      </c>
      <c r="B33" s="107">
        <v>23</v>
      </c>
      <c r="C33" s="77">
        <v>4488571</v>
      </c>
      <c r="D33" s="77">
        <v>2035900</v>
      </c>
      <c r="E33" s="77">
        <v>48672</v>
      </c>
      <c r="F33" s="77">
        <v>2339426</v>
      </c>
      <c r="G33" s="77">
        <v>0</v>
      </c>
      <c r="H33" s="77">
        <v>717600</v>
      </c>
      <c r="I33" s="77">
        <v>3770971</v>
      </c>
      <c r="J33" s="77">
        <v>4920565</v>
      </c>
      <c r="K33" s="77">
        <v>1673706</v>
      </c>
      <c r="L33" s="77">
        <v>2946859</v>
      </c>
      <c r="M33" s="77">
        <v>1883707</v>
      </c>
      <c r="N33" s="77">
        <v>1686007</v>
      </c>
      <c r="O33" s="101">
        <v>197700</v>
      </c>
      <c r="P33" s="785"/>
    </row>
    <row r="34" spans="1:16" s="16" customFormat="1" ht="23.25" customHeight="1">
      <c r="A34" s="914"/>
      <c r="B34" s="102">
        <v>22</v>
      </c>
      <c r="C34" s="53">
        <v>6182783</v>
      </c>
      <c r="D34" s="53">
        <v>2976400</v>
      </c>
      <c r="E34" s="53">
        <v>0</v>
      </c>
      <c r="F34" s="53">
        <v>2194184</v>
      </c>
      <c r="G34" s="53">
        <v>70000</v>
      </c>
      <c r="H34" s="53">
        <v>363100</v>
      </c>
      <c r="I34" s="53">
        <v>5749683</v>
      </c>
      <c r="J34" s="53">
        <v>7421144</v>
      </c>
      <c r="K34" s="53">
        <v>4225071</v>
      </c>
      <c r="L34" s="53">
        <v>3196073</v>
      </c>
      <c r="M34" s="53">
        <v>2051314</v>
      </c>
      <c r="N34" s="53">
        <v>1333714</v>
      </c>
      <c r="O34" s="72">
        <v>717600</v>
      </c>
      <c r="P34" s="785"/>
    </row>
    <row r="35" spans="1:16" s="16" customFormat="1" ht="23.25" customHeight="1">
      <c r="A35" s="914"/>
      <c r="B35" s="103" t="s">
        <v>316</v>
      </c>
      <c r="C35" s="53">
        <v>-1694212</v>
      </c>
      <c r="D35" s="53">
        <v>-940500</v>
      </c>
      <c r="E35" s="53">
        <v>48672</v>
      </c>
      <c r="F35" s="53">
        <v>145242</v>
      </c>
      <c r="G35" s="53">
        <v>-70000</v>
      </c>
      <c r="H35" s="53">
        <v>354500</v>
      </c>
      <c r="I35" s="53">
        <v>-1978712</v>
      </c>
      <c r="J35" s="53">
        <v>-2500579</v>
      </c>
      <c r="K35" s="53">
        <v>-2551365</v>
      </c>
      <c r="L35" s="53">
        <v>-249214</v>
      </c>
      <c r="M35" s="53">
        <v>-167607</v>
      </c>
      <c r="N35" s="53">
        <v>352293</v>
      </c>
      <c r="O35" s="72">
        <v>-519900</v>
      </c>
      <c r="P35" s="785"/>
    </row>
    <row r="36" spans="1:16" s="16" customFormat="1" ht="23.25" customHeight="1" thickBot="1">
      <c r="A36" s="915"/>
      <c r="B36" s="104" t="s">
        <v>175</v>
      </c>
      <c r="C36" s="58">
        <v>-27.402093846735358</v>
      </c>
      <c r="D36" s="58">
        <v>-31.5985754602876</v>
      </c>
      <c r="E36" s="58" t="s">
        <v>75</v>
      </c>
      <c r="F36" s="58">
        <v>6.619408399660193</v>
      </c>
      <c r="G36" s="58" t="s">
        <v>323</v>
      </c>
      <c r="H36" s="58">
        <v>97.63150647204627</v>
      </c>
      <c r="I36" s="58">
        <v>-34.414279882908325</v>
      </c>
      <c r="J36" s="58">
        <v>-33.69533053124963</v>
      </c>
      <c r="K36" s="58">
        <v>-60.38632250203606</v>
      </c>
      <c r="L36" s="58">
        <v>-7.797506502511051</v>
      </c>
      <c r="M36" s="58">
        <v>-8.170713991129588</v>
      </c>
      <c r="N36" s="58">
        <v>26.41443367918459</v>
      </c>
      <c r="O36" s="81">
        <v>-72.44983277591973</v>
      </c>
      <c r="P36" s="785"/>
    </row>
    <row r="37" spans="1:16" s="16" customFormat="1" ht="23.25" customHeight="1">
      <c r="A37" s="914" t="s">
        <v>66</v>
      </c>
      <c r="B37" s="100">
        <v>23</v>
      </c>
      <c r="C37" s="68">
        <v>73434</v>
      </c>
      <c r="D37" s="68">
        <v>0</v>
      </c>
      <c r="E37" s="68">
        <v>0</v>
      </c>
      <c r="F37" s="68">
        <v>73416</v>
      </c>
      <c r="G37" s="68">
        <v>0</v>
      </c>
      <c r="H37" s="68">
        <v>0</v>
      </c>
      <c r="I37" s="68">
        <v>73434</v>
      </c>
      <c r="J37" s="68">
        <v>95304</v>
      </c>
      <c r="K37" s="68">
        <v>693</v>
      </c>
      <c r="L37" s="68">
        <v>94593</v>
      </c>
      <c r="M37" s="68">
        <v>21870</v>
      </c>
      <c r="N37" s="68">
        <v>21870</v>
      </c>
      <c r="O37" s="101">
        <v>0</v>
      </c>
      <c r="P37" s="785"/>
    </row>
    <row r="38" spans="1:16" s="16" customFormat="1" ht="23.25" customHeight="1">
      <c r="A38" s="914"/>
      <c r="B38" s="102">
        <v>22</v>
      </c>
      <c r="C38" s="53">
        <v>72190</v>
      </c>
      <c r="D38" s="53">
        <v>0</v>
      </c>
      <c r="E38" s="53">
        <v>0</v>
      </c>
      <c r="F38" s="53">
        <v>72137</v>
      </c>
      <c r="G38" s="53">
        <v>0</v>
      </c>
      <c r="H38" s="53">
        <v>0</v>
      </c>
      <c r="I38" s="53">
        <v>72190</v>
      </c>
      <c r="J38" s="53">
        <v>93809</v>
      </c>
      <c r="K38" s="53">
        <v>851</v>
      </c>
      <c r="L38" s="53">
        <v>92905</v>
      </c>
      <c r="M38" s="53">
        <v>21619</v>
      </c>
      <c r="N38" s="53">
        <v>21619</v>
      </c>
      <c r="O38" s="72">
        <v>0</v>
      </c>
      <c r="P38" s="785"/>
    </row>
    <row r="39" spans="1:16" s="16" customFormat="1" ht="23.25" customHeight="1">
      <c r="A39" s="914"/>
      <c r="B39" s="103" t="s">
        <v>316</v>
      </c>
      <c r="C39" s="53">
        <v>1244</v>
      </c>
      <c r="D39" s="53">
        <v>0</v>
      </c>
      <c r="E39" s="53">
        <v>0</v>
      </c>
      <c r="F39" s="53">
        <v>1279</v>
      </c>
      <c r="G39" s="53">
        <v>0</v>
      </c>
      <c r="H39" s="53">
        <v>0</v>
      </c>
      <c r="I39" s="53">
        <v>1244</v>
      </c>
      <c r="J39" s="53">
        <v>1495</v>
      </c>
      <c r="K39" s="53">
        <v>-158</v>
      </c>
      <c r="L39" s="53">
        <v>1688</v>
      </c>
      <c r="M39" s="53">
        <v>251</v>
      </c>
      <c r="N39" s="53">
        <v>251</v>
      </c>
      <c r="O39" s="72">
        <v>0</v>
      </c>
      <c r="P39" s="785"/>
    </row>
    <row r="40" spans="1:16" s="16" customFormat="1" ht="23.25" customHeight="1" thickBot="1">
      <c r="A40" s="915"/>
      <c r="B40" s="106" t="s">
        <v>175</v>
      </c>
      <c r="C40" s="52">
        <v>1.7232303643163873</v>
      </c>
      <c r="D40" s="52">
        <v>0</v>
      </c>
      <c r="E40" s="52">
        <v>0</v>
      </c>
      <c r="F40" s="52">
        <v>1.7730152349002593</v>
      </c>
      <c r="G40" s="52">
        <v>0</v>
      </c>
      <c r="H40" s="52">
        <v>0</v>
      </c>
      <c r="I40" s="52">
        <v>1.7232303643163873</v>
      </c>
      <c r="J40" s="52">
        <v>1.5936637209649396</v>
      </c>
      <c r="K40" s="52">
        <v>-18.566392479435958</v>
      </c>
      <c r="L40" s="52">
        <v>1.8169097465152575</v>
      </c>
      <c r="M40" s="52">
        <v>1.161015773162496</v>
      </c>
      <c r="N40" s="52">
        <v>1.161015773162496</v>
      </c>
      <c r="O40" s="80">
        <v>0</v>
      </c>
      <c r="P40" s="785"/>
    </row>
    <row r="41" spans="1:16" s="110" customFormat="1" ht="23.25" customHeight="1">
      <c r="A41" s="914" t="s">
        <v>68</v>
      </c>
      <c r="B41" s="107">
        <v>23</v>
      </c>
      <c r="C41" s="77">
        <v>16970577</v>
      </c>
      <c r="D41" s="77">
        <v>9039400</v>
      </c>
      <c r="E41" s="77">
        <v>5178904</v>
      </c>
      <c r="F41" s="77">
        <v>2307101</v>
      </c>
      <c r="G41" s="77">
        <v>1509512</v>
      </c>
      <c r="H41" s="77">
        <v>0</v>
      </c>
      <c r="I41" s="77">
        <v>15461065</v>
      </c>
      <c r="J41" s="77">
        <v>25646862</v>
      </c>
      <c r="K41" s="77">
        <v>12514177</v>
      </c>
      <c r="L41" s="77">
        <v>12762430</v>
      </c>
      <c r="M41" s="77">
        <v>10185797</v>
      </c>
      <c r="N41" s="77">
        <v>10185797</v>
      </c>
      <c r="O41" s="105">
        <v>0</v>
      </c>
      <c r="P41" s="785"/>
    </row>
    <row r="42" spans="1:15" ht="23.25" customHeight="1">
      <c r="A42" s="914"/>
      <c r="B42" s="102">
        <v>22</v>
      </c>
      <c r="C42" s="53">
        <v>13852737</v>
      </c>
      <c r="D42" s="53">
        <v>7119100</v>
      </c>
      <c r="E42" s="53">
        <v>4770677</v>
      </c>
      <c r="F42" s="53">
        <v>1594510</v>
      </c>
      <c r="G42" s="53">
        <v>980287</v>
      </c>
      <c r="H42" s="53">
        <v>0</v>
      </c>
      <c r="I42" s="53">
        <v>12872450</v>
      </c>
      <c r="J42" s="53">
        <v>20217232</v>
      </c>
      <c r="K42" s="53">
        <v>11295979</v>
      </c>
      <c r="L42" s="53">
        <v>8469804</v>
      </c>
      <c r="M42" s="53">
        <v>7344782</v>
      </c>
      <c r="N42" s="53">
        <v>7344782</v>
      </c>
      <c r="O42" s="72">
        <v>0</v>
      </c>
    </row>
    <row r="43" spans="1:15" ht="23.25" customHeight="1">
      <c r="A43" s="914"/>
      <c r="B43" s="103" t="s">
        <v>316</v>
      </c>
      <c r="C43" s="53">
        <v>3117840</v>
      </c>
      <c r="D43" s="53">
        <v>1920300</v>
      </c>
      <c r="E43" s="53">
        <v>408227</v>
      </c>
      <c r="F43" s="53">
        <v>712591</v>
      </c>
      <c r="G43" s="53">
        <v>529225</v>
      </c>
      <c r="H43" s="53">
        <v>0</v>
      </c>
      <c r="I43" s="53">
        <v>2588615</v>
      </c>
      <c r="J43" s="53">
        <v>5429630</v>
      </c>
      <c r="K43" s="53">
        <v>1218198</v>
      </c>
      <c r="L43" s="53">
        <v>4292626</v>
      </c>
      <c r="M43" s="53">
        <v>2841015</v>
      </c>
      <c r="N43" s="53">
        <v>2841015</v>
      </c>
      <c r="O43" s="72">
        <v>0</v>
      </c>
    </row>
    <row r="44" spans="1:16" ht="23.25" customHeight="1" thickBot="1">
      <c r="A44" s="915"/>
      <c r="B44" s="104" t="s">
        <v>175</v>
      </c>
      <c r="C44" s="52">
        <v>22.50703236479549</v>
      </c>
      <c r="D44" s="52">
        <v>26.97391524209521</v>
      </c>
      <c r="E44" s="52">
        <v>8.557003544779914</v>
      </c>
      <c r="F44" s="52">
        <v>44.690281026773114</v>
      </c>
      <c r="G44" s="52">
        <v>53.98674061779867</v>
      </c>
      <c r="H44" s="52">
        <v>0</v>
      </c>
      <c r="I44" s="52">
        <v>20.10973047088938</v>
      </c>
      <c r="J44" s="52">
        <v>26.856446025845678</v>
      </c>
      <c r="K44" s="52">
        <v>10.784350785354683</v>
      </c>
      <c r="L44" s="52">
        <v>50.68152698692909</v>
      </c>
      <c r="M44" s="52">
        <v>38.68072599023361</v>
      </c>
      <c r="N44" s="52">
        <v>38.68072599023361</v>
      </c>
      <c r="O44" s="81">
        <v>0</v>
      </c>
      <c r="P44" s="788"/>
    </row>
    <row r="45" spans="1:15" ht="23.25" customHeight="1">
      <c r="A45" s="914" t="s">
        <v>69</v>
      </c>
      <c r="B45" s="100">
        <v>23</v>
      </c>
      <c r="C45" s="68">
        <v>638906</v>
      </c>
      <c r="D45" s="68">
        <v>284000</v>
      </c>
      <c r="E45" s="68">
        <v>239572</v>
      </c>
      <c r="F45" s="68">
        <v>88654</v>
      </c>
      <c r="G45" s="68">
        <v>59682</v>
      </c>
      <c r="H45" s="77">
        <v>0</v>
      </c>
      <c r="I45" s="68">
        <v>579224</v>
      </c>
      <c r="J45" s="68">
        <v>800348</v>
      </c>
      <c r="K45" s="68">
        <v>529308</v>
      </c>
      <c r="L45" s="68">
        <v>269837</v>
      </c>
      <c r="M45" s="68">
        <v>221124</v>
      </c>
      <c r="N45" s="68">
        <v>221124</v>
      </c>
      <c r="O45" s="101">
        <v>0</v>
      </c>
    </row>
    <row r="46" spans="1:15" ht="23.25" customHeight="1">
      <c r="A46" s="914"/>
      <c r="B46" s="102">
        <v>22</v>
      </c>
      <c r="C46" s="53">
        <v>525144</v>
      </c>
      <c r="D46" s="53">
        <v>277800</v>
      </c>
      <c r="E46" s="53">
        <v>225575</v>
      </c>
      <c r="F46" s="53">
        <v>16099</v>
      </c>
      <c r="G46" s="53">
        <v>29520</v>
      </c>
      <c r="H46" s="53">
        <v>0</v>
      </c>
      <c r="I46" s="53">
        <v>495624</v>
      </c>
      <c r="J46" s="53">
        <v>628519</v>
      </c>
      <c r="K46" s="53">
        <v>517381</v>
      </c>
      <c r="L46" s="53">
        <v>111138</v>
      </c>
      <c r="M46" s="53">
        <v>132895</v>
      </c>
      <c r="N46" s="53">
        <v>132895</v>
      </c>
      <c r="O46" s="72">
        <v>0</v>
      </c>
    </row>
    <row r="47" spans="1:15" ht="23.25" customHeight="1">
      <c r="A47" s="914"/>
      <c r="B47" s="103" t="s">
        <v>316</v>
      </c>
      <c r="C47" s="53">
        <v>113762</v>
      </c>
      <c r="D47" s="53">
        <v>6200</v>
      </c>
      <c r="E47" s="53">
        <v>13997</v>
      </c>
      <c r="F47" s="53">
        <v>72555</v>
      </c>
      <c r="G47" s="53">
        <v>30162</v>
      </c>
      <c r="H47" s="53">
        <v>0</v>
      </c>
      <c r="I47" s="53">
        <v>83600</v>
      </c>
      <c r="J47" s="53">
        <v>171829</v>
      </c>
      <c r="K47" s="53">
        <v>11927</v>
      </c>
      <c r="L47" s="53">
        <v>158699</v>
      </c>
      <c r="M47" s="53">
        <v>88229</v>
      </c>
      <c r="N47" s="53">
        <v>88229</v>
      </c>
      <c r="O47" s="72">
        <v>0</v>
      </c>
    </row>
    <row r="48" spans="1:16" ht="23.25" customHeight="1" thickBot="1">
      <c r="A48" s="915"/>
      <c r="B48" s="104" t="s">
        <v>175</v>
      </c>
      <c r="C48" s="58">
        <v>21.6630105266365</v>
      </c>
      <c r="D48" s="58">
        <v>2.2318214542836574</v>
      </c>
      <c r="E48" s="58">
        <v>6.205031585947024</v>
      </c>
      <c r="F48" s="58">
        <v>450.68016646996705</v>
      </c>
      <c r="G48" s="58">
        <v>102.17479674796748</v>
      </c>
      <c r="H48" s="58">
        <v>0</v>
      </c>
      <c r="I48" s="58">
        <v>16.86762545800849</v>
      </c>
      <c r="J48" s="58">
        <v>27.33871211530598</v>
      </c>
      <c r="K48" s="58">
        <v>2.30526439896324</v>
      </c>
      <c r="L48" s="58">
        <v>142.79454372041965</v>
      </c>
      <c r="M48" s="58">
        <v>66.3900071485007</v>
      </c>
      <c r="N48" s="58">
        <v>66.3900071485007</v>
      </c>
      <c r="O48" s="81">
        <v>0</v>
      </c>
      <c r="P48" s="788"/>
    </row>
    <row r="49" spans="1:16" s="110" customFormat="1" ht="23.25" customHeight="1">
      <c r="A49" s="914" t="s">
        <v>74</v>
      </c>
      <c r="B49" s="100">
        <v>23</v>
      </c>
      <c r="C49" s="68">
        <v>177092</v>
      </c>
      <c r="D49" s="68">
        <v>50000</v>
      </c>
      <c r="E49" s="68">
        <v>20000</v>
      </c>
      <c r="F49" s="68">
        <v>101471</v>
      </c>
      <c r="G49" s="68">
        <v>0</v>
      </c>
      <c r="H49" s="68">
        <v>0</v>
      </c>
      <c r="I49" s="68">
        <v>177092</v>
      </c>
      <c r="J49" s="68">
        <v>333173</v>
      </c>
      <c r="K49" s="68">
        <v>75533</v>
      </c>
      <c r="L49" s="68">
        <v>257640</v>
      </c>
      <c r="M49" s="68">
        <v>156081</v>
      </c>
      <c r="N49" s="68">
        <v>156081</v>
      </c>
      <c r="O49" s="101">
        <v>0</v>
      </c>
      <c r="P49" s="785"/>
    </row>
    <row r="50" spans="1:15" ht="23.25" customHeight="1">
      <c r="A50" s="914"/>
      <c r="B50" s="102">
        <v>22</v>
      </c>
      <c r="C50" s="53">
        <v>212876</v>
      </c>
      <c r="D50" s="53">
        <v>0</v>
      </c>
      <c r="E50" s="53">
        <v>0</v>
      </c>
      <c r="F50" s="53">
        <v>57712</v>
      </c>
      <c r="G50" s="53">
        <v>0</v>
      </c>
      <c r="H50" s="53">
        <v>0</v>
      </c>
      <c r="I50" s="53">
        <v>212876</v>
      </c>
      <c r="J50" s="53">
        <v>293145</v>
      </c>
      <c r="K50" s="53">
        <v>0</v>
      </c>
      <c r="L50" s="53">
        <v>292999</v>
      </c>
      <c r="M50" s="53">
        <v>80269</v>
      </c>
      <c r="N50" s="53">
        <v>80269</v>
      </c>
      <c r="O50" s="72">
        <v>0</v>
      </c>
    </row>
    <row r="51" spans="1:15" ht="23.25" customHeight="1">
      <c r="A51" s="914"/>
      <c r="B51" s="103" t="s">
        <v>316</v>
      </c>
      <c r="C51" s="53">
        <v>-35784</v>
      </c>
      <c r="D51" s="53">
        <v>50000</v>
      </c>
      <c r="E51" s="53">
        <v>20000</v>
      </c>
      <c r="F51" s="53">
        <v>43759</v>
      </c>
      <c r="G51" s="53">
        <v>0</v>
      </c>
      <c r="H51" s="53">
        <v>0</v>
      </c>
      <c r="I51" s="53">
        <v>-35784</v>
      </c>
      <c r="J51" s="53">
        <v>40028</v>
      </c>
      <c r="K51" s="53">
        <v>75533</v>
      </c>
      <c r="L51" s="53">
        <v>-35359</v>
      </c>
      <c r="M51" s="53">
        <v>75812</v>
      </c>
      <c r="N51" s="53">
        <v>75812</v>
      </c>
      <c r="O51" s="72">
        <v>0</v>
      </c>
    </row>
    <row r="52" spans="1:16" ht="23.25" customHeight="1" thickBot="1">
      <c r="A52" s="915"/>
      <c r="B52" s="106" t="s">
        <v>175</v>
      </c>
      <c r="C52" s="52">
        <v>-16.80978597869182</v>
      </c>
      <c r="D52" s="52" t="s">
        <v>75</v>
      </c>
      <c r="E52" s="52" t="s">
        <v>75</v>
      </c>
      <c r="F52" s="52">
        <v>75.82305239811478</v>
      </c>
      <c r="G52" s="52">
        <v>0</v>
      </c>
      <c r="H52" s="52">
        <v>0</v>
      </c>
      <c r="I52" s="52">
        <v>-16.80978597869182</v>
      </c>
      <c r="J52" s="52">
        <v>13.6546760135769</v>
      </c>
      <c r="K52" s="52" t="s">
        <v>75</v>
      </c>
      <c r="L52" s="52">
        <v>-12.067959276311523</v>
      </c>
      <c r="M52" s="52">
        <v>94.44742054840599</v>
      </c>
      <c r="N52" s="52">
        <v>94.44742054840599</v>
      </c>
      <c r="O52" s="80">
        <v>0</v>
      </c>
      <c r="P52" s="788"/>
    </row>
    <row r="53" spans="1:15" ht="23.25" customHeight="1">
      <c r="A53" s="914" t="s">
        <v>319</v>
      </c>
      <c r="B53" s="779">
        <v>23</v>
      </c>
      <c r="C53" s="69">
        <v>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5442</v>
      </c>
      <c r="K53" s="69">
        <v>0</v>
      </c>
      <c r="L53" s="69">
        <v>5442</v>
      </c>
      <c r="M53" s="69">
        <v>5442</v>
      </c>
      <c r="N53" s="69">
        <v>5442</v>
      </c>
      <c r="O53" s="772">
        <v>0</v>
      </c>
    </row>
    <row r="54" spans="1:15" ht="23.25" customHeight="1">
      <c r="A54" s="914"/>
      <c r="B54" s="780">
        <v>22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73">
        <v>0</v>
      </c>
    </row>
    <row r="55" spans="1:15" ht="23.25" customHeight="1">
      <c r="A55" s="914"/>
      <c r="B55" s="780" t="s">
        <v>316</v>
      </c>
      <c r="C55" s="71">
        <v>0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5442</v>
      </c>
      <c r="K55" s="71">
        <v>0</v>
      </c>
      <c r="L55" s="71">
        <v>5442</v>
      </c>
      <c r="M55" s="71">
        <v>5442</v>
      </c>
      <c r="N55" s="71">
        <v>5442</v>
      </c>
      <c r="O55" s="773">
        <v>0</v>
      </c>
    </row>
    <row r="56" spans="1:16" ht="23.25" customHeight="1" thickBot="1">
      <c r="A56" s="915"/>
      <c r="B56" s="781" t="s">
        <v>175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 t="s">
        <v>75</v>
      </c>
      <c r="K56" s="52">
        <v>0</v>
      </c>
      <c r="L56" s="52" t="s">
        <v>75</v>
      </c>
      <c r="M56" s="52" t="s">
        <v>75</v>
      </c>
      <c r="N56" s="52" t="s">
        <v>75</v>
      </c>
      <c r="O56" s="80">
        <v>0</v>
      </c>
      <c r="P56" s="788"/>
    </row>
    <row r="57" spans="1:15" ht="23.25" customHeight="1">
      <c r="A57" s="914" t="s">
        <v>92</v>
      </c>
      <c r="B57" s="107">
        <v>23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515</v>
      </c>
      <c r="K57" s="77">
        <v>0</v>
      </c>
      <c r="L57" s="77">
        <v>515</v>
      </c>
      <c r="M57" s="77">
        <v>515</v>
      </c>
      <c r="N57" s="77">
        <v>515</v>
      </c>
      <c r="O57" s="105">
        <v>0</v>
      </c>
    </row>
    <row r="58" spans="1:15" ht="23.25" customHeight="1">
      <c r="A58" s="914"/>
      <c r="B58" s="102">
        <v>22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72">
        <v>0</v>
      </c>
    </row>
    <row r="59" spans="1:15" ht="23.25" customHeight="1">
      <c r="A59" s="914"/>
      <c r="B59" s="103" t="s">
        <v>316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515</v>
      </c>
      <c r="K59" s="53">
        <v>0</v>
      </c>
      <c r="L59" s="53">
        <v>515</v>
      </c>
      <c r="M59" s="53">
        <v>515</v>
      </c>
      <c r="N59" s="53">
        <v>515</v>
      </c>
      <c r="O59" s="72">
        <v>0</v>
      </c>
    </row>
    <row r="60" spans="1:16" ht="23.25" customHeight="1" thickBot="1">
      <c r="A60" s="914"/>
      <c r="B60" s="109" t="s">
        <v>175</v>
      </c>
      <c r="C60" s="66">
        <v>0</v>
      </c>
      <c r="D60" s="58">
        <v>0</v>
      </c>
      <c r="E60" s="58">
        <v>0</v>
      </c>
      <c r="F60" s="66">
        <v>0</v>
      </c>
      <c r="G60" s="66">
        <v>0</v>
      </c>
      <c r="H60" s="66">
        <v>0</v>
      </c>
      <c r="I60" s="66">
        <v>0</v>
      </c>
      <c r="J60" s="66" t="s">
        <v>75</v>
      </c>
      <c r="K60" s="66">
        <v>0</v>
      </c>
      <c r="L60" s="66" t="s">
        <v>75</v>
      </c>
      <c r="M60" s="66" t="s">
        <v>75</v>
      </c>
      <c r="N60" s="66" t="s">
        <v>75</v>
      </c>
      <c r="O60" s="85">
        <v>0</v>
      </c>
      <c r="P60" s="788"/>
    </row>
    <row r="61" spans="1:15" ht="23.25" customHeight="1" thickTop="1">
      <c r="A61" s="916" t="s">
        <v>73</v>
      </c>
      <c r="B61" s="100">
        <v>23</v>
      </c>
      <c r="C61" s="68">
        <v>17786575</v>
      </c>
      <c r="D61" s="82">
        <v>9373400</v>
      </c>
      <c r="E61" s="82">
        <v>5438476</v>
      </c>
      <c r="F61" s="77">
        <v>2497226</v>
      </c>
      <c r="G61" s="77">
        <v>1569194</v>
      </c>
      <c r="H61" s="77">
        <v>0</v>
      </c>
      <c r="I61" s="77">
        <v>16217381</v>
      </c>
      <c r="J61" s="77">
        <v>26786340</v>
      </c>
      <c r="K61" s="77">
        <v>13119018</v>
      </c>
      <c r="L61" s="77">
        <v>13295864</v>
      </c>
      <c r="M61" s="77">
        <v>10568959</v>
      </c>
      <c r="N61" s="77">
        <v>10568959</v>
      </c>
      <c r="O61" s="101">
        <v>0</v>
      </c>
    </row>
    <row r="62" spans="1:15" ht="23.25" customHeight="1">
      <c r="A62" s="914"/>
      <c r="B62" s="102">
        <v>22</v>
      </c>
      <c r="C62" s="53">
        <v>14590757</v>
      </c>
      <c r="D62" s="53">
        <v>7396900</v>
      </c>
      <c r="E62" s="53">
        <v>4996252</v>
      </c>
      <c r="F62" s="53">
        <v>1668321</v>
      </c>
      <c r="G62" s="53">
        <v>1009807</v>
      </c>
      <c r="H62" s="53">
        <v>0</v>
      </c>
      <c r="I62" s="53">
        <v>13580950</v>
      </c>
      <c r="J62" s="53">
        <v>21138896</v>
      </c>
      <c r="K62" s="53">
        <v>11813360</v>
      </c>
      <c r="L62" s="53">
        <v>8873941</v>
      </c>
      <c r="M62" s="53">
        <v>7557946</v>
      </c>
      <c r="N62" s="53">
        <v>7557946</v>
      </c>
      <c r="O62" s="72">
        <v>0</v>
      </c>
    </row>
    <row r="63" spans="1:15" ht="23.25" customHeight="1">
      <c r="A63" s="914"/>
      <c r="B63" s="103" t="s">
        <v>316</v>
      </c>
      <c r="C63" s="53">
        <v>3195818</v>
      </c>
      <c r="D63" s="53">
        <v>1976500</v>
      </c>
      <c r="E63" s="53">
        <v>442224</v>
      </c>
      <c r="F63" s="53">
        <v>828905</v>
      </c>
      <c r="G63" s="53">
        <v>559387</v>
      </c>
      <c r="H63" s="53">
        <v>0</v>
      </c>
      <c r="I63" s="53">
        <v>2636431</v>
      </c>
      <c r="J63" s="53">
        <v>5647444</v>
      </c>
      <c r="K63" s="53">
        <v>1305658</v>
      </c>
      <c r="L63" s="53">
        <v>4421923</v>
      </c>
      <c r="M63" s="53">
        <v>3011013</v>
      </c>
      <c r="N63" s="53">
        <v>3011013</v>
      </c>
      <c r="O63" s="72">
        <v>0</v>
      </c>
    </row>
    <row r="64" spans="1:16" ht="23.25" customHeight="1" thickBot="1">
      <c r="A64" s="917"/>
      <c r="B64" s="109" t="s">
        <v>175</v>
      </c>
      <c r="C64" s="66">
        <v>21.903030802308614</v>
      </c>
      <c r="D64" s="52">
        <v>26.720653246630345</v>
      </c>
      <c r="E64" s="52">
        <v>8.85111479565082</v>
      </c>
      <c r="F64" s="66">
        <v>49.68498268618569</v>
      </c>
      <c r="G64" s="52">
        <v>55.39543694983299</v>
      </c>
      <c r="H64" s="66">
        <v>0</v>
      </c>
      <c r="I64" s="66">
        <v>19.41271413266377</v>
      </c>
      <c r="J64" s="66">
        <v>26.715889041698297</v>
      </c>
      <c r="K64" s="66">
        <v>11.052384757596483</v>
      </c>
      <c r="L64" s="66">
        <v>49.83043047052037</v>
      </c>
      <c r="M64" s="66">
        <v>39.839038278389395</v>
      </c>
      <c r="N64" s="66">
        <v>39.839038278389395</v>
      </c>
      <c r="O64" s="85">
        <v>0</v>
      </c>
      <c r="P64" s="788"/>
    </row>
    <row r="65" spans="1:15" ht="30" customHeight="1" thickBot="1" thickTop="1">
      <c r="A65" s="112" t="s">
        <v>70</v>
      </c>
      <c r="B65" s="113">
        <v>23</v>
      </c>
      <c r="C65" s="114">
        <v>30389605</v>
      </c>
      <c r="D65" s="114">
        <v>16184300</v>
      </c>
      <c r="E65" s="114">
        <v>6076040</v>
      </c>
      <c r="F65" s="114">
        <v>6651022</v>
      </c>
      <c r="G65" s="114">
        <v>1569194</v>
      </c>
      <c r="H65" s="114">
        <v>717600</v>
      </c>
      <c r="I65" s="114">
        <v>28102811</v>
      </c>
      <c r="J65" s="114">
        <v>51626703</v>
      </c>
      <c r="K65" s="114">
        <v>24211225</v>
      </c>
      <c r="L65" s="114">
        <v>26626082</v>
      </c>
      <c r="M65" s="114">
        <v>24300014</v>
      </c>
      <c r="N65" s="114">
        <v>24102314</v>
      </c>
      <c r="O65" s="115">
        <v>197700</v>
      </c>
    </row>
  </sheetData>
  <sheetProtection/>
  <mergeCells count="16">
    <mergeCell ref="H5:H7"/>
    <mergeCell ref="A5:A8"/>
    <mergeCell ref="A49:A52"/>
    <mergeCell ref="A57:A60"/>
    <mergeCell ref="A41:A44"/>
    <mergeCell ref="A45:A48"/>
    <mergeCell ref="A9:A12"/>
    <mergeCell ref="A13:A16"/>
    <mergeCell ref="A17:A20"/>
    <mergeCell ref="A37:A40"/>
    <mergeCell ref="A21:A24"/>
    <mergeCell ref="A25:A28"/>
    <mergeCell ref="A29:A32"/>
    <mergeCell ref="A33:A36"/>
    <mergeCell ref="A61:A64"/>
    <mergeCell ref="A53:A56"/>
  </mergeCells>
  <printOptions verticalCentered="1"/>
  <pageMargins left="0.9448818897637796" right="0.4724409448818898" top="0.6692913385826772" bottom="0.6692913385826772" header="0.5118110236220472" footer="0.15748031496062992"/>
  <pageSetup horizontalDpi="400" verticalDpi="400" orientation="landscape" paperSize="9" scale="36" r:id="rId1"/>
  <colBreaks count="1" manualBreakCount="1">
    <brk id="15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6"/>
  <sheetViews>
    <sheetView showGridLines="0" showZeros="0" view="pageBreakPreview" zoomScale="80" zoomScaleSheetLayoutView="80" zoomScalePageLayoutView="0" workbookViewId="0" topLeftCell="A1">
      <selection activeCell="E15" sqref="E15"/>
    </sheetView>
  </sheetViews>
  <sheetFormatPr defaultColWidth="12.18359375" defaultRowHeight="18"/>
  <cols>
    <col min="1" max="1" width="7.90625" style="491" customWidth="1"/>
    <col min="2" max="2" width="4.0859375" style="491" customWidth="1"/>
    <col min="3" max="3" width="12.90625" style="491" customWidth="1"/>
    <col min="4" max="6" width="12.453125" style="491" customWidth="1"/>
    <col min="7" max="7" width="9.6328125" style="491" customWidth="1"/>
    <col min="8" max="9" width="9.2734375" style="491" customWidth="1"/>
    <col min="10" max="10" width="9.18359375" style="491" customWidth="1"/>
    <col min="11" max="11" width="9.72265625" style="491" customWidth="1"/>
    <col min="12" max="12" width="12.72265625" style="491" customWidth="1"/>
    <col min="13" max="13" width="8.2734375" style="491" customWidth="1"/>
    <col min="14" max="14" width="9.6328125" style="491" customWidth="1"/>
    <col min="15" max="16384" width="12.18359375" style="491" customWidth="1"/>
  </cols>
  <sheetData>
    <row r="1" s="493" customFormat="1" ht="27.75" customHeight="1">
      <c r="A1" s="492" t="s">
        <v>265</v>
      </c>
    </row>
    <row r="2" s="493" customFormat="1" ht="27.75" customHeight="1">
      <c r="A2" s="494" t="s">
        <v>0</v>
      </c>
    </row>
    <row r="3" s="238" customFormat="1" ht="4.5" customHeight="1"/>
    <row r="4" spans="1:11" s="496" customFormat="1" ht="28.5" customHeight="1">
      <c r="A4" s="495" t="s">
        <v>206</v>
      </c>
      <c r="J4" s="497"/>
      <c r="K4" s="497"/>
    </row>
    <row r="5" spans="1:14" s="504" customFormat="1" ht="28.5" customHeight="1" thickBot="1">
      <c r="A5" s="498" t="s">
        <v>255</v>
      </c>
      <c r="B5" s="499"/>
      <c r="C5" s="499"/>
      <c r="D5" s="499"/>
      <c r="E5" s="499"/>
      <c r="F5" s="500"/>
      <c r="G5" s="500"/>
      <c r="H5" s="500"/>
      <c r="I5" s="501"/>
      <c r="J5" s="502"/>
      <c r="K5" s="503"/>
      <c r="M5" s="505"/>
      <c r="N5" s="505"/>
    </row>
    <row r="6" spans="1:19" s="460" customFormat="1" ht="21.75" customHeight="1">
      <c r="A6" s="506"/>
      <c r="B6" s="507" t="s">
        <v>250</v>
      </c>
      <c r="C6" s="508" t="s">
        <v>256</v>
      </c>
      <c r="D6" s="509" t="s">
        <v>257</v>
      </c>
      <c r="E6" s="510"/>
      <c r="F6" s="511"/>
      <c r="G6" s="508" t="s">
        <v>258</v>
      </c>
      <c r="H6" s="508" t="s">
        <v>259</v>
      </c>
      <c r="I6" s="512" t="s">
        <v>260</v>
      </c>
      <c r="J6" s="513"/>
      <c r="K6" s="496"/>
      <c r="L6" s="514"/>
      <c r="M6" s="514"/>
      <c r="N6" s="514"/>
      <c r="O6" s="514"/>
      <c r="P6" s="514"/>
      <c r="Q6" s="514"/>
      <c r="R6" s="514"/>
      <c r="S6" s="514"/>
    </row>
    <row r="7" spans="1:19" s="520" customFormat="1" ht="21.75" customHeight="1">
      <c r="A7" s="515" t="s">
        <v>98</v>
      </c>
      <c r="B7" s="516"/>
      <c r="C7" s="517" t="s">
        <v>261</v>
      </c>
      <c r="D7" s="518" t="s">
        <v>262</v>
      </c>
      <c r="E7" s="518" t="s">
        <v>263</v>
      </c>
      <c r="F7" s="518" t="s">
        <v>351</v>
      </c>
      <c r="G7" s="517" t="s">
        <v>349</v>
      </c>
      <c r="H7" s="517" t="s">
        <v>350</v>
      </c>
      <c r="I7" s="519" t="s">
        <v>350</v>
      </c>
      <c r="J7" s="513"/>
      <c r="K7" s="496"/>
      <c r="L7" s="514"/>
      <c r="M7" s="514"/>
      <c r="N7" s="514"/>
      <c r="O7" s="514"/>
      <c r="P7" s="514"/>
      <c r="Q7" s="514"/>
      <c r="R7" s="514"/>
      <c r="S7" s="514"/>
    </row>
    <row r="8" spans="1:19" s="520" customFormat="1" ht="19.5">
      <c r="A8" s="851"/>
      <c r="B8" s="852"/>
      <c r="C8" s="853" t="s">
        <v>347</v>
      </c>
      <c r="D8" s="854" t="s">
        <v>347</v>
      </c>
      <c r="E8" s="854" t="s">
        <v>347</v>
      </c>
      <c r="F8" s="854" t="s">
        <v>347</v>
      </c>
      <c r="G8" s="853" t="s">
        <v>348</v>
      </c>
      <c r="H8" s="853" t="s">
        <v>348</v>
      </c>
      <c r="I8" s="855" t="s">
        <v>348</v>
      </c>
      <c r="J8" s="513"/>
      <c r="K8" s="496"/>
      <c r="L8" s="514"/>
      <c r="M8" s="514"/>
      <c r="N8" s="514"/>
      <c r="O8" s="514"/>
      <c r="P8" s="514"/>
      <c r="Q8" s="514"/>
      <c r="R8" s="514"/>
      <c r="S8" s="514"/>
    </row>
    <row r="9" spans="1:19" s="520" customFormat="1" ht="39" customHeight="1">
      <c r="A9" s="998">
        <v>19</v>
      </c>
      <c r="B9" s="999"/>
      <c r="C9" s="526">
        <v>26274416</v>
      </c>
      <c r="D9" s="526">
        <v>19046977</v>
      </c>
      <c r="E9" s="526">
        <v>5127173</v>
      </c>
      <c r="F9" s="526">
        <v>24174150</v>
      </c>
      <c r="G9" s="522">
        <v>72.49248470451256</v>
      </c>
      <c r="H9" s="522">
        <v>19.513937055727517</v>
      </c>
      <c r="I9" s="523">
        <v>92.00642176024007</v>
      </c>
      <c r="J9" s="513"/>
      <c r="K9" s="496"/>
      <c r="L9" s="514"/>
      <c r="M9" s="514"/>
      <c r="N9" s="514"/>
      <c r="O9" s="514"/>
      <c r="P9" s="514"/>
      <c r="Q9" s="514"/>
      <c r="R9" s="514"/>
      <c r="S9" s="514"/>
    </row>
    <row r="10" spans="1:19" s="520" customFormat="1" ht="41.25" customHeight="1">
      <c r="A10" s="1000">
        <v>20</v>
      </c>
      <c r="B10" s="1001"/>
      <c r="C10" s="521">
        <v>25738803</v>
      </c>
      <c r="D10" s="521">
        <v>20142680</v>
      </c>
      <c r="E10" s="521">
        <v>4130911</v>
      </c>
      <c r="F10" s="521">
        <v>24273591</v>
      </c>
      <c r="G10" s="522">
        <v>78.25802932638321</v>
      </c>
      <c r="H10" s="522">
        <v>16.049351634572908</v>
      </c>
      <c r="I10" s="523">
        <v>94.30738096095611</v>
      </c>
      <c r="J10" s="524"/>
      <c r="K10" s="497"/>
      <c r="L10" s="514"/>
      <c r="M10" s="514"/>
      <c r="N10" s="514"/>
      <c r="O10" s="514"/>
      <c r="P10" s="514"/>
      <c r="Q10" s="514"/>
      <c r="R10" s="514"/>
      <c r="S10" s="514"/>
    </row>
    <row r="11" spans="1:19" s="520" customFormat="1" ht="41.25" customHeight="1">
      <c r="A11" s="1000">
        <v>21</v>
      </c>
      <c r="B11" s="1001"/>
      <c r="C11" s="521">
        <v>25245074</v>
      </c>
      <c r="D11" s="521">
        <v>12253205</v>
      </c>
      <c r="E11" s="521">
        <v>3512644</v>
      </c>
      <c r="F11" s="521">
        <v>15765849</v>
      </c>
      <c r="G11" s="522">
        <v>48.53701359718732</v>
      </c>
      <c r="H11" s="522">
        <v>13.914175890314285</v>
      </c>
      <c r="I11" s="523">
        <v>62.4511894875016</v>
      </c>
      <c r="J11" s="524"/>
      <c r="K11" s="497"/>
      <c r="L11" s="514"/>
      <c r="M11" s="514"/>
      <c r="N11" s="514"/>
      <c r="O11" s="514"/>
      <c r="P11" s="514"/>
      <c r="Q11" s="514"/>
      <c r="R11" s="514"/>
      <c r="S11" s="514"/>
    </row>
    <row r="12" spans="1:19" s="520" customFormat="1" ht="41.25" customHeight="1">
      <c r="A12" s="1000">
        <v>22</v>
      </c>
      <c r="B12" s="1001"/>
      <c r="C12" s="521">
        <v>25426290</v>
      </c>
      <c r="D12" s="521">
        <v>10543517</v>
      </c>
      <c r="E12" s="525">
        <v>3238409</v>
      </c>
      <c r="F12" s="521">
        <v>13781926</v>
      </c>
      <c r="G12" s="522">
        <v>41.46698948214623</v>
      </c>
      <c r="H12" s="522">
        <v>12.73645899578743</v>
      </c>
      <c r="I12" s="523">
        <v>54.20344847793367</v>
      </c>
      <c r="J12" s="524"/>
      <c r="K12" s="497"/>
      <c r="L12" s="514"/>
      <c r="M12" s="514"/>
      <c r="N12" s="514"/>
      <c r="O12" s="514"/>
      <c r="P12" s="514"/>
      <c r="Q12" s="514"/>
      <c r="R12" s="514"/>
      <c r="S12" s="514"/>
    </row>
    <row r="13" spans="1:19" s="520" customFormat="1" ht="41.25" customHeight="1">
      <c r="A13" s="1000">
        <v>23</v>
      </c>
      <c r="B13" s="1001"/>
      <c r="C13" s="526">
        <v>26285186</v>
      </c>
      <c r="D13" s="526">
        <v>10122306</v>
      </c>
      <c r="E13" s="527">
        <v>3020589</v>
      </c>
      <c r="F13" s="521">
        <f>SUM(D13:E13)</f>
        <v>13142895</v>
      </c>
      <c r="G13" s="522">
        <f>D13/$C13*100</f>
        <v>38.50954678426091</v>
      </c>
      <c r="H13" s="522">
        <f>E13/$C13*100</f>
        <v>11.491602151873682</v>
      </c>
      <c r="I13" s="523">
        <f>F13/$C13*100</f>
        <v>50.0011489361346</v>
      </c>
      <c r="J13" s="524"/>
      <c r="K13" s="497"/>
      <c r="L13" s="514"/>
      <c r="M13" s="514"/>
      <c r="N13" s="514"/>
      <c r="O13" s="514"/>
      <c r="P13" s="514"/>
      <c r="Q13" s="514"/>
      <c r="R13" s="514"/>
      <c r="S13" s="514"/>
    </row>
    <row r="14" spans="1:19" s="520" customFormat="1" ht="23.25" customHeight="1">
      <c r="A14" s="635" t="s">
        <v>124</v>
      </c>
      <c r="B14" s="528">
        <v>22</v>
      </c>
      <c r="C14" s="522">
        <f aca="true" t="shared" si="0" ref="C14:F15">(C12-C11)/C11*100</f>
        <v>0.7178271689756188</v>
      </c>
      <c r="D14" s="522">
        <f t="shared" si="0"/>
        <v>-13.952986177902027</v>
      </c>
      <c r="E14" s="522">
        <f t="shared" si="0"/>
        <v>-7.807082072649549</v>
      </c>
      <c r="F14" s="522">
        <f t="shared" si="0"/>
        <v>-12.583673736821913</v>
      </c>
      <c r="G14" s="848">
        <v>0</v>
      </c>
      <c r="H14" s="848">
        <v>0</v>
      </c>
      <c r="I14" s="849">
        <v>0</v>
      </c>
      <c r="J14" s="524"/>
      <c r="K14" s="497"/>
      <c r="L14" s="514"/>
      <c r="M14" s="514"/>
      <c r="N14" s="514"/>
      <c r="O14" s="514"/>
      <c r="P14" s="514"/>
      <c r="Q14" s="514"/>
      <c r="R14" s="514"/>
      <c r="S14" s="514"/>
    </row>
    <row r="15" spans="1:19" s="520" customFormat="1" ht="23.25" customHeight="1" thickBot="1">
      <c r="A15" s="637" t="s">
        <v>125</v>
      </c>
      <c r="B15" s="529">
        <v>23</v>
      </c>
      <c r="C15" s="530">
        <f t="shared" si="0"/>
        <v>3.3779839685616735</v>
      </c>
      <c r="D15" s="530">
        <f t="shared" si="0"/>
        <v>-3.9949762493862337</v>
      </c>
      <c r="E15" s="530">
        <f t="shared" si="0"/>
        <v>-6.726142374233768</v>
      </c>
      <c r="F15" s="530">
        <f t="shared" si="0"/>
        <v>-4.636732195485595</v>
      </c>
      <c r="G15" s="530">
        <v>0</v>
      </c>
      <c r="H15" s="530">
        <v>0</v>
      </c>
      <c r="I15" s="850">
        <v>0</v>
      </c>
      <c r="J15" s="524"/>
      <c r="K15" s="497"/>
      <c r="L15" s="514"/>
      <c r="M15" s="514"/>
      <c r="N15" s="514"/>
      <c r="O15" s="514"/>
      <c r="P15" s="514"/>
      <c r="Q15" s="514"/>
      <c r="R15" s="514"/>
      <c r="S15" s="514"/>
    </row>
    <row r="16" spans="1:19" s="504" customFormat="1" ht="20.25" customHeight="1">
      <c r="A16" s="502"/>
      <c r="B16" s="502"/>
      <c r="C16" s="502"/>
      <c r="D16" s="502"/>
      <c r="E16" s="502"/>
      <c r="F16" s="502"/>
      <c r="G16" s="502"/>
      <c r="H16" s="502"/>
      <c r="I16" s="502"/>
      <c r="J16" s="502"/>
      <c r="K16" s="503"/>
      <c r="L16" s="514"/>
      <c r="M16" s="514"/>
      <c r="N16" s="514"/>
      <c r="O16" s="514"/>
      <c r="P16" s="514"/>
      <c r="Q16" s="514"/>
      <c r="R16" s="514"/>
      <c r="S16" s="514"/>
    </row>
  </sheetData>
  <sheetProtection/>
  <mergeCells count="5">
    <mergeCell ref="A9:B9"/>
    <mergeCell ref="A10:B10"/>
    <mergeCell ref="A11:B11"/>
    <mergeCell ref="A12:B12"/>
    <mergeCell ref="A13:B13"/>
  </mergeCells>
  <printOptions/>
  <pageMargins left="0.7874015748031497" right="0.5118110236220472" top="1.1811023622047245" bottom="0.7874015748031497" header="0.5118110236220472" footer="0.5118110236220472"/>
  <pageSetup horizontalDpi="400" verticalDpi="4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23"/>
  <sheetViews>
    <sheetView showGridLines="0" showZeros="0" view="pageBreakPreview" zoomScale="80" zoomScaleNormal="75" zoomScaleSheetLayoutView="80" zoomScalePageLayoutView="0" workbookViewId="0" topLeftCell="A1">
      <selection activeCell="A23" sqref="A23"/>
    </sheetView>
  </sheetViews>
  <sheetFormatPr defaultColWidth="12.18359375" defaultRowHeight="18"/>
  <cols>
    <col min="1" max="1" width="7.90625" style="571" customWidth="1"/>
    <col min="2" max="2" width="4.0859375" style="571" customWidth="1"/>
    <col min="3" max="3" width="12.90625" style="571" customWidth="1"/>
    <col min="4" max="10" width="10.90625" style="571" customWidth="1"/>
    <col min="11" max="11" width="9.72265625" style="571" customWidth="1"/>
    <col min="12" max="12" width="12.72265625" style="571" customWidth="1"/>
    <col min="13" max="13" width="8.2734375" style="571" customWidth="1"/>
    <col min="14" max="14" width="9.6328125" style="571" customWidth="1"/>
    <col min="15" max="16384" width="12.18359375" style="571" customWidth="1"/>
  </cols>
  <sheetData>
    <row r="1" s="532" customFormat="1" ht="27.75" customHeight="1">
      <c r="A1" s="531" t="s">
        <v>293</v>
      </c>
    </row>
    <row r="2" s="532" customFormat="1" ht="27.75" customHeight="1">
      <c r="A2" s="533" t="s">
        <v>0</v>
      </c>
    </row>
    <row r="3" s="534" customFormat="1" ht="4.5" customHeight="1">
      <c r="A3" s="856"/>
    </row>
    <row r="4" spans="1:11" s="536" customFormat="1" ht="28.5" customHeight="1">
      <c r="A4" s="535" t="s">
        <v>206</v>
      </c>
      <c r="J4" s="537"/>
      <c r="K4" s="537"/>
    </row>
    <row r="5" s="539" customFormat="1" ht="28.5" customHeight="1" thickBot="1">
      <c r="A5" s="538" t="s">
        <v>294</v>
      </c>
    </row>
    <row r="6" spans="1:11" s="539" customFormat="1" ht="20.25" customHeight="1">
      <c r="A6" s="540"/>
      <c r="B6" s="541"/>
      <c r="C6" s="542" t="s">
        <v>353</v>
      </c>
      <c r="D6" s="543" t="s">
        <v>266</v>
      </c>
      <c r="E6" s="544" t="s">
        <v>267</v>
      </c>
      <c r="F6" s="544" t="s">
        <v>268</v>
      </c>
      <c r="G6" s="544" t="s">
        <v>269</v>
      </c>
      <c r="H6" s="545" t="s">
        <v>295</v>
      </c>
      <c r="I6" s="545" t="s">
        <v>295</v>
      </c>
      <c r="J6" s="546"/>
      <c r="K6" s="547"/>
    </row>
    <row r="7" spans="1:11" s="539" customFormat="1" ht="20.25" customHeight="1">
      <c r="A7" s="548"/>
      <c r="B7" s="549"/>
      <c r="C7" s="550"/>
      <c r="D7" s="551" t="s">
        <v>270</v>
      </c>
      <c r="E7" s="552" t="s">
        <v>271</v>
      </c>
      <c r="F7" s="552" t="s">
        <v>271</v>
      </c>
      <c r="G7" s="552" t="s">
        <v>271</v>
      </c>
      <c r="H7" s="552" t="s">
        <v>271</v>
      </c>
      <c r="I7" s="552" t="s">
        <v>272</v>
      </c>
      <c r="J7" s="1002" t="s">
        <v>110</v>
      </c>
      <c r="K7" s="547"/>
    </row>
    <row r="8" spans="1:18" s="539" customFormat="1" ht="20.25" customHeight="1">
      <c r="A8" s="548"/>
      <c r="B8" s="549"/>
      <c r="C8" s="550"/>
      <c r="D8" s="553" t="s">
        <v>273</v>
      </c>
      <c r="E8" s="552" t="s">
        <v>274</v>
      </c>
      <c r="F8" s="552" t="s">
        <v>275</v>
      </c>
      <c r="G8" s="552" t="s">
        <v>276</v>
      </c>
      <c r="H8" s="552" t="s">
        <v>277</v>
      </c>
      <c r="I8" s="552" t="s">
        <v>278</v>
      </c>
      <c r="J8" s="1002"/>
      <c r="K8" s="554"/>
      <c r="L8" s="555"/>
      <c r="M8" s="555"/>
      <c r="N8" s="555"/>
      <c r="O8" s="555"/>
      <c r="P8" s="555"/>
      <c r="Q8" s="555"/>
      <c r="R8" s="555"/>
    </row>
    <row r="9" spans="1:18" s="539" customFormat="1" ht="20.25" customHeight="1">
      <c r="A9" s="556" t="s">
        <v>352</v>
      </c>
      <c r="B9" s="516"/>
      <c r="C9" s="557"/>
      <c r="D9" s="558"/>
      <c r="E9" s="559" t="s">
        <v>279</v>
      </c>
      <c r="F9" s="559" t="s">
        <v>279</v>
      </c>
      <c r="G9" s="559" t="s">
        <v>279</v>
      </c>
      <c r="H9" s="559" t="s">
        <v>279</v>
      </c>
      <c r="I9" s="560"/>
      <c r="J9" s="561"/>
      <c r="K9" s="547"/>
      <c r="L9" s="555"/>
      <c r="M9" s="555"/>
      <c r="N9" s="555"/>
      <c r="O9" s="555"/>
      <c r="P9" s="555"/>
      <c r="Q9" s="555"/>
      <c r="R9" s="555"/>
    </row>
    <row r="10" spans="1:18" s="539" customFormat="1" ht="24" customHeight="1">
      <c r="A10" s="562" t="s">
        <v>280</v>
      </c>
      <c r="B10" s="516"/>
      <c r="C10" s="557"/>
      <c r="D10" s="563"/>
      <c r="E10" s="563">
        <v>1</v>
      </c>
      <c r="F10" s="563"/>
      <c r="G10" s="563"/>
      <c r="H10" s="563"/>
      <c r="I10" s="563"/>
      <c r="J10" s="564">
        <f aca="true" t="shared" si="0" ref="J10:J22">SUM(D10:I10)</f>
        <v>1</v>
      </c>
      <c r="K10" s="549"/>
      <c r="L10" s="555"/>
      <c r="M10" s="555"/>
      <c r="N10" s="555"/>
      <c r="O10" s="555"/>
      <c r="P10" s="555"/>
      <c r="Q10" s="555"/>
      <c r="R10" s="555"/>
    </row>
    <row r="11" spans="1:18" s="539" customFormat="1" ht="24" customHeight="1">
      <c r="A11" s="562" t="s">
        <v>281</v>
      </c>
      <c r="B11" s="516"/>
      <c r="C11" s="557"/>
      <c r="D11" s="563"/>
      <c r="E11" s="563"/>
      <c r="F11" s="563">
        <v>1</v>
      </c>
      <c r="G11" s="563"/>
      <c r="H11" s="563"/>
      <c r="I11" s="563"/>
      <c r="J11" s="564">
        <f t="shared" si="0"/>
        <v>1</v>
      </c>
      <c r="K11" s="549"/>
      <c r="L11" s="555"/>
      <c r="M11" s="555"/>
      <c r="N11" s="555"/>
      <c r="O11" s="555"/>
      <c r="P11" s="555"/>
      <c r="Q11" s="555"/>
      <c r="R11" s="555"/>
    </row>
    <row r="12" spans="1:18" s="539" customFormat="1" ht="24" customHeight="1">
      <c r="A12" s="562" t="s">
        <v>282</v>
      </c>
      <c r="B12" s="516"/>
      <c r="C12" s="557"/>
      <c r="D12" s="563"/>
      <c r="E12" s="563"/>
      <c r="F12" s="563"/>
      <c r="G12" s="563"/>
      <c r="H12" s="563"/>
      <c r="I12" s="563"/>
      <c r="J12" s="564">
        <f t="shared" si="0"/>
        <v>0</v>
      </c>
      <c r="K12" s="549"/>
      <c r="L12" s="555"/>
      <c r="M12" s="555"/>
      <c r="N12" s="555"/>
      <c r="O12" s="555"/>
      <c r="P12" s="555"/>
      <c r="Q12" s="555"/>
      <c r="R12" s="555"/>
    </row>
    <row r="13" spans="1:18" s="539" customFormat="1" ht="24" customHeight="1">
      <c r="A13" s="562" t="s">
        <v>283</v>
      </c>
      <c r="B13" s="516"/>
      <c r="C13" s="557"/>
      <c r="D13" s="563"/>
      <c r="E13" s="563"/>
      <c r="F13" s="563"/>
      <c r="G13" s="563"/>
      <c r="H13" s="563"/>
      <c r="I13" s="563"/>
      <c r="J13" s="564">
        <f t="shared" si="0"/>
        <v>0</v>
      </c>
      <c r="K13" s="549"/>
      <c r="L13" s="555"/>
      <c r="M13" s="555"/>
      <c r="N13" s="555"/>
      <c r="O13" s="555"/>
      <c r="P13" s="555"/>
      <c r="Q13" s="555"/>
      <c r="R13" s="555"/>
    </row>
    <row r="14" spans="1:18" s="539" customFormat="1" ht="24" customHeight="1">
      <c r="A14" s="562" t="s">
        <v>284</v>
      </c>
      <c r="B14" s="516"/>
      <c r="C14" s="557"/>
      <c r="D14" s="563"/>
      <c r="E14" s="563"/>
      <c r="F14" s="563">
        <v>1</v>
      </c>
      <c r="G14" s="563">
        <v>1</v>
      </c>
      <c r="H14" s="563"/>
      <c r="I14" s="563"/>
      <c r="J14" s="564">
        <f t="shared" si="0"/>
        <v>2</v>
      </c>
      <c r="K14" s="549"/>
      <c r="L14" s="555"/>
      <c r="M14" s="555"/>
      <c r="N14" s="555"/>
      <c r="O14" s="555"/>
      <c r="P14" s="555"/>
      <c r="Q14" s="555"/>
      <c r="R14" s="555"/>
    </row>
    <row r="15" spans="1:18" s="539" customFormat="1" ht="24" customHeight="1">
      <c r="A15" s="562" t="s">
        <v>285</v>
      </c>
      <c r="B15" s="516"/>
      <c r="C15" s="557"/>
      <c r="D15" s="563"/>
      <c r="E15" s="563"/>
      <c r="F15" s="563"/>
      <c r="G15" s="563">
        <v>1</v>
      </c>
      <c r="H15" s="563">
        <v>1</v>
      </c>
      <c r="I15" s="563"/>
      <c r="J15" s="564">
        <f t="shared" si="0"/>
        <v>2</v>
      </c>
      <c r="K15" s="549"/>
      <c r="L15" s="555"/>
      <c r="M15" s="555"/>
      <c r="N15" s="555"/>
      <c r="O15" s="555"/>
      <c r="P15" s="555"/>
      <c r="Q15" s="555"/>
      <c r="R15" s="555"/>
    </row>
    <row r="16" spans="1:18" s="539" customFormat="1" ht="24" customHeight="1">
      <c r="A16" s="562" t="s">
        <v>286</v>
      </c>
      <c r="B16" s="516"/>
      <c r="C16" s="557"/>
      <c r="D16" s="563"/>
      <c r="E16" s="563">
        <v>1</v>
      </c>
      <c r="F16" s="563"/>
      <c r="G16" s="563"/>
      <c r="H16" s="563"/>
      <c r="I16" s="563"/>
      <c r="J16" s="564">
        <f t="shared" si="0"/>
        <v>1</v>
      </c>
      <c r="K16" s="549"/>
      <c r="L16" s="555"/>
      <c r="M16" s="555"/>
      <c r="N16" s="555"/>
      <c r="O16" s="555"/>
      <c r="P16" s="555"/>
      <c r="Q16" s="555"/>
      <c r="R16" s="555"/>
    </row>
    <row r="17" spans="1:18" s="539" customFormat="1" ht="24" customHeight="1">
      <c r="A17" s="562" t="s">
        <v>287</v>
      </c>
      <c r="B17" s="516"/>
      <c r="C17" s="557"/>
      <c r="D17" s="563">
        <v>1</v>
      </c>
      <c r="E17" s="563"/>
      <c r="F17" s="563">
        <v>1</v>
      </c>
      <c r="G17" s="563"/>
      <c r="H17" s="563"/>
      <c r="I17" s="563"/>
      <c r="J17" s="564">
        <f t="shared" si="0"/>
        <v>2</v>
      </c>
      <c r="K17" s="549"/>
      <c r="L17" s="555"/>
      <c r="M17" s="555"/>
      <c r="N17" s="555"/>
      <c r="O17" s="555"/>
      <c r="P17" s="555"/>
      <c r="Q17" s="555"/>
      <c r="R17" s="555"/>
    </row>
    <row r="18" spans="1:18" s="539" customFormat="1" ht="24" customHeight="1">
      <c r="A18" s="562" t="s">
        <v>288</v>
      </c>
      <c r="B18" s="516"/>
      <c r="C18" s="557"/>
      <c r="D18" s="563">
        <v>2</v>
      </c>
      <c r="E18" s="563"/>
      <c r="F18" s="563"/>
      <c r="G18" s="563"/>
      <c r="H18" s="563"/>
      <c r="I18" s="563"/>
      <c r="J18" s="564">
        <f t="shared" si="0"/>
        <v>2</v>
      </c>
      <c r="K18" s="549"/>
      <c r="L18" s="555"/>
      <c r="M18" s="555"/>
      <c r="N18" s="555"/>
      <c r="O18" s="555"/>
      <c r="P18" s="555"/>
      <c r="Q18" s="555"/>
      <c r="R18" s="555"/>
    </row>
    <row r="19" spans="1:18" s="539" customFormat="1" ht="24" customHeight="1">
      <c r="A19" s="562" t="s">
        <v>289</v>
      </c>
      <c r="B19" s="516"/>
      <c r="C19" s="557"/>
      <c r="D19" s="563"/>
      <c r="E19" s="563">
        <v>1</v>
      </c>
      <c r="F19" s="563"/>
      <c r="G19" s="563"/>
      <c r="H19" s="563"/>
      <c r="I19" s="563"/>
      <c r="J19" s="564">
        <f t="shared" si="0"/>
        <v>1</v>
      </c>
      <c r="K19" s="549"/>
      <c r="L19" s="555"/>
      <c r="M19" s="555"/>
      <c r="N19" s="555"/>
      <c r="O19" s="555"/>
      <c r="P19" s="555"/>
      <c r="Q19" s="555"/>
      <c r="R19" s="555"/>
    </row>
    <row r="20" spans="1:18" s="539" customFormat="1" ht="24" customHeight="1">
      <c r="A20" s="562" t="s">
        <v>290</v>
      </c>
      <c r="B20" s="516"/>
      <c r="C20" s="557"/>
      <c r="D20" s="563"/>
      <c r="E20" s="563"/>
      <c r="F20" s="563"/>
      <c r="G20" s="563"/>
      <c r="H20" s="563"/>
      <c r="I20" s="563"/>
      <c r="J20" s="564">
        <f t="shared" si="0"/>
        <v>0</v>
      </c>
      <c r="K20" s="549"/>
      <c r="L20" s="555"/>
      <c r="M20" s="555"/>
      <c r="N20" s="555"/>
      <c r="O20" s="555"/>
      <c r="P20" s="555"/>
      <c r="Q20" s="555"/>
      <c r="R20" s="555"/>
    </row>
    <row r="21" spans="1:18" s="539" customFormat="1" ht="24" customHeight="1">
      <c r="A21" s="562" t="s">
        <v>291</v>
      </c>
      <c r="B21" s="516"/>
      <c r="C21" s="557"/>
      <c r="D21" s="563"/>
      <c r="E21" s="563"/>
      <c r="F21" s="563"/>
      <c r="G21" s="563"/>
      <c r="H21" s="563">
        <v>2</v>
      </c>
      <c r="I21" s="563"/>
      <c r="J21" s="564">
        <f t="shared" si="0"/>
        <v>2</v>
      </c>
      <c r="K21" s="549"/>
      <c r="L21" s="555"/>
      <c r="M21" s="555"/>
      <c r="N21" s="555"/>
      <c r="O21" s="555"/>
      <c r="P21" s="555"/>
      <c r="Q21" s="555"/>
      <c r="R21" s="555"/>
    </row>
    <row r="22" spans="1:18" s="539" customFormat="1" ht="24" customHeight="1" thickBot="1">
      <c r="A22" s="565" t="s">
        <v>110</v>
      </c>
      <c r="B22" s="566"/>
      <c r="C22" s="567"/>
      <c r="D22" s="568">
        <f aca="true" t="shared" si="1" ref="D22:I22">SUM(D10:D21)</f>
        <v>3</v>
      </c>
      <c r="E22" s="568">
        <f t="shared" si="1"/>
        <v>3</v>
      </c>
      <c r="F22" s="568">
        <f t="shared" si="1"/>
        <v>3</v>
      </c>
      <c r="G22" s="568">
        <f t="shared" si="1"/>
        <v>2</v>
      </c>
      <c r="H22" s="568">
        <f t="shared" si="1"/>
        <v>3</v>
      </c>
      <c r="I22" s="568">
        <f t="shared" si="1"/>
        <v>0</v>
      </c>
      <c r="J22" s="569">
        <f t="shared" si="0"/>
        <v>14</v>
      </c>
      <c r="K22" s="549"/>
      <c r="L22" s="555"/>
      <c r="M22" s="555"/>
      <c r="N22" s="555"/>
      <c r="O22" s="555"/>
      <c r="P22" s="555"/>
      <c r="Q22" s="555"/>
      <c r="R22" s="555"/>
    </row>
    <row r="23" spans="1:18" s="570" customFormat="1" ht="24" customHeight="1">
      <c r="A23" s="857" t="s">
        <v>292</v>
      </c>
      <c r="L23" s="555"/>
      <c r="M23" s="555"/>
      <c r="N23" s="555"/>
      <c r="O23" s="555"/>
      <c r="P23" s="555"/>
      <c r="Q23" s="555"/>
      <c r="R23" s="555"/>
    </row>
  </sheetData>
  <sheetProtection/>
  <mergeCells count="1">
    <mergeCell ref="J7:J8"/>
  </mergeCells>
  <printOptions/>
  <pageMargins left="0.7874015748031497" right="0.5118110236220472" top="0.984251968503937" bottom="0.5905511811023623" header="0.5118110236220472" footer="0.35433070866141736"/>
  <pageSetup horizontalDpi="400" verticalDpi="4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19"/>
  <sheetViews>
    <sheetView showGridLines="0" showZeros="0" view="pageBreakPreview" zoomScale="80" zoomScaleSheetLayoutView="80" zoomScalePageLayoutView="0" workbookViewId="0" topLeftCell="A1">
      <selection activeCell="C12" sqref="C12"/>
    </sheetView>
  </sheetViews>
  <sheetFormatPr defaultColWidth="12.18359375" defaultRowHeight="18"/>
  <cols>
    <col min="1" max="1" width="6.6328125" style="491" customWidth="1"/>
    <col min="2" max="2" width="0.99609375" style="491" customWidth="1"/>
    <col min="3" max="3" width="12.99609375" style="608" customWidth="1"/>
    <col min="4" max="7" width="12.0859375" style="608" customWidth="1"/>
    <col min="8" max="11" width="9.72265625" style="608" customWidth="1"/>
    <col min="12" max="21" width="4.2734375" style="608" customWidth="1"/>
    <col min="22" max="22" width="4.90625" style="608" customWidth="1"/>
    <col min="23" max="23" width="4.2734375" style="608" customWidth="1"/>
    <col min="24" max="24" width="8.2734375" style="608" customWidth="1"/>
    <col min="25" max="16384" width="12.18359375" style="608" customWidth="1"/>
  </cols>
  <sheetData>
    <row r="1" spans="1:10" s="573" customFormat="1" ht="27.75" customHeight="1">
      <c r="A1" s="572" t="s">
        <v>57</v>
      </c>
      <c r="B1" s="454"/>
      <c r="J1" s="572"/>
    </row>
    <row r="2" spans="1:10" s="573" customFormat="1" ht="27.75" customHeight="1">
      <c r="A2" s="574" t="s">
        <v>0</v>
      </c>
      <c r="B2" s="454"/>
      <c r="J2" s="574"/>
    </row>
    <row r="3" s="575" customFormat="1" ht="4.5" customHeight="1">
      <c r="B3" s="238"/>
    </row>
    <row r="4" spans="1:10" s="490" customFormat="1" ht="27.75" customHeight="1">
      <c r="A4" s="459" t="s">
        <v>296</v>
      </c>
      <c r="B4" s="457"/>
      <c r="J4" s="459"/>
    </row>
    <row r="5" spans="1:10" s="490" customFormat="1" ht="27.75" customHeight="1" thickBot="1">
      <c r="A5" s="858" t="s">
        <v>354</v>
      </c>
      <c r="B5" s="460"/>
      <c r="C5" s="579"/>
      <c r="D5" s="579"/>
      <c r="E5" s="579"/>
      <c r="F5" s="578"/>
      <c r="G5" s="580"/>
      <c r="J5" s="847"/>
    </row>
    <row r="6" spans="1:14" s="583" customFormat="1" ht="18.75" customHeight="1">
      <c r="A6" s="464"/>
      <c r="B6" s="465" t="s">
        <v>250</v>
      </c>
      <c r="C6" s="1006" t="s">
        <v>251</v>
      </c>
      <c r="D6" s="1003" t="s">
        <v>364</v>
      </c>
      <c r="E6" s="1004"/>
      <c r="F6" s="1004"/>
      <c r="G6" s="1005"/>
      <c r="H6" s="581"/>
      <c r="I6" s="582"/>
      <c r="J6" s="859"/>
      <c r="K6" s="582"/>
      <c r="L6" s="582"/>
      <c r="M6" s="582"/>
      <c r="N6" s="582"/>
    </row>
    <row r="7" spans="1:14" s="583" customFormat="1" ht="18.75" customHeight="1">
      <c r="A7" s="467" t="s">
        <v>98</v>
      </c>
      <c r="B7" s="462"/>
      <c r="C7" s="1007"/>
      <c r="D7" s="584" t="s">
        <v>252</v>
      </c>
      <c r="E7" s="584" t="s">
        <v>253</v>
      </c>
      <c r="F7" s="584" t="s">
        <v>254</v>
      </c>
      <c r="G7" s="585" t="s">
        <v>110</v>
      </c>
      <c r="H7" s="581"/>
      <c r="I7" s="582"/>
      <c r="J7" s="582"/>
      <c r="K7" s="582"/>
      <c r="L7" s="582"/>
      <c r="M7" s="582"/>
      <c r="N7" s="582"/>
    </row>
    <row r="8" spans="1:14" s="583" customFormat="1" ht="18.75" customHeight="1">
      <c r="A8" s="987">
        <v>19</v>
      </c>
      <c r="B8" s="988"/>
      <c r="C8" s="586">
        <v>26.44</v>
      </c>
      <c r="D8" s="587">
        <v>4.46</v>
      </c>
      <c r="E8" s="587">
        <v>10.24</v>
      </c>
      <c r="F8" s="587">
        <v>15.71</v>
      </c>
      <c r="G8" s="588">
        <v>30.41</v>
      </c>
      <c r="H8" s="589"/>
      <c r="I8" s="582"/>
      <c r="J8" s="582"/>
      <c r="K8" s="582"/>
      <c r="L8" s="582"/>
      <c r="M8" s="582"/>
      <c r="N8" s="582"/>
    </row>
    <row r="9" spans="1:14" s="583" customFormat="1" ht="18.75" customHeight="1">
      <c r="A9" s="989"/>
      <c r="B9" s="990"/>
      <c r="C9" s="590"/>
      <c r="D9" s="591">
        <v>14.666228214403157</v>
      </c>
      <c r="E9" s="591">
        <v>33.673133837553436</v>
      </c>
      <c r="F9" s="591">
        <v>51.66063794804341</v>
      </c>
      <c r="G9" s="592">
        <v>100</v>
      </c>
      <c r="H9" s="593"/>
      <c r="I9" s="582"/>
      <c r="J9" s="582"/>
      <c r="K9" s="582"/>
      <c r="L9" s="582"/>
      <c r="M9" s="582"/>
      <c r="N9" s="582"/>
    </row>
    <row r="10" spans="1:24" s="583" customFormat="1" ht="18.75" customHeight="1">
      <c r="A10" s="987">
        <v>20</v>
      </c>
      <c r="B10" s="988"/>
      <c r="C10" s="587">
        <v>26.69</v>
      </c>
      <c r="D10" s="587">
        <v>4.57</v>
      </c>
      <c r="E10" s="587">
        <v>10.36</v>
      </c>
      <c r="F10" s="587">
        <v>15.54</v>
      </c>
      <c r="G10" s="588">
        <v>30.47</v>
      </c>
      <c r="H10" s="589"/>
      <c r="I10" s="582"/>
      <c r="J10" s="582"/>
      <c r="K10" s="582"/>
      <c r="L10" s="582"/>
      <c r="M10" s="582"/>
      <c r="N10" s="582"/>
      <c r="X10" s="594"/>
    </row>
    <row r="11" spans="1:14" s="583" customFormat="1" ht="18.75" customHeight="1">
      <c r="A11" s="989"/>
      <c r="B11" s="990"/>
      <c r="C11" s="590"/>
      <c r="D11" s="591">
        <v>14.998359041680342</v>
      </c>
      <c r="E11" s="591">
        <v>34.000656383327865</v>
      </c>
      <c r="F11" s="591">
        <v>51.00098457499179</v>
      </c>
      <c r="G11" s="592">
        <v>100</v>
      </c>
      <c r="H11" s="593"/>
      <c r="I11" s="582"/>
      <c r="J11" s="582"/>
      <c r="K11" s="582"/>
      <c r="L11" s="582"/>
      <c r="M11" s="582"/>
      <c r="N11" s="582"/>
    </row>
    <row r="12" spans="1:24" s="583" customFormat="1" ht="18.75" customHeight="1">
      <c r="A12" s="991">
        <v>21</v>
      </c>
      <c r="B12" s="992"/>
      <c r="C12" s="586">
        <v>26.79</v>
      </c>
      <c r="D12" s="586">
        <v>4.68</v>
      </c>
      <c r="E12" s="586">
        <v>10.22</v>
      </c>
      <c r="F12" s="586">
        <v>15.72</v>
      </c>
      <c r="G12" s="595">
        <v>30.62</v>
      </c>
      <c r="H12" s="589"/>
      <c r="I12" s="582"/>
      <c r="J12" s="582"/>
      <c r="K12" s="582"/>
      <c r="L12" s="582"/>
      <c r="M12" s="582"/>
      <c r="N12" s="582"/>
      <c r="X12" s="594"/>
    </row>
    <row r="13" spans="1:14" s="583" customFormat="1" ht="18.75" customHeight="1">
      <c r="A13" s="993"/>
      <c r="B13" s="992"/>
      <c r="C13" s="586"/>
      <c r="D13" s="596">
        <v>15.284128020901369</v>
      </c>
      <c r="E13" s="596">
        <v>33.37687785760941</v>
      </c>
      <c r="F13" s="596">
        <v>51.33899412148922</v>
      </c>
      <c r="G13" s="597">
        <v>100</v>
      </c>
      <c r="H13" s="593"/>
      <c r="I13" s="582"/>
      <c r="J13" s="582"/>
      <c r="K13" s="582"/>
      <c r="L13" s="582"/>
      <c r="M13" s="582"/>
      <c r="N13" s="582"/>
    </row>
    <row r="14" spans="1:24" s="583" customFormat="1" ht="18.75" customHeight="1">
      <c r="A14" s="994">
        <v>22</v>
      </c>
      <c r="B14" s="995"/>
      <c r="C14" s="598">
        <v>26.8</v>
      </c>
      <c r="D14" s="598">
        <v>4.8</v>
      </c>
      <c r="E14" s="598">
        <v>10.26</v>
      </c>
      <c r="F14" s="598">
        <v>14.839999999999998</v>
      </c>
      <c r="G14" s="599">
        <v>29.9</v>
      </c>
      <c r="H14" s="589"/>
      <c r="I14" s="582"/>
      <c r="J14" s="582"/>
      <c r="K14" s="582"/>
      <c r="L14" s="582"/>
      <c r="M14" s="582"/>
      <c r="N14" s="582"/>
      <c r="X14" s="594"/>
    </row>
    <row r="15" spans="1:14" s="583" customFormat="1" ht="18.75" customHeight="1">
      <c r="A15" s="996"/>
      <c r="B15" s="997"/>
      <c r="C15" s="600"/>
      <c r="D15" s="601">
        <v>16.05351170568562</v>
      </c>
      <c r="E15" s="601">
        <v>34.31438127090301</v>
      </c>
      <c r="F15" s="601">
        <v>49.632107023411365</v>
      </c>
      <c r="G15" s="602">
        <v>100</v>
      </c>
      <c r="H15" s="593"/>
      <c r="I15" s="582"/>
      <c r="J15" s="582"/>
      <c r="K15" s="582"/>
      <c r="L15" s="582"/>
      <c r="M15" s="582"/>
      <c r="N15" s="582"/>
    </row>
    <row r="16" spans="1:24" s="583" customFormat="1" ht="18.75" customHeight="1">
      <c r="A16" s="981">
        <v>23</v>
      </c>
      <c r="B16" s="982"/>
      <c r="C16" s="603">
        <v>26.79</v>
      </c>
      <c r="D16" s="603">
        <v>4.63</v>
      </c>
      <c r="E16" s="603">
        <v>9.93</v>
      </c>
      <c r="F16" s="603">
        <f>G16-D16-E16</f>
        <v>15.380000000000003</v>
      </c>
      <c r="G16" s="604">
        <v>29.94</v>
      </c>
      <c r="H16" s="589"/>
      <c r="I16" s="582"/>
      <c r="J16" s="582"/>
      <c r="K16" s="582"/>
      <c r="L16" s="582"/>
      <c r="M16" s="582"/>
      <c r="N16" s="582"/>
      <c r="X16" s="594"/>
    </row>
    <row r="17" spans="1:14" s="583" customFormat="1" ht="18.75" customHeight="1" thickBot="1">
      <c r="A17" s="983"/>
      <c r="B17" s="984"/>
      <c r="C17" s="605"/>
      <c r="D17" s="606">
        <f>D16/$G16*100</f>
        <v>15.464261857047426</v>
      </c>
      <c r="E17" s="606">
        <f>E16/$G16*100</f>
        <v>33.166332665330664</v>
      </c>
      <c r="F17" s="606">
        <f>F16/$G16*100</f>
        <v>51.369405477621925</v>
      </c>
      <c r="G17" s="607">
        <f>SUM(D17:F17)</f>
        <v>100.00000000000001</v>
      </c>
      <c r="H17" s="593"/>
      <c r="I17" s="582"/>
      <c r="J17" s="582"/>
      <c r="K17" s="582"/>
      <c r="L17" s="582"/>
      <c r="M17" s="582"/>
      <c r="N17" s="582"/>
    </row>
    <row r="18" spans="1:14" s="504" customFormat="1" ht="30.75" customHeight="1">
      <c r="A18" s="847" t="s">
        <v>346</v>
      </c>
      <c r="B18" s="839"/>
      <c r="C18" s="840"/>
      <c r="D18" s="840"/>
      <c r="E18" s="840"/>
      <c r="F18" s="840"/>
      <c r="G18" s="840"/>
      <c r="H18" s="841"/>
      <c r="M18" s="842"/>
      <c r="N18" s="842"/>
    </row>
    <row r="19" spans="1:5" ht="16.5" customHeight="1">
      <c r="A19" s="843"/>
      <c r="B19" s="844"/>
      <c r="C19" s="609"/>
      <c r="E19" s="610"/>
    </row>
  </sheetData>
  <sheetProtection/>
  <mergeCells count="7">
    <mergeCell ref="D6:G6"/>
    <mergeCell ref="C6:C7"/>
    <mergeCell ref="A8:B9"/>
    <mergeCell ref="A10:B11"/>
    <mergeCell ref="A16:B17"/>
    <mergeCell ref="A12:B13"/>
    <mergeCell ref="A14:B15"/>
  </mergeCells>
  <printOptions/>
  <pageMargins left="1.1811023622047245" right="0.7480314960629921" top="1.299212598425197" bottom="0.7874015748031497" header="0.5118110236220472" footer="0.5118110236220472"/>
  <pageSetup horizontalDpi="400" verticalDpi="4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5"/>
  <sheetViews>
    <sheetView showGridLines="0" showZeros="0" view="pageBreakPreview" zoomScale="80" zoomScaleSheetLayoutView="80" zoomScalePageLayoutView="0" workbookViewId="0" topLeftCell="A1">
      <selection activeCell="F11" sqref="F11"/>
    </sheetView>
  </sheetViews>
  <sheetFormatPr defaultColWidth="12.18359375" defaultRowHeight="18"/>
  <cols>
    <col min="1" max="1" width="7.90625" style="608" customWidth="1"/>
    <col min="2" max="2" width="4.0859375" style="608" customWidth="1"/>
    <col min="3" max="3" width="12.90625" style="608" customWidth="1"/>
    <col min="4" max="6" width="12.453125" style="608" customWidth="1"/>
    <col min="7" max="9" width="9.6328125" style="608" customWidth="1"/>
    <col min="10" max="11" width="9.72265625" style="608" customWidth="1"/>
    <col min="12" max="21" width="4.2734375" style="608" customWidth="1"/>
    <col min="22" max="22" width="4.90625" style="608" customWidth="1"/>
    <col min="23" max="23" width="4.2734375" style="608" customWidth="1"/>
    <col min="24" max="24" width="8.2734375" style="608" customWidth="1"/>
    <col min="25" max="16384" width="12.18359375" style="608" customWidth="1"/>
  </cols>
  <sheetData>
    <row r="1" s="612" customFormat="1" ht="27.75" customHeight="1">
      <c r="A1" s="611" t="s">
        <v>57</v>
      </c>
    </row>
    <row r="2" s="612" customFormat="1" ht="27.75" customHeight="1">
      <c r="A2" s="613" t="s">
        <v>0</v>
      </c>
    </row>
    <row r="3" s="575" customFormat="1" ht="4.5" customHeight="1"/>
    <row r="4" s="490" customFormat="1" ht="27.75" customHeight="1">
      <c r="A4" s="459" t="s">
        <v>296</v>
      </c>
    </row>
    <row r="5" spans="1:11" ht="27.75" customHeight="1" thickBot="1">
      <c r="A5" s="865" t="s">
        <v>297</v>
      </c>
      <c r="B5" s="614"/>
      <c r="C5" s="614"/>
      <c r="D5" s="614"/>
      <c r="E5" s="614"/>
      <c r="F5" s="615"/>
      <c r="G5" s="615"/>
      <c r="H5" s="615"/>
      <c r="I5" s="616"/>
      <c r="J5" s="617"/>
      <c r="K5" s="617"/>
    </row>
    <row r="6" spans="1:11" s="626" customFormat="1" ht="18.75" customHeight="1">
      <c r="A6" s="618"/>
      <c r="B6" s="619" t="s">
        <v>357</v>
      </c>
      <c r="C6" s="620" t="s">
        <v>256</v>
      </c>
      <c r="D6" s="621" t="s">
        <v>257</v>
      </c>
      <c r="E6" s="622"/>
      <c r="F6" s="623"/>
      <c r="G6" s="620" t="s">
        <v>258</v>
      </c>
      <c r="H6" s="620" t="s">
        <v>259</v>
      </c>
      <c r="I6" s="624" t="s">
        <v>260</v>
      </c>
      <c r="J6" s="625"/>
      <c r="K6" s="625"/>
    </row>
    <row r="7" spans="1:11" s="626" customFormat="1" ht="18.75" customHeight="1">
      <c r="A7" s="860" t="s">
        <v>356</v>
      </c>
      <c r="B7" s="627"/>
      <c r="C7" s="628" t="s">
        <v>261</v>
      </c>
      <c r="D7" s="629" t="s">
        <v>262</v>
      </c>
      <c r="E7" s="629" t="s">
        <v>263</v>
      </c>
      <c r="F7" s="629" t="s">
        <v>264</v>
      </c>
      <c r="G7" s="628" t="s">
        <v>358</v>
      </c>
      <c r="H7" s="628" t="s">
        <v>358</v>
      </c>
      <c r="I7" s="630" t="s">
        <v>358</v>
      </c>
      <c r="J7" s="625"/>
      <c r="K7" s="625"/>
    </row>
    <row r="8" spans="1:19" s="520" customFormat="1" ht="19.5">
      <c r="A8" s="851"/>
      <c r="B8" s="852"/>
      <c r="C8" s="853" t="s">
        <v>347</v>
      </c>
      <c r="D8" s="854" t="s">
        <v>347</v>
      </c>
      <c r="E8" s="854" t="s">
        <v>347</v>
      </c>
      <c r="F8" s="854" t="s">
        <v>347</v>
      </c>
      <c r="G8" s="853" t="s">
        <v>348</v>
      </c>
      <c r="H8" s="853" t="s">
        <v>348</v>
      </c>
      <c r="I8" s="855" t="s">
        <v>348</v>
      </c>
      <c r="J8" s="513"/>
      <c r="K8" s="496"/>
      <c r="L8" s="514"/>
      <c r="M8" s="514"/>
      <c r="N8" s="514"/>
      <c r="O8" s="514"/>
      <c r="P8" s="514"/>
      <c r="Q8" s="514"/>
      <c r="R8" s="514"/>
      <c r="S8" s="514"/>
    </row>
    <row r="9" spans="1:11" s="626" customFormat="1" ht="41.25" customHeight="1">
      <c r="A9" s="1010">
        <v>19</v>
      </c>
      <c r="B9" s="1011"/>
      <c r="C9" s="861">
        <v>886685</v>
      </c>
      <c r="D9" s="861">
        <v>34217</v>
      </c>
      <c r="E9" s="861">
        <v>11556</v>
      </c>
      <c r="F9" s="861">
        <v>45773</v>
      </c>
      <c r="G9" s="862">
        <v>3.8589803594286582</v>
      </c>
      <c r="H9" s="862">
        <v>1.3032813231305367</v>
      </c>
      <c r="I9" s="863">
        <v>5.162261682559195</v>
      </c>
      <c r="J9" s="625"/>
      <c r="K9" s="625"/>
    </row>
    <row r="10" spans="1:11" s="626" customFormat="1" ht="41.25" customHeight="1">
      <c r="A10" s="1008">
        <v>20</v>
      </c>
      <c r="B10" s="1009"/>
      <c r="C10" s="633">
        <v>876873</v>
      </c>
      <c r="D10" s="633">
        <v>35877</v>
      </c>
      <c r="E10" s="633">
        <v>10921</v>
      </c>
      <c r="F10" s="633">
        <v>46798</v>
      </c>
      <c r="G10" s="631">
        <v>4.091470486604103</v>
      </c>
      <c r="H10" s="631">
        <v>1.245448314636213</v>
      </c>
      <c r="I10" s="632">
        <v>5.336918801240317</v>
      </c>
      <c r="J10" s="625"/>
      <c r="K10" s="625"/>
    </row>
    <row r="11" spans="1:11" s="626" customFormat="1" ht="41.25" customHeight="1">
      <c r="A11" s="1008">
        <v>21</v>
      </c>
      <c r="B11" s="1009"/>
      <c r="C11" s="633">
        <v>860183</v>
      </c>
      <c r="D11" s="633">
        <v>36561</v>
      </c>
      <c r="E11" s="633">
        <v>10237</v>
      </c>
      <c r="F11" s="633">
        <v>46798</v>
      </c>
      <c r="G11" s="631">
        <v>4.250374629584635</v>
      </c>
      <c r="H11" s="631">
        <v>1.1900955959371435</v>
      </c>
      <c r="I11" s="632">
        <v>5.4404702255217785</v>
      </c>
      <c r="J11" s="625"/>
      <c r="K11" s="625"/>
    </row>
    <row r="12" spans="1:11" s="626" customFormat="1" ht="41.25" customHeight="1">
      <c r="A12" s="1008">
        <v>22</v>
      </c>
      <c r="B12" s="1009"/>
      <c r="C12" s="633">
        <v>857247</v>
      </c>
      <c r="D12" s="633">
        <v>37258</v>
      </c>
      <c r="E12" s="634">
        <v>9540</v>
      </c>
      <c r="F12" s="633">
        <v>46798</v>
      </c>
      <c r="G12" s="631">
        <v>4.346238598676928</v>
      </c>
      <c r="H12" s="631">
        <v>1.112864786928388</v>
      </c>
      <c r="I12" s="632">
        <v>5.4591033856053155</v>
      </c>
      <c r="J12" s="625"/>
      <c r="K12" s="625"/>
    </row>
    <row r="13" spans="1:11" s="626" customFormat="1" ht="41.25" customHeight="1">
      <c r="A13" s="1008">
        <v>23</v>
      </c>
      <c r="B13" s="1009"/>
      <c r="C13" s="633">
        <v>862818</v>
      </c>
      <c r="D13" s="633">
        <v>37969</v>
      </c>
      <c r="E13" s="634">
        <v>8830</v>
      </c>
      <c r="F13" s="633">
        <f>SUM(D13:E13)</f>
        <v>46799</v>
      </c>
      <c r="G13" s="631">
        <f>D13/$C13*100</f>
        <v>4.400580423681472</v>
      </c>
      <c r="H13" s="631">
        <f>E13/$C13*100</f>
        <v>1.0233907962049933</v>
      </c>
      <c r="I13" s="632">
        <f>F13/$C13*100</f>
        <v>5.423971219886465</v>
      </c>
      <c r="J13" s="625"/>
      <c r="K13" s="625"/>
    </row>
    <row r="14" spans="1:11" s="626" customFormat="1" ht="23.25" customHeight="1">
      <c r="A14" s="635" t="s">
        <v>124</v>
      </c>
      <c r="B14" s="636">
        <v>22</v>
      </c>
      <c r="C14" s="631">
        <f aca="true" t="shared" si="0" ref="C14:F15">(C12-C11)/C11*100</f>
        <v>-0.3413227185377995</v>
      </c>
      <c r="D14" s="631">
        <f t="shared" si="0"/>
        <v>1.9064029977298214</v>
      </c>
      <c r="E14" s="631">
        <f t="shared" si="0"/>
        <v>-6.808635342385465</v>
      </c>
      <c r="F14" s="631">
        <v>0</v>
      </c>
      <c r="G14" s="848">
        <v>0</v>
      </c>
      <c r="H14" s="848">
        <v>0</v>
      </c>
      <c r="I14" s="849">
        <v>0</v>
      </c>
      <c r="J14" s="625"/>
      <c r="K14" s="625"/>
    </row>
    <row r="15" spans="1:11" s="626" customFormat="1" ht="23.25" customHeight="1" thickBot="1">
      <c r="A15" s="637" t="s">
        <v>125</v>
      </c>
      <c r="B15" s="638">
        <v>23</v>
      </c>
      <c r="C15" s="639">
        <f t="shared" si="0"/>
        <v>0.6498710406685587</v>
      </c>
      <c r="D15" s="639">
        <f t="shared" si="0"/>
        <v>1.9083149927532344</v>
      </c>
      <c r="E15" s="639">
        <f t="shared" si="0"/>
        <v>-7.4423480083857445</v>
      </c>
      <c r="F15" s="639">
        <f t="shared" si="0"/>
        <v>0.0021368434548484977</v>
      </c>
      <c r="G15" s="530">
        <v>0</v>
      </c>
      <c r="H15" s="530">
        <v>0</v>
      </c>
      <c r="I15" s="850">
        <v>0</v>
      </c>
      <c r="J15" s="625"/>
      <c r="K15" s="625"/>
    </row>
    <row r="16" ht="22.5" customHeight="1"/>
  </sheetData>
  <sheetProtection/>
  <mergeCells count="5">
    <mergeCell ref="A13:B13"/>
    <mergeCell ref="A10:B10"/>
    <mergeCell ref="A12:B12"/>
    <mergeCell ref="A9:B9"/>
    <mergeCell ref="A11:B11"/>
  </mergeCells>
  <printOptions/>
  <pageMargins left="0.7874015748031497" right="0.7480314960629921" top="1.1811023622047245" bottom="0.7874015748031497" header="0.5118110236220472" footer="0.5118110236220472"/>
  <pageSetup horizontalDpi="400" verticalDpi="4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9"/>
  <sheetViews>
    <sheetView showGridLines="0" showZeros="0" view="pageBreakPreview" zoomScale="80" zoomScaleSheetLayoutView="80" zoomScalePageLayoutView="0" workbookViewId="0" topLeftCell="A1">
      <selection activeCell="H6" sqref="H6:L6"/>
    </sheetView>
  </sheetViews>
  <sheetFormatPr defaultColWidth="12.18359375" defaultRowHeight="18"/>
  <cols>
    <col min="1" max="1" width="6.0859375" style="608" customWidth="1"/>
    <col min="2" max="2" width="18.6328125" style="608" customWidth="1"/>
    <col min="3" max="4" width="9.72265625" style="608" customWidth="1"/>
    <col min="5" max="7" width="9.453125" style="608" customWidth="1"/>
    <col min="8" max="12" width="9.36328125" style="608" customWidth="1"/>
    <col min="13" max="21" width="4.2734375" style="608" customWidth="1"/>
    <col min="22" max="22" width="4.90625" style="608" customWidth="1"/>
    <col min="23" max="23" width="4.2734375" style="608" customWidth="1"/>
    <col min="24" max="24" width="8.2734375" style="608" customWidth="1"/>
    <col min="25" max="16384" width="12.18359375" style="608" customWidth="1"/>
  </cols>
  <sheetData>
    <row r="1" s="641" customFormat="1" ht="27.75" customHeight="1">
      <c r="A1" s="640" t="s">
        <v>57</v>
      </c>
    </row>
    <row r="2" s="641" customFormat="1" ht="27.75" customHeight="1">
      <c r="A2" s="642" t="s">
        <v>0</v>
      </c>
    </row>
    <row r="3" s="575" customFormat="1" ht="4.5" customHeight="1"/>
    <row r="4" spans="1:12" ht="27.75" customHeight="1">
      <c r="A4" s="866" t="s">
        <v>298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</row>
    <row r="5" spans="1:12" ht="27.75" customHeight="1" thickBot="1">
      <c r="A5" s="867" t="s">
        <v>359</v>
      </c>
      <c r="B5" s="644"/>
      <c r="C5" s="644"/>
      <c r="D5" s="644"/>
      <c r="E5" s="645"/>
      <c r="F5" s="645"/>
      <c r="G5" s="645"/>
      <c r="H5" s="645"/>
      <c r="I5" s="646"/>
      <c r="J5" s="646"/>
      <c r="K5" s="646"/>
      <c r="L5" s="646" t="s">
        <v>415</v>
      </c>
    </row>
    <row r="6" spans="1:12" s="626" customFormat="1" ht="21" customHeight="1">
      <c r="A6" s="647"/>
      <c r="B6" s="648" t="s">
        <v>361</v>
      </c>
      <c r="C6" s="1012">
        <v>19</v>
      </c>
      <c r="D6" s="1014">
        <v>20</v>
      </c>
      <c r="E6" s="1014">
        <v>21</v>
      </c>
      <c r="F6" s="1014">
        <v>22</v>
      </c>
      <c r="G6" s="1014">
        <v>23</v>
      </c>
      <c r="H6" s="1016" t="s">
        <v>365</v>
      </c>
      <c r="I6" s="1017"/>
      <c r="J6" s="1017"/>
      <c r="K6" s="1017"/>
      <c r="L6" s="1018"/>
    </row>
    <row r="7" spans="1:12" s="626" customFormat="1" ht="21" customHeight="1">
      <c r="A7" s="684" t="s">
        <v>360</v>
      </c>
      <c r="B7" s="649"/>
      <c r="C7" s="1013"/>
      <c r="D7" s="1015"/>
      <c r="E7" s="1015"/>
      <c r="F7" s="1015"/>
      <c r="G7" s="1015"/>
      <c r="H7" s="650">
        <v>19</v>
      </c>
      <c r="I7" s="650">
        <v>20</v>
      </c>
      <c r="J7" s="651">
        <v>21</v>
      </c>
      <c r="K7" s="650">
        <v>22</v>
      </c>
      <c r="L7" s="652">
        <v>23</v>
      </c>
    </row>
    <row r="8" spans="1:12" s="626" customFormat="1" ht="23.25" customHeight="1">
      <c r="A8" s="653"/>
      <c r="B8" s="654" t="s">
        <v>366</v>
      </c>
      <c r="C8" s="655">
        <v>6091</v>
      </c>
      <c r="D8" s="656">
        <v>6007</v>
      </c>
      <c r="E8" s="656">
        <v>5596</v>
      </c>
      <c r="F8" s="656">
        <v>4547</v>
      </c>
      <c r="G8" s="656">
        <v>4240</v>
      </c>
      <c r="H8" s="657">
        <v>-0.9534583063994829</v>
      </c>
      <c r="I8" s="657">
        <v>-0.6200032631750694</v>
      </c>
      <c r="J8" s="658">
        <v>-1.3790838942702348</v>
      </c>
      <c r="K8" s="657">
        <f aca="true" t="shared" si="0" ref="K8:K17">(F8-E8)/E8*100</f>
        <v>-18.745532523230878</v>
      </c>
      <c r="L8" s="659">
        <f aca="true" t="shared" si="1" ref="L8:L17">(G8-F8)/F8*100</f>
        <v>-6.751704420497032</v>
      </c>
    </row>
    <row r="9" spans="1:12" s="626" customFormat="1" ht="23.25" customHeight="1">
      <c r="A9" s="660" t="s">
        <v>299</v>
      </c>
      <c r="B9" s="654" t="s">
        <v>367</v>
      </c>
      <c r="C9" s="661">
        <v>16642.07650273224</v>
      </c>
      <c r="D9" s="662">
        <v>16457.534246575342</v>
      </c>
      <c r="E9" s="662">
        <v>15331.506849315068</v>
      </c>
      <c r="F9" s="662">
        <v>12457.534246575342</v>
      </c>
      <c r="G9" s="864">
        <f>G8*1000/366</f>
        <v>11584.699453551913</v>
      </c>
      <c r="H9" s="663">
        <v>-0.9534583063994919</v>
      </c>
      <c r="I9" s="663">
        <v>-0.8915333089040911</v>
      </c>
      <c r="J9" s="664">
        <v>-1.1088896035696139</v>
      </c>
      <c r="K9" s="663">
        <f t="shared" si="0"/>
        <v>-18.74553252323088</v>
      </c>
      <c r="L9" s="665">
        <f t="shared" si="1"/>
        <v>-7.006481184375445</v>
      </c>
    </row>
    <row r="10" spans="1:12" s="626" customFormat="1" ht="23.25" customHeight="1">
      <c r="A10" s="653"/>
      <c r="B10" s="654" t="s">
        <v>368</v>
      </c>
      <c r="C10" s="661">
        <v>5017</v>
      </c>
      <c r="D10" s="662">
        <v>4951</v>
      </c>
      <c r="E10" s="662">
        <v>4839</v>
      </c>
      <c r="F10" s="662">
        <v>3954</v>
      </c>
      <c r="G10" s="662">
        <v>3856</v>
      </c>
      <c r="H10" s="663">
        <v>5.344644750795334</v>
      </c>
      <c r="I10" s="663">
        <v>1.00664384940608</v>
      </c>
      <c r="J10" s="664">
        <v>-1.3155272074945186</v>
      </c>
      <c r="K10" s="663">
        <f t="shared" si="0"/>
        <v>-18.288902665840048</v>
      </c>
      <c r="L10" s="665">
        <f t="shared" si="1"/>
        <v>-2.4785027819929186</v>
      </c>
    </row>
    <row r="11" spans="1:12" s="626" customFormat="1" ht="23.25" customHeight="1">
      <c r="A11" s="660" t="s">
        <v>300</v>
      </c>
      <c r="B11" s="654" t="s">
        <v>369</v>
      </c>
      <c r="C11" s="661">
        <v>13707.650273224044</v>
      </c>
      <c r="D11" s="662">
        <v>13564.383561643835</v>
      </c>
      <c r="E11" s="662">
        <v>13257.534246575342</v>
      </c>
      <c r="F11" s="662">
        <v>10832.876712328767</v>
      </c>
      <c r="G11" s="864">
        <f>G10*1000/366</f>
        <v>10535.51912568306</v>
      </c>
      <c r="H11" s="663">
        <v>5.344644750795345</v>
      </c>
      <c r="I11" s="663">
        <v>0.7306694126590694</v>
      </c>
      <c r="J11" s="664">
        <v>-1.045158788884919</v>
      </c>
      <c r="K11" s="663">
        <f t="shared" si="0"/>
        <v>-18.288902665840045</v>
      </c>
      <c r="L11" s="665">
        <f t="shared" si="1"/>
        <v>-2.7449549601841925</v>
      </c>
    </row>
    <row r="12" spans="1:12" s="626" customFormat="1" ht="23.25" customHeight="1">
      <c r="A12" s="666"/>
      <c r="B12" s="667" t="s">
        <v>362</v>
      </c>
      <c r="C12" s="668">
        <v>128</v>
      </c>
      <c r="D12" s="669">
        <v>129</v>
      </c>
      <c r="E12" s="669">
        <v>127</v>
      </c>
      <c r="F12" s="669">
        <v>111</v>
      </c>
      <c r="G12" s="669">
        <v>109</v>
      </c>
      <c r="H12" s="670">
        <v>-0.7692307692307693</v>
      </c>
      <c r="I12" s="670">
        <v>-0.7751937984496124</v>
      </c>
      <c r="J12" s="671">
        <v>0.78125</v>
      </c>
      <c r="K12" s="670">
        <f t="shared" si="0"/>
        <v>-12.598425196850393</v>
      </c>
      <c r="L12" s="672">
        <f t="shared" si="1"/>
        <v>-1.8018018018018018</v>
      </c>
    </row>
    <row r="13" spans="1:12" s="626" customFormat="1" ht="23.25" customHeight="1">
      <c r="A13" s="653"/>
      <c r="B13" s="654" t="s">
        <v>370</v>
      </c>
      <c r="C13" s="661">
        <v>230</v>
      </c>
      <c r="D13" s="662">
        <v>193</v>
      </c>
      <c r="E13" s="662">
        <v>152</v>
      </c>
      <c r="F13" s="662">
        <v>151</v>
      </c>
      <c r="G13" s="662">
        <v>154</v>
      </c>
      <c r="H13" s="663">
        <v>-0.40650406504065045</v>
      </c>
      <c r="I13" s="663">
        <v>-6.122448979591836</v>
      </c>
      <c r="J13" s="664">
        <v>-16.08695652173913</v>
      </c>
      <c r="K13" s="663">
        <f t="shared" si="0"/>
        <v>-0.6578947368421052</v>
      </c>
      <c r="L13" s="665">
        <f t="shared" si="1"/>
        <v>1.9867549668874174</v>
      </c>
    </row>
    <row r="14" spans="1:12" s="626" customFormat="1" ht="23.25" customHeight="1">
      <c r="A14" s="660" t="s">
        <v>301</v>
      </c>
      <c r="B14" s="654" t="s">
        <v>367</v>
      </c>
      <c r="C14" s="661">
        <v>628.4153005464481</v>
      </c>
      <c r="D14" s="662">
        <v>528.7671232876712</v>
      </c>
      <c r="E14" s="662">
        <v>416.43835616438355</v>
      </c>
      <c r="F14" s="662">
        <v>413.6986301369863</v>
      </c>
      <c r="G14" s="864">
        <f>G13*1000/366</f>
        <v>420.76502732240436</v>
      </c>
      <c r="H14" s="663">
        <v>-0.4065040650406389</v>
      </c>
      <c r="I14" s="663">
        <v>-6.378945020631209</v>
      </c>
      <c r="J14" s="664">
        <v>-15.857057772483621</v>
      </c>
      <c r="K14" s="663">
        <f t="shared" si="0"/>
        <v>-0.6578947368421002</v>
      </c>
      <c r="L14" s="665">
        <f t="shared" si="1"/>
        <v>1.708102630912311</v>
      </c>
    </row>
    <row r="15" spans="1:12" s="626" customFormat="1" ht="23.25" customHeight="1">
      <c r="A15" s="653"/>
      <c r="B15" s="654" t="s">
        <v>368</v>
      </c>
      <c r="C15" s="661">
        <v>696</v>
      </c>
      <c r="D15" s="662">
        <v>611</v>
      </c>
      <c r="E15" s="662">
        <v>503</v>
      </c>
      <c r="F15" s="662">
        <v>512</v>
      </c>
      <c r="G15" s="662">
        <v>402</v>
      </c>
      <c r="H15" s="663">
        <v>-13.198573127229487</v>
      </c>
      <c r="I15" s="663">
        <v>-4.657534246575342</v>
      </c>
      <c r="J15" s="664">
        <v>-12.21264367816092</v>
      </c>
      <c r="K15" s="663">
        <f t="shared" si="0"/>
        <v>1.7892644135188867</v>
      </c>
      <c r="L15" s="665">
        <f t="shared" si="1"/>
        <v>-21.484375</v>
      </c>
    </row>
    <row r="16" spans="1:12" s="626" customFormat="1" ht="23.25" customHeight="1">
      <c r="A16" s="660" t="s">
        <v>302</v>
      </c>
      <c r="B16" s="654" t="s">
        <v>369</v>
      </c>
      <c r="C16" s="661">
        <v>1901.639344262295</v>
      </c>
      <c r="D16" s="662">
        <v>1673.972602739726</v>
      </c>
      <c r="E16" s="662">
        <v>1378.0821917808219</v>
      </c>
      <c r="F16" s="662">
        <v>1402.7397260273972</v>
      </c>
      <c r="G16" s="864">
        <f>G15*1000/366</f>
        <v>1098.360655737705</v>
      </c>
      <c r="H16" s="663">
        <v>-13.198573127229496</v>
      </c>
      <c r="I16" s="663">
        <v>-4.918032786885249</v>
      </c>
      <c r="J16" s="664">
        <v>-11.97213037316958</v>
      </c>
      <c r="K16" s="663">
        <f t="shared" si="0"/>
        <v>1.7892644135188853</v>
      </c>
      <c r="L16" s="665">
        <f t="shared" si="1"/>
        <v>-21.698898565573764</v>
      </c>
    </row>
    <row r="17" spans="1:12" s="626" customFormat="1" ht="23.25" customHeight="1" thickBot="1">
      <c r="A17" s="673"/>
      <c r="B17" s="674" t="s">
        <v>362</v>
      </c>
      <c r="C17" s="675">
        <v>25</v>
      </c>
      <c r="D17" s="676">
        <v>23</v>
      </c>
      <c r="E17" s="676">
        <v>23</v>
      </c>
      <c r="F17" s="676">
        <v>24</v>
      </c>
      <c r="G17" s="676">
        <v>15</v>
      </c>
      <c r="H17" s="677">
        <v>3.8461538461538463</v>
      </c>
      <c r="I17" s="677">
        <v>-7.4074074074074066</v>
      </c>
      <c r="J17" s="678">
        <v>-8</v>
      </c>
      <c r="K17" s="677">
        <f t="shared" si="0"/>
        <v>4.3478260869565215</v>
      </c>
      <c r="L17" s="679">
        <f t="shared" si="1"/>
        <v>-37.5</v>
      </c>
    </row>
    <row r="18" spans="1:12" ht="22.5" customHeight="1">
      <c r="A18" s="643"/>
      <c r="B18" s="643"/>
      <c r="C18" s="643"/>
      <c r="D18" s="643"/>
      <c r="E18" s="643"/>
      <c r="F18" s="643"/>
      <c r="G18" s="643"/>
      <c r="H18" s="643"/>
      <c r="I18" s="643"/>
      <c r="J18" s="643"/>
      <c r="K18" s="643"/>
      <c r="L18" s="643"/>
    </row>
    <row r="19" ht="15.75">
      <c r="B19" s="608" t="s">
        <v>363</v>
      </c>
    </row>
  </sheetData>
  <sheetProtection/>
  <mergeCells count="6">
    <mergeCell ref="C6:C7"/>
    <mergeCell ref="E6:E7"/>
    <mergeCell ref="H6:L6"/>
    <mergeCell ref="G6:G7"/>
    <mergeCell ref="D6:D7"/>
    <mergeCell ref="F6:F7"/>
  </mergeCells>
  <printOptions/>
  <pageMargins left="0.7874015748031497" right="0.5905511811023623" top="1.299212598425197" bottom="0.7874015748031497" header="0.5118110236220472" footer="0.5118110236220472"/>
  <pageSetup horizontalDpi="400" verticalDpi="400" orientation="landscape" paperSize="9" scale="7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20"/>
  <sheetViews>
    <sheetView showGridLines="0" showZeros="0" view="pageBreakPreview" zoomScaleSheetLayoutView="100" zoomScalePageLayoutView="0" workbookViewId="0" topLeftCell="A1">
      <selection activeCell="H6" sqref="H6:L6"/>
    </sheetView>
  </sheetViews>
  <sheetFormatPr defaultColWidth="12.18359375" defaultRowHeight="18"/>
  <cols>
    <col min="1" max="1" width="8.8125" style="608" customWidth="1"/>
    <col min="2" max="2" width="16.0859375" style="608" customWidth="1"/>
    <col min="3" max="4" width="9.72265625" style="608" customWidth="1"/>
    <col min="5" max="7" width="9.6328125" style="608" customWidth="1"/>
    <col min="8" max="12" width="9.36328125" style="608" customWidth="1"/>
    <col min="13" max="13" width="4.2734375" style="608" customWidth="1"/>
    <col min="14" max="16384" width="12.18359375" style="608" customWidth="1"/>
  </cols>
  <sheetData>
    <row r="1" s="681" customFormat="1" ht="27.75" customHeight="1">
      <c r="A1" s="680" t="s">
        <v>57</v>
      </c>
    </row>
    <row r="2" s="681" customFormat="1" ht="27.75" customHeight="1">
      <c r="A2" s="682" t="s">
        <v>0</v>
      </c>
    </row>
    <row r="3" s="575" customFormat="1" ht="4.5" customHeight="1"/>
    <row r="4" spans="1:12" ht="27.75" customHeight="1">
      <c r="A4" s="866" t="s">
        <v>303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</row>
    <row r="5" spans="1:12" ht="27.75" customHeight="1" thickBot="1">
      <c r="A5" s="867" t="s">
        <v>304</v>
      </c>
      <c r="B5" s="644"/>
      <c r="C5" s="644"/>
      <c r="D5" s="644"/>
      <c r="E5" s="645"/>
      <c r="F5" s="645"/>
      <c r="G5" s="645"/>
      <c r="H5" s="645"/>
      <c r="I5" s="646"/>
      <c r="J5" s="646"/>
      <c r="K5" s="646"/>
      <c r="L5" s="646" t="s">
        <v>416</v>
      </c>
    </row>
    <row r="6" spans="1:12" s="626" customFormat="1" ht="20.25" customHeight="1">
      <c r="A6" s="647"/>
      <c r="B6" s="648" t="s">
        <v>383</v>
      </c>
      <c r="C6" s="1012">
        <v>19</v>
      </c>
      <c r="D6" s="1014">
        <v>20</v>
      </c>
      <c r="E6" s="1014">
        <v>21</v>
      </c>
      <c r="F6" s="1014">
        <v>22</v>
      </c>
      <c r="G6" s="1014">
        <v>23</v>
      </c>
      <c r="H6" s="1026" t="s">
        <v>365</v>
      </c>
      <c r="I6" s="1027"/>
      <c r="J6" s="1027"/>
      <c r="K6" s="1027"/>
      <c r="L6" s="1028"/>
    </row>
    <row r="7" spans="1:12" s="626" customFormat="1" ht="20.25" customHeight="1">
      <c r="A7" s="684" t="s">
        <v>382</v>
      </c>
      <c r="B7" s="649"/>
      <c r="C7" s="1024"/>
      <c r="D7" s="1025"/>
      <c r="E7" s="1025"/>
      <c r="F7" s="1025"/>
      <c r="G7" s="1025"/>
      <c r="H7" s="683">
        <v>19</v>
      </c>
      <c r="I7" s="650">
        <v>20</v>
      </c>
      <c r="J7" s="651">
        <v>21</v>
      </c>
      <c r="K7" s="650">
        <v>22</v>
      </c>
      <c r="L7" s="652">
        <v>23</v>
      </c>
    </row>
    <row r="8" spans="1:12" s="626" customFormat="1" ht="25.5" customHeight="1">
      <c r="A8" s="1022" t="s">
        <v>377</v>
      </c>
      <c r="B8" s="1023"/>
      <c r="C8" s="685">
        <v>16</v>
      </c>
      <c r="D8" s="686">
        <v>16</v>
      </c>
      <c r="E8" s="686">
        <v>16</v>
      </c>
      <c r="F8" s="686">
        <v>15</v>
      </c>
      <c r="G8" s="686">
        <v>15</v>
      </c>
      <c r="H8" s="687">
        <v>0</v>
      </c>
      <c r="I8" s="687">
        <v>0</v>
      </c>
      <c r="J8" s="687">
        <f>(E8-D8)/D8*100</f>
        <v>0</v>
      </c>
      <c r="K8" s="687">
        <f>(F8-E8)/E8*100</f>
        <v>-6.25</v>
      </c>
      <c r="L8" s="688">
        <f>(G8-F8)/F8*100</f>
        <v>0</v>
      </c>
    </row>
    <row r="9" spans="1:12" s="626" customFormat="1" ht="24.75" customHeight="1">
      <c r="A9" s="1019" t="s">
        <v>371</v>
      </c>
      <c r="B9" s="868"/>
      <c r="C9" s="685">
        <v>2541</v>
      </c>
      <c r="D9" s="686">
        <v>2465</v>
      </c>
      <c r="E9" s="686">
        <v>2465</v>
      </c>
      <c r="F9" s="686">
        <v>2350</v>
      </c>
      <c r="G9" s="686">
        <f>SUM(G10:G14)</f>
        <v>2329</v>
      </c>
      <c r="H9" s="687">
        <v>0</v>
      </c>
      <c r="I9" s="687">
        <v>-2.9909484454939</v>
      </c>
      <c r="J9" s="687">
        <f aca="true" t="shared" si="0" ref="J9:K11">(E9-D9)/D9*100</f>
        <v>0</v>
      </c>
      <c r="K9" s="687">
        <f t="shared" si="0"/>
        <v>-4.665314401622718</v>
      </c>
      <c r="L9" s="688">
        <f aca="true" t="shared" si="1" ref="L9:L14">(G9-F9)/F9*100</f>
        <v>-0.8936170212765958</v>
      </c>
    </row>
    <row r="10" spans="1:12" s="626" customFormat="1" ht="25.5" customHeight="1">
      <c r="A10" s="1020"/>
      <c r="B10" s="727" t="s">
        <v>372</v>
      </c>
      <c r="C10" s="689">
        <v>2171</v>
      </c>
      <c r="D10" s="690">
        <v>2084</v>
      </c>
      <c r="E10" s="690">
        <v>2084</v>
      </c>
      <c r="F10" s="690">
        <v>1945</v>
      </c>
      <c r="G10" s="690">
        <v>1825</v>
      </c>
      <c r="H10" s="691">
        <v>-0.8675799086757991</v>
      </c>
      <c r="I10" s="691">
        <v>-4.007369875633349</v>
      </c>
      <c r="J10" s="691">
        <f t="shared" si="0"/>
        <v>0</v>
      </c>
      <c r="K10" s="871">
        <f t="shared" si="0"/>
        <v>-6.6698656429942424</v>
      </c>
      <c r="L10" s="872">
        <f t="shared" si="1"/>
        <v>-6.169665809768637</v>
      </c>
    </row>
    <row r="11" spans="1:12" s="626" customFormat="1" ht="25.5" customHeight="1">
      <c r="A11" s="1020"/>
      <c r="B11" s="727" t="s">
        <v>373</v>
      </c>
      <c r="C11" s="689">
        <v>349</v>
      </c>
      <c r="D11" s="690">
        <v>375</v>
      </c>
      <c r="E11" s="690">
        <v>375</v>
      </c>
      <c r="F11" s="690">
        <v>399</v>
      </c>
      <c r="G11" s="690">
        <v>498</v>
      </c>
      <c r="H11" s="691">
        <v>5.757575757575758</v>
      </c>
      <c r="I11" s="691">
        <v>7.4498567335243555</v>
      </c>
      <c r="J11" s="691">
        <f t="shared" si="0"/>
        <v>0</v>
      </c>
      <c r="K11" s="691">
        <f t="shared" si="0"/>
        <v>6.4</v>
      </c>
      <c r="L11" s="873">
        <f t="shared" si="1"/>
        <v>24.81203007518797</v>
      </c>
    </row>
    <row r="12" spans="1:12" s="626" customFormat="1" ht="25.5" customHeight="1">
      <c r="A12" s="1020"/>
      <c r="B12" s="727" t="s">
        <v>374</v>
      </c>
      <c r="C12" s="689">
        <v>15</v>
      </c>
      <c r="D12" s="690">
        <v>0</v>
      </c>
      <c r="E12" s="690">
        <v>0</v>
      </c>
      <c r="F12" s="690">
        <v>0</v>
      </c>
      <c r="G12" s="690">
        <v>0</v>
      </c>
      <c r="H12" s="691">
        <v>0</v>
      </c>
      <c r="I12" s="870" t="s">
        <v>384</v>
      </c>
      <c r="J12" s="692">
        <v>0</v>
      </c>
      <c r="K12" s="691">
        <v>0</v>
      </c>
      <c r="L12" s="873">
        <v>0</v>
      </c>
    </row>
    <row r="13" spans="1:12" s="626" customFormat="1" ht="25.5" customHeight="1">
      <c r="A13" s="1020"/>
      <c r="B13" s="727" t="s">
        <v>375</v>
      </c>
      <c r="C13" s="689">
        <v>0</v>
      </c>
      <c r="D13" s="690">
        <v>0</v>
      </c>
      <c r="E13" s="690">
        <v>0</v>
      </c>
      <c r="F13" s="690">
        <v>0</v>
      </c>
      <c r="G13" s="690">
        <v>0</v>
      </c>
      <c r="H13" s="691">
        <v>0</v>
      </c>
      <c r="I13" s="691">
        <v>0</v>
      </c>
      <c r="J13" s="692">
        <v>0</v>
      </c>
      <c r="K13" s="691">
        <v>0</v>
      </c>
      <c r="L13" s="693">
        <v>0</v>
      </c>
    </row>
    <row r="14" spans="1:12" s="626" customFormat="1" ht="25.5" customHeight="1">
      <c r="A14" s="1021"/>
      <c r="B14" s="710" t="s">
        <v>376</v>
      </c>
      <c r="C14" s="694">
        <v>6</v>
      </c>
      <c r="D14" s="695">
        <v>6</v>
      </c>
      <c r="E14" s="695">
        <v>6</v>
      </c>
      <c r="F14" s="695">
        <v>6</v>
      </c>
      <c r="G14" s="695">
        <v>6</v>
      </c>
      <c r="H14" s="696">
        <v>0</v>
      </c>
      <c r="I14" s="696">
        <v>0</v>
      </c>
      <c r="J14" s="696">
        <f>(E14-D14)/D14*100</f>
        <v>0</v>
      </c>
      <c r="K14" s="696">
        <v>0</v>
      </c>
      <c r="L14" s="873">
        <f t="shared" si="1"/>
        <v>0</v>
      </c>
    </row>
    <row r="15" spans="1:12" s="626" customFormat="1" ht="25.5" customHeight="1">
      <c r="A15" s="697" t="s">
        <v>379</v>
      </c>
      <c r="B15" s="698"/>
      <c r="C15" s="691">
        <v>1910.5</v>
      </c>
      <c r="D15" s="699">
        <v>1796</v>
      </c>
      <c r="E15" s="699">
        <v>1850.9</v>
      </c>
      <c r="F15" s="699">
        <v>1838.8</v>
      </c>
      <c r="G15" s="699">
        <v>1813.6</v>
      </c>
      <c r="H15" s="691">
        <v>-4.936060108473904</v>
      </c>
      <c r="I15" s="691">
        <f>(D15-C15)/C15*100</f>
        <v>-5.993195498560587</v>
      </c>
      <c r="J15" s="691">
        <f>(E15-D15)/D15*100</f>
        <v>3.05679287305123</v>
      </c>
      <c r="K15" s="691">
        <f aca="true" t="shared" si="2" ref="K15:L17">(F15-E15)/E15*100</f>
        <v>-0.653736020314449</v>
      </c>
      <c r="L15" s="872">
        <f t="shared" si="2"/>
        <v>-1.3704589949967394</v>
      </c>
    </row>
    <row r="16" spans="1:12" s="626" customFormat="1" ht="25.5" customHeight="1">
      <c r="A16" s="697" t="s">
        <v>380</v>
      </c>
      <c r="B16" s="698"/>
      <c r="C16" s="691">
        <v>4526.5</v>
      </c>
      <c r="D16" s="699">
        <v>4237.2</v>
      </c>
      <c r="E16" s="699">
        <v>4113.9</v>
      </c>
      <c r="F16" s="699">
        <v>3975.3</v>
      </c>
      <c r="G16" s="699">
        <v>3877.8</v>
      </c>
      <c r="H16" s="691">
        <v>-6.623896361085905</v>
      </c>
      <c r="I16" s="691">
        <f>(D16-C16)/C16*100</f>
        <v>-6.391251518833539</v>
      </c>
      <c r="J16" s="691">
        <f>(E16-D16)/D16*100</f>
        <v>-2.909940526762961</v>
      </c>
      <c r="K16" s="691">
        <f t="shared" si="2"/>
        <v>-3.3690658499234174</v>
      </c>
      <c r="L16" s="873">
        <f t="shared" si="2"/>
        <v>-2.4526450833899327</v>
      </c>
    </row>
    <row r="17" spans="1:12" s="626" customFormat="1" ht="25.5" customHeight="1" thickBot="1">
      <c r="A17" s="700" t="s">
        <v>381</v>
      </c>
      <c r="B17" s="701"/>
      <c r="C17" s="702">
        <f>SUM(C15:C16)</f>
        <v>6437</v>
      </c>
      <c r="D17" s="702">
        <f>SUM(D15:D16)</f>
        <v>6033.2</v>
      </c>
      <c r="E17" s="702">
        <f>SUM(E15:E16)</f>
        <v>5964.799999999999</v>
      </c>
      <c r="F17" s="702">
        <f>SUM(F15:F16)</f>
        <v>5814.1</v>
      </c>
      <c r="G17" s="702">
        <f>SUM(G15:G16)</f>
        <v>5691.4</v>
      </c>
      <c r="H17" s="702">
        <v>-6.129234538375164</v>
      </c>
      <c r="I17" s="702">
        <f>(D17-C17)/C17*100</f>
        <v>-6.273108590958524</v>
      </c>
      <c r="J17" s="702">
        <f>(E17-D17)/D17*100</f>
        <v>-1.1337267121925436</v>
      </c>
      <c r="K17" s="702">
        <f t="shared" si="2"/>
        <v>-2.5264887339055613</v>
      </c>
      <c r="L17" s="874">
        <f t="shared" si="2"/>
        <v>-2.1103868182521928</v>
      </c>
    </row>
    <row r="18" spans="1:12" ht="27.75" customHeight="1">
      <c r="A18" s="869" t="s">
        <v>378</v>
      </c>
      <c r="B18" s="703"/>
      <c r="C18" s="643"/>
      <c r="D18" s="643"/>
      <c r="E18" s="643"/>
      <c r="F18" s="643"/>
      <c r="G18" s="643"/>
      <c r="H18" s="643"/>
      <c r="I18" s="643"/>
      <c r="J18" s="643"/>
      <c r="K18" s="643"/>
      <c r="L18" s="643"/>
    </row>
    <row r="19" spans="1:12" ht="16.5" customHeight="1" hidden="1">
      <c r="A19" s="643"/>
      <c r="B19" s="703" t="s">
        <v>305</v>
      </c>
      <c r="C19" s="643"/>
      <c r="D19" s="643"/>
      <c r="E19" s="643"/>
      <c r="F19" s="643"/>
      <c r="G19" s="643"/>
      <c r="H19" s="643"/>
      <c r="I19" s="643"/>
      <c r="J19" s="643"/>
      <c r="K19" s="643"/>
      <c r="L19" s="643"/>
    </row>
    <row r="20" ht="15.75" hidden="1">
      <c r="B20" s="704" t="s">
        <v>306</v>
      </c>
    </row>
  </sheetData>
  <sheetProtection/>
  <mergeCells count="8">
    <mergeCell ref="A9:A14"/>
    <mergeCell ref="A8:B8"/>
    <mergeCell ref="C6:C7"/>
    <mergeCell ref="E6:E7"/>
    <mergeCell ref="H6:L6"/>
    <mergeCell ref="G6:G7"/>
    <mergeCell ref="D6:D7"/>
    <mergeCell ref="F6:F7"/>
  </mergeCells>
  <printOptions/>
  <pageMargins left="0.7874015748031497" right="0.6692913385826772" top="1.1811023622047245" bottom="0.7874015748031497" header="0.5118110236220472" footer="0.5118110236220472"/>
  <pageSetup fitToHeight="1" fitToWidth="1" horizontalDpi="400" verticalDpi="400" orientation="landscape" paperSize="9" scale="7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5"/>
  <sheetViews>
    <sheetView showGridLines="0" showZeros="0" view="pageBreakPreview" zoomScaleSheetLayoutView="100" zoomScalePageLayoutView="0" workbookViewId="0" topLeftCell="A1">
      <selection activeCell="F16" sqref="F16"/>
    </sheetView>
  </sheetViews>
  <sheetFormatPr defaultColWidth="10.72265625" defaultRowHeight="18"/>
  <cols>
    <col min="1" max="1" width="8.8125" style="608" customWidth="1"/>
    <col min="2" max="2" width="11.2734375" style="608" customWidth="1"/>
    <col min="3" max="7" width="10.99609375" style="608" customWidth="1"/>
    <col min="8" max="12" width="8.8125" style="608" customWidth="1"/>
    <col min="13" max="13" width="4.2734375" style="608" customWidth="1"/>
    <col min="14" max="16384" width="10.72265625" style="608" customWidth="1"/>
  </cols>
  <sheetData>
    <row r="1" s="706" customFormat="1" ht="27.75" customHeight="1">
      <c r="A1" s="705" t="s">
        <v>57</v>
      </c>
    </row>
    <row r="2" s="706" customFormat="1" ht="27.75" customHeight="1">
      <c r="A2" s="707" t="s">
        <v>0</v>
      </c>
    </row>
    <row r="3" s="575" customFormat="1" ht="4.5" customHeight="1"/>
    <row r="4" spans="1:12" ht="28.5" customHeight="1">
      <c r="A4" s="866" t="s">
        <v>303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</row>
    <row r="5" spans="1:12" ht="28.5" customHeight="1" thickBot="1">
      <c r="A5" s="867" t="s">
        <v>307</v>
      </c>
      <c r="B5" s="644"/>
      <c r="C5" s="644"/>
      <c r="D5" s="644"/>
      <c r="E5" s="645"/>
      <c r="F5" s="645"/>
      <c r="G5" s="645"/>
      <c r="H5" s="645"/>
      <c r="J5" s="708"/>
      <c r="K5" s="708"/>
      <c r="L5" s="708"/>
    </row>
    <row r="6" spans="1:12" s="626" customFormat="1" ht="20.25" customHeight="1">
      <c r="A6" s="647"/>
      <c r="B6" s="648" t="s">
        <v>383</v>
      </c>
      <c r="C6" s="1012">
        <v>19</v>
      </c>
      <c r="D6" s="1012">
        <v>20</v>
      </c>
      <c r="E6" s="1012">
        <v>21</v>
      </c>
      <c r="F6" s="1012">
        <v>22</v>
      </c>
      <c r="G6" s="1012">
        <v>23</v>
      </c>
      <c r="H6" s="1026" t="s">
        <v>389</v>
      </c>
      <c r="I6" s="1030"/>
      <c r="J6" s="1030"/>
      <c r="K6" s="1030"/>
      <c r="L6" s="1031"/>
    </row>
    <row r="7" spans="1:12" s="626" customFormat="1" ht="20.25" customHeight="1">
      <c r="A7" s="684" t="s">
        <v>382</v>
      </c>
      <c r="B7" s="649"/>
      <c r="C7" s="1029"/>
      <c r="D7" s="1029"/>
      <c r="E7" s="1029"/>
      <c r="F7" s="1029"/>
      <c r="G7" s="1029"/>
      <c r="H7" s="709">
        <v>19</v>
      </c>
      <c r="I7" s="710">
        <v>20</v>
      </c>
      <c r="J7" s="711">
        <v>21</v>
      </c>
      <c r="K7" s="683">
        <v>22</v>
      </c>
      <c r="L7" s="712">
        <v>23</v>
      </c>
    </row>
    <row r="8" spans="1:12" s="626" customFormat="1" ht="25.5" customHeight="1">
      <c r="A8" s="697" t="s">
        <v>390</v>
      </c>
      <c r="B8" s="698"/>
      <c r="C8" s="713">
        <v>699255</v>
      </c>
      <c r="D8" s="713">
        <v>655551</v>
      </c>
      <c r="E8" s="713">
        <v>675593</v>
      </c>
      <c r="F8" s="713">
        <v>671164</v>
      </c>
      <c r="G8" s="713">
        <v>663769</v>
      </c>
      <c r="H8" s="714">
        <v>-4.675339546943566</v>
      </c>
      <c r="I8" s="714">
        <v>-6.250080442756935</v>
      </c>
      <c r="J8" s="715">
        <v>3.0572754827618294</v>
      </c>
      <c r="K8" s="716">
        <v>-0.6555722158163273</v>
      </c>
      <c r="L8" s="717">
        <f aca="true" t="shared" si="0" ref="L8:L14">(G8-F8)/F8*100</f>
        <v>-1.1018171415630158</v>
      </c>
    </row>
    <row r="9" spans="1:12" s="626" customFormat="1" ht="25.5" customHeight="1">
      <c r="A9" s="697" t="s">
        <v>391</v>
      </c>
      <c r="B9" s="698"/>
      <c r="C9" s="718">
        <v>1136165</v>
      </c>
      <c r="D9" s="718">
        <v>1038361</v>
      </c>
      <c r="E9" s="718">
        <v>1003389</v>
      </c>
      <c r="F9" s="718">
        <v>967244</v>
      </c>
      <c r="G9" s="718">
        <v>946198</v>
      </c>
      <c r="H9" s="719">
        <v>-7.066424769090332</v>
      </c>
      <c r="I9" s="719">
        <v>-8.608256723275229</v>
      </c>
      <c r="J9" s="720">
        <v>-3.368000146384543</v>
      </c>
      <c r="K9" s="721">
        <v>-3.602291832978038</v>
      </c>
      <c r="L9" s="722">
        <f t="shared" si="0"/>
        <v>-2.1758728924656032</v>
      </c>
    </row>
    <row r="10" spans="1:12" s="626" customFormat="1" ht="25.5" customHeight="1">
      <c r="A10" s="697" t="s">
        <v>392</v>
      </c>
      <c r="B10" s="698"/>
      <c r="C10" s="718">
        <v>1835420</v>
      </c>
      <c r="D10" s="718">
        <v>1693912</v>
      </c>
      <c r="E10" s="718">
        <v>1678982</v>
      </c>
      <c r="F10" s="718">
        <v>1638408</v>
      </c>
      <c r="G10" s="718">
        <f>SUM(G8:G9)</f>
        <v>1609967</v>
      </c>
      <c r="H10" s="719">
        <v>-6.169754517518725</v>
      </c>
      <c r="I10" s="719">
        <v>-7.7098429787187674</v>
      </c>
      <c r="J10" s="720">
        <v>-0.8813917133829856</v>
      </c>
      <c r="K10" s="721">
        <v>-2.416583382073185</v>
      </c>
      <c r="L10" s="722">
        <f t="shared" si="0"/>
        <v>-1.7358924028691265</v>
      </c>
    </row>
    <row r="11" spans="1:12" s="626" customFormat="1" ht="25.5" customHeight="1">
      <c r="A11" s="684" t="s">
        <v>393</v>
      </c>
      <c r="B11" s="649"/>
      <c r="C11" s="723">
        <v>162.48221321263344</v>
      </c>
      <c r="D11" s="723">
        <v>158.3951515595278</v>
      </c>
      <c r="E11" s="723">
        <v>148.51974487598304</v>
      </c>
      <c r="F11" s="723">
        <v>144.1144042290707</v>
      </c>
      <c r="G11" s="723">
        <f>G9/G8*100</f>
        <v>142.54929049111965</v>
      </c>
      <c r="H11" s="723">
        <v>-2.5083595480775753</v>
      </c>
      <c r="I11" s="723">
        <v>-2.5153901908986738</v>
      </c>
      <c r="J11" s="724">
        <v>-6.234664752243629</v>
      </c>
      <c r="K11" s="725">
        <v>-2.9661649705841455</v>
      </c>
      <c r="L11" s="726">
        <f t="shared" si="0"/>
        <v>-1.0860217244233825</v>
      </c>
    </row>
    <row r="12" spans="1:12" s="626" customFormat="1" ht="25.5" customHeight="1">
      <c r="A12" s="660" t="s">
        <v>308</v>
      </c>
      <c r="B12" s="876" t="s">
        <v>385</v>
      </c>
      <c r="C12" s="718">
        <v>28095</v>
      </c>
      <c r="D12" s="718">
        <v>29334</v>
      </c>
      <c r="E12" s="718">
        <v>29185.540702760387</v>
      </c>
      <c r="F12" s="718">
        <v>29787</v>
      </c>
      <c r="G12" s="718">
        <v>30885</v>
      </c>
      <c r="H12" s="719">
        <v>3.633345628919218</v>
      </c>
      <c r="I12" s="719">
        <v>4.410037373198078</v>
      </c>
      <c r="J12" s="720">
        <v>-0.50609973832281</v>
      </c>
      <c r="K12" s="721">
        <v>2.060812589923087</v>
      </c>
      <c r="L12" s="722">
        <f t="shared" si="0"/>
        <v>3.6861718199214426</v>
      </c>
    </row>
    <row r="13" spans="1:12" s="626" customFormat="1" ht="25.5" customHeight="1">
      <c r="A13" s="660" t="s">
        <v>309</v>
      </c>
      <c r="B13" s="876" t="s">
        <v>386</v>
      </c>
      <c r="C13" s="718">
        <v>9862</v>
      </c>
      <c r="D13" s="718">
        <v>9591</v>
      </c>
      <c r="E13" s="718">
        <v>9631.533732181637</v>
      </c>
      <c r="F13" s="718">
        <v>9922</v>
      </c>
      <c r="G13" s="718">
        <v>10221</v>
      </c>
      <c r="H13" s="719">
        <v>5.679382768966995</v>
      </c>
      <c r="I13" s="719">
        <v>-2.747921314135064</v>
      </c>
      <c r="J13" s="720">
        <v>0.42262258556601895</v>
      </c>
      <c r="K13" s="721">
        <v>3.0157841512596733</v>
      </c>
      <c r="L13" s="722">
        <f t="shared" si="0"/>
        <v>3.013505341664987</v>
      </c>
    </row>
    <row r="14" spans="1:12" s="626" customFormat="1" ht="25.5" customHeight="1" thickBot="1">
      <c r="A14" s="875" t="s">
        <v>310</v>
      </c>
      <c r="B14" s="877" t="s">
        <v>387</v>
      </c>
      <c r="C14" s="728">
        <v>16808</v>
      </c>
      <c r="D14" s="728">
        <v>17232</v>
      </c>
      <c r="E14" s="728">
        <v>17500</v>
      </c>
      <c r="F14" s="728">
        <v>18060</v>
      </c>
      <c r="G14" s="728">
        <v>18505</v>
      </c>
      <c r="H14" s="729">
        <v>5.0565660353772115</v>
      </c>
      <c r="I14" s="729">
        <v>2.5226082817705855</v>
      </c>
      <c r="J14" s="730">
        <v>1.5552460538532962</v>
      </c>
      <c r="K14" s="731">
        <v>3.2</v>
      </c>
      <c r="L14" s="732">
        <f t="shared" si="0"/>
        <v>2.4640088593576968</v>
      </c>
    </row>
    <row r="15" ht="24" customHeight="1">
      <c r="A15" s="857" t="s">
        <v>388</v>
      </c>
    </row>
  </sheetData>
  <sheetProtection/>
  <mergeCells count="6">
    <mergeCell ref="C6:C7"/>
    <mergeCell ref="E6:E7"/>
    <mergeCell ref="H6:L6"/>
    <mergeCell ref="F6:F7"/>
    <mergeCell ref="D6:D7"/>
    <mergeCell ref="G6:G7"/>
  </mergeCells>
  <printOptions/>
  <pageMargins left="0.7874015748031497" right="0.7480314960629921" top="1.1811023622047245" bottom="0.7874015748031497" header="0.5118110236220472" footer="0.5118110236220472"/>
  <pageSetup horizontalDpi="400" verticalDpi="400" orientation="landscape" paperSize="9" scale="7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52"/>
  <sheetViews>
    <sheetView showGridLines="0" showZeros="0" view="pageBreakPreview" zoomScale="80" zoomScaleSheetLayoutView="80" zoomScalePageLayoutView="0" workbookViewId="0" topLeftCell="A1">
      <selection activeCell="A5" sqref="A5"/>
    </sheetView>
  </sheetViews>
  <sheetFormatPr defaultColWidth="12.18359375" defaultRowHeight="18"/>
  <cols>
    <col min="1" max="1" width="6.18359375" style="617" customWidth="1"/>
    <col min="2" max="2" width="4.99609375" style="617" customWidth="1"/>
    <col min="3" max="3" width="9.72265625" style="617" customWidth="1"/>
    <col min="4" max="6" width="11.6328125" style="617" customWidth="1"/>
    <col min="7" max="10" width="9.72265625" style="617" customWidth="1"/>
    <col min="11" max="20" width="4.2734375" style="617" customWidth="1"/>
    <col min="21" max="21" width="4.90625" style="617" customWidth="1"/>
    <col min="22" max="22" width="4.2734375" style="617" customWidth="1"/>
    <col min="23" max="23" width="8.2734375" style="617" customWidth="1"/>
    <col min="24" max="16384" width="12.18359375" style="617" customWidth="1"/>
  </cols>
  <sheetData>
    <row r="1" s="734" customFormat="1" ht="27.75" customHeight="1">
      <c r="A1" s="733" t="s">
        <v>311</v>
      </c>
    </row>
    <row r="2" s="734" customFormat="1" ht="27.75" customHeight="1">
      <c r="A2" s="735" t="s">
        <v>0</v>
      </c>
    </row>
    <row r="3" s="734" customFormat="1" ht="4.5" customHeight="1">
      <c r="A3" s="735"/>
    </row>
    <row r="4" s="736" customFormat="1" ht="27.75" customHeight="1">
      <c r="A4" s="878" t="s">
        <v>312</v>
      </c>
    </row>
    <row r="5" s="738" customFormat="1" ht="27.75" customHeight="1">
      <c r="A5" s="878" t="s">
        <v>394</v>
      </c>
    </row>
    <row r="6" s="738" customFormat="1" ht="21.75" customHeight="1">
      <c r="A6" s="739"/>
    </row>
    <row r="7" spans="1:6" s="743" customFormat="1" ht="21.75" customHeight="1" thickBot="1">
      <c r="A7" s="880" t="s">
        <v>399</v>
      </c>
      <c r="B7" s="627"/>
      <c r="C7" s="627"/>
      <c r="D7" s="627"/>
      <c r="E7" s="881"/>
      <c r="F7" s="882"/>
    </row>
    <row r="8" spans="1:13" s="743" customFormat="1" ht="18.75" customHeight="1">
      <c r="A8" s="618"/>
      <c r="B8" s="619" t="s">
        <v>397</v>
      </c>
      <c r="C8" s="1036" t="s">
        <v>313</v>
      </c>
      <c r="D8" s="1038" t="s">
        <v>398</v>
      </c>
      <c r="E8" s="1039"/>
      <c r="F8" s="1040"/>
      <c r="G8" s="741"/>
      <c r="H8" s="742"/>
      <c r="I8" s="742"/>
      <c r="J8" s="742"/>
      <c r="K8" s="742"/>
      <c r="L8" s="742"/>
      <c r="M8" s="742"/>
    </row>
    <row r="9" spans="1:13" s="743" customFormat="1" ht="18.75" customHeight="1">
      <c r="A9" s="860" t="s">
        <v>396</v>
      </c>
      <c r="B9" s="627"/>
      <c r="C9" s="1041"/>
      <c r="D9" s="629" t="s">
        <v>252</v>
      </c>
      <c r="E9" s="629" t="s">
        <v>314</v>
      </c>
      <c r="F9" s="744" t="s">
        <v>110</v>
      </c>
      <c r="G9" s="741"/>
      <c r="H9" s="742"/>
      <c r="I9" s="742"/>
      <c r="J9" s="742"/>
      <c r="K9" s="742"/>
      <c r="L9" s="742"/>
      <c r="M9" s="742"/>
    </row>
    <row r="10" spans="1:23" s="743" customFormat="1" ht="18.75" customHeight="1">
      <c r="A10" s="1042">
        <v>22</v>
      </c>
      <c r="B10" s="1043"/>
      <c r="C10" s="745">
        <v>162.85</v>
      </c>
      <c r="D10" s="745">
        <v>114.64</v>
      </c>
      <c r="E10" s="745">
        <v>74.09</v>
      </c>
      <c r="F10" s="746">
        <v>188.73</v>
      </c>
      <c r="G10" s="747"/>
      <c r="H10" s="742"/>
      <c r="I10" s="742"/>
      <c r="J10" s="742"/>
      <c r="K10" s="742"/>
      <c r="L10" s="742"/>
      <c r="M10" s="742"/>
      <c r="W10" s="748"/>
    </row>
    <row r="11" spans="1:13" s="743" customFormat="1" ht="18.75" customHeight="1">
      <c r="A11" s="1044"/>
      <c r="B11" s="1045"/>
      <c r="C11" s="749"/>
      <c r="D11" s="750">
        <v>60.74286017061411</v>
      </c>
      <c r="E11" s="750">
        <v>39.2571398293859</v>
      </c>
      <c r="F11" s="751">
        <v>100</v>
      </c>
      <c r="G11" s="752"/>
      <c r="H11" s="742"/>
      <c r="I11" s="742"/>
      <c r="J11" s="742"/>
      <c r="K11" s="742"/>
      <c r="L11" s="742"/>
      <c r="M11" s="742"/>
    </row>
    <row r="12" spans="1:23" s="743" customFormat="1" ht="18.75" customHeight="1">
      <c r="A12" s="1032">
        <v>23</v>
      </c>
      <c r="B12" s="1033"/>
      <c r="C12" s="753">
        <v>160.41</v>
      </c>
      <c r="D12" s="753">
        <v>101.52</v>
      </c>
      <c r="E12" s="753">
        <v>78.18</v>
      </c>
      <c r="F12" s="754">
        <v>179.7</v>
      </c>
      <c r="G12" s="747"/>
      <c r="H12" s="742"/>
      <c r="I12" s="742"/>
      <c r="J12" s="742"/>
      <c r="K12" s="742"/>
      <c r="L12" s="742"/>
      <c r="M12" s="742"/>
      <c r="W12" s="748"/>
    </row>
    <row r="13" spans="1:13" s="743" customFormat="1" ht="18.75" customHeight="1" thickBot="1">
      <c r="A13" s="1034"/>
      <c r="B13" s="1035"/>
      <c r="C13" s="755"/>
      <c r="D13" s="756">
        <f>D12/$F12*100</f>
        <v>56.49415692821369</v>
      </c>
      <c r="E13" s="756">
        <f>E12/$F12*100</f>
        <v>43.505843071786316</v>
      </c>
      <c r="F13" s="757">
        <f>SUM(D13:E13)</f>
        <v>100</v>
      </c>
      <c r="G13" s="752"/>
      <c r="H13" s="742"/>
      <c r="I13" s="742"/>
      <c r="J13" s="742"/>
      <c r="K13" s="742"/>
      <c r="L13" s="742"/>
      <c r="M13" s="742"/>
    </row>
    <row r="14" spans="1:8" s="738" customFormat="1" ht="27" customHeight="1">
      <c r="A14" s="879" t="s">
        <v>395</v>
      </c>
      <c r="B14" s="758"/>
      <c r="C14" s="759"/>
      <c r="D14" s="759"/>
      <c r="E14" s="759"/>
      <c r="F14" s="759"/>
      <c r="G14" s="617"/>
      <c r="H14" s="617"/>
    </row>
    <row r="15" spans="1:14" s="504" customFormat="1" ht="33" customHeight="1">
      <c r="A15" s="847"/>
      <c r="B15" s="839"/>
      <c r="C15" s="840"/>
      <c r="D15" s="840"/>
      <c r="E15" s="840"/>
      <c r="F15" s="840"/>
      <c r="G15" s="840"/>
      <c r="H15" s="841"/>
      <c r="M15" s="842"/>
      <c r="N15" s="842"/>
    </row>
    <row r="16" spans="1:6" s="738" customFormat="1" ht="21.75" customHeight="1" thickBot="1">
      <c r="A16" s="880" t="s">
        <v>400</v>
      </c>
      <c r="B16" s="740"/>
      <c r="C16" s="740"/>
      <c r="D16" s="740"/>
      <c r="E16" s="615"/>
      <c r="F16" s="616"/>
    </row>
    <row r="17" spans="1:13" s="743" customFormat="1" ht="18.75" customHeight="1">
      <c r="A17" s="618"/>
      <c r="B17" s="619" t="s">
        <v>397</v>
      </c>
      <c r="C17" s="1036" t="s">
        <v>313</v>
      </c>
      <c r="D17" s="1038" t="s">
        <v>398</v>
      </c>
      <c r="E17" s="1039"/>
      <c r="F17" s="1040"/>
      <c r="G17" s="741"/>
      <c r="H17" s="742"/>
      <c r="I17" s="742"/>
      <c r="J17" s="742"/>
      <c r="K17" s="742"/>
      <c r="L17" s="742"/>
      <c r="M17" s="742"/>
    </row>
    <row r="18" spans="1:13" s="743" customFormat="1" ht="18.75" customHeight="1">
      <c r="A18" s="860" t="s">
        <v>396</v>
      </c>
      <c r="B18" s="627"/>
      <c r="C18" s="1041"/>
      <c r="D18" s="629" t="s">
        <v>252</v>
      </c>
      <c r="E18" s="629" t="s">
        <v>314</v>
      </c>
      <c r="F18" s="744" t="s">
        <v>110</v>
      </c>
      <c r="G18" s="741"/>
      <c r="H18" s="742"/>
      <c r="I18" s="742"/>
      <c r="J18" s="742"/>
      <c r="K18" s="742"/>
      <c r="L18" s="742"/>
      <c r="M18" s="742"/>
    </row>
    <row r="19" spans="1:23" s="743" customFormat="1" ht="18.75" customHeight="1">
      <c r="A19" s="1042">
        <v>22</v>
      </c>
      <c r="B19" s="1043"/>
      <c r="C19" s="745">
        <v>170.71</v>
      </c>
      <c r="D19" s="745">
        <v>143.8</v>
      </c>
      <c r="E19" s="745">
        <v>264.1</v>
      </c>
      <c r="F19" s="746">
        <v>407.9</v>
      </c>
      <c r="G19" s="747"/>
      <c r="H19" s="742"/>
      <c r="I19" s="742"/>
      <c r="J19" s="742"/>
      <c r="K19" s="742"/>
      <c r="L19" s="742"/>
      <c r="M19" s="742"/>
      <c r="W19" s="748"/>
    </row>
    <row r="20" spans="1:13" s="743" customFormat="1" ht="18.75" customHeight="1">
      <c r="A20" s="1044"/>
      <c r="B20" s="1045"/>
      <c r="C20" s="749"/>
      <c r="D20" s="750">
        <v>35.25373866143663</v>
      </c>
      <c r="E20" s="750">
        <v>64.74626133856339</v>
      </c>
      <c r="F20" s="751">
        <v>100.00000000000001</v>
      </c>
      <c r="G20" s="752"/>
      <c r="H20" s="742"/>
      <c r="I20" s="742"/>
      <c r="J20" s="742"/>
      <c r="K20" s="742"/>
      <c r="L20" s="742"/>
      <c r="M20" s="742"/>
    </row>
    <row r="21" spans="1:23" s="743" customFormat="1" ht="18.75" customHeight="1">
      <c r="A21" s="1032">
        <v>23</v>
      </c>
      <c r="B21" s="1033"/>
      <c r="C21" s="753">
        <v>168.18</v>
      </c>
      <c r="D21" s="753">
        <v>108.33</v>
      </c>
      <c r="E21" s="753">
        <v>213.03</v>
      </c>
      <c r="F21" s="754">
        <v>321.36</v>
      </c>
      <c r="G21" s="747"/>
      <c r="H21" s="742"/>
      <c r="I21" s="742"/>
      <c r="J21" s="742"/>
      <c r="K21" s="742"/>
      <c r="L21" s="742"/>
      <c r="M21" s="742"/>
      <c r="W21" s="748"/>
    </row>
    <row r="22" spans="1:13" s="743" customFormat="1" ht="18.75" customHeight="1" thickBot="1">
      <c r="A22" s="1034"/>
      <c r="B22" s="1035"/>
      <c r="C22" s="755"/>
      <c r="D22" s="756">
        <f>D21/$F21*100</f>
        <v>33.70985810306198</v>
      </c>
      <c r="E22" s="756">
        <f>E21/$F21*100</f>
        <v>66.29014189693801</v>
      </c>
      <c r="F22" s="757">
        <f>SUM(D22:E22)</f>
        <v>100</v>
      </c>
      <c r="G22" s="752"/>
      <c r="H22" s="742"/>
      <c r="I22" s="742"/>
      <c r="J22" s="742"/>
      <c r="K22" s="742"/>
      <c r="L22" s="742"/>
      <c r="M22" s="742"/>
    </row>
    <row r="23" spans="1:8" s="738" customFormat="1" ht="27" customHeight="1">
      <c r="A23" s="879" t="s">
        <v>395</v>
      </c>
      <c r="B23" s="758"/>
      <c r="C23" s="759"/>
      <c r="D23" s="759"/>
      <c r="E23" s="759"/>
      <c r="F23" s="759"/>
      <c r="G23" s="617"/>
      <c r="H23" s="617"/>
    </row>
    <row r="24" s="738" customFormat="1" ht="27" customHeight="1">
      <c r="A24" s="737"/>
    </row>
    <row r="25" s="738" customFormat="1" ht="27" customHeight="1">
      <c r="A25" s="739"/>
    </row>
    <row r="26" spans="1:6" s="539" customFormat="1" ht="21.75" customHeight="1" thickBot="1">
      <c r="A26" s="880" t="s">
        <v>401</v>
      </c>
      <c r="B26" s="516"/>
      <c r="C26" s="516"/>
      <c r="D26" s="516"/>
      <c r="E26" s="883"/>
      <c r="F26" s="884"/>
    </row>
    <row r="27" spans="1:13" s="743" customFormat="1" ht="18.75" customHeight="1">
      <c r="A27" s="618"/>
      <c r="B27" s="619" t="s">
        <v>397</v>
      </c>
      <c r="C27" s="1036" t="s">
        <v>313</v>
      </c>
      <c r="D27" s="1038" t="s">
        <v>398</v>
      </c>
      <c r="E27" s="1039"/>
      <c r="F27" s="1040"/>
      <c r="G27" s="741"/>
      <c r="H27" s="742"/>
      <c r="I27" s="742"/>
      <c r="J27" s="742"/>
      <c r="K27" s="742"/>
      <c r="L27" s="742"/>
      <c r="M27" s="742"/>
    </row>
    <row r="28" spans="1:13" s="743" customFormat="1" ht="18.75" customHeight="1">
      <c r="A28" s="860" t="s">
        <v>396</v>
      </c>
      <c r="B28" s="627"/>
      <c r="C28" s="1041"/>
      <c r="D28" s="629" t="s">
        <v>252</v>
      </c>
      <c r="E28" s="629" t="s">
        <v>314</v>
      </c>
      <c r="F28" s="744" t="s">
        <v>110</v>
      </c>
      <c r="G28" s="741"/>
      <c r="H28" s="742"/>
      <c r="I28" s="742"/>
      <c r="J28" s="742"/>
      <c r="K28" s="742"/>
      <c r="L28" s="742"/>
      <c r="M28" s="742"/>
    </row>
    <row r="29" spans="1:23" s="743" customFormat="1" ht="18.75" customHeight="1">
      <c r="A29" s="1042">
        <v>22</v>
      </c>
      <c r="B29" s="1043"/>
      <c r="C29" s="745">
        <v>158.94</v>
      </c>
      <c r="D29" s="745">
        <v>226.16</v>
      </c>
      <c r="E29" s="745">
        <v>571.51</v>
      </c>
      <c r="F29" s="746">
        <v>797.67</v>
      </c>
      <c r="G29" s="747"/>
      <c r="H29" s="742"/>
      <c r="I29" s="742"/>
      <c r="J29" s="742"/>
      <c r="K29" s="742"/>
      <c r="L29" s="742"/>
      <c r="M29" s="742"/>
      <c r="W29" s="748"/>
    </row>
    <row r="30" spans="1:13" s="743" customFormat="1" ht="18.75" customHeight="1">
      <c r="A30" s="1044"/>
      <c r="B30" s="1045"/>
      <c r="C30" s="749"/>
      <c r="D30" s="750">
        <v>28.352576880163475</v>
      </c>
      <c r="E30" s="750">
        <v>71.64742311983653</v>
      </c>
      <c r="F30" s="751">
        <v>100</v>
      </c>
      <c r="G30" s="752"/>
      <c r="H30" s="742"/>
      <c r="I30" s="742"/>
      <c r="J30" s="742"/>
      <c r="K30" s="742"/>
      <c r="L30" s="742"/>
      <c r="M30" s="742"/>
    </row>
    <row r="31" spans="1:23" s="743" customFormat="1" ht="18.75" customHeight="1">
      <c r="A31" s="1032">
        <v>23</v>
      </c>
      <c r="B31" s="1033"/>
      <c r="C31" s="753">
        <v>157.14</v>
      </c>
      <c r="D31" s="753">
        <v>132.15</v>
      </c>
      <c r="E31" s="753">
        <v>284.43</v>
      </c>
      <c r="F31" s="754">
        <v>416.58</v>
      </c>
      <c r="G31" s="747"/>
      <c r="H31" s="742"/>
      <c r="I31" s="742"/>
      <c r="J31" s="742"/>
      <c r="K31" s="742"/>
      <c r="L31" s="742"/>
      <c r="M31" s="742"/>
      <c r="W31" s="748"/>
    </row>
    <row r="32" spans="1:13" s="743" customFormat="1" ht="18.75" customHeight="1" thickBot="1">
      <c r="A32" s="1034"/>
      <c r="B32" s="1035"/>
      <c r="C32" s="755"/>
      <c r="D32" s="756">
        <f>D31/$F31*100</f>
        <v>31.722598300446496</v>
      </c>
      <c r="E32" s="756">
        <f>E31/$F31*100</f>
        <v>68.27740169955351</v>
      </c>
      <c r="F32" s="757">
        <f>SUM(D32:E32)</f>
        <v>100</v>
      </c>
      <c r="G32" s="752"/>
      <c r="H32" s="742"/>
      <c r="I32" s="742"/>
      <c r="J32" s="742"/>
      <c r="K32" s="742"/>
      <c r="L32" s="742"/>
      <c r="M32" s="742"/>
    </row>
    <row r="33" spans="1:8" s="738" customFormat="1" ht="27" customHeight="1">
      <c r="A33" s="879" t="s">
        <v>395</v>
      </c>
      <c r="B33" s="758"/>
      <c r="C33" s="759"/>
      <c r="D33" s="759"/>
      <c r="E33" s="759"/>
      <c r="F33" s="759"/>
      <c r="G33" s="617"/>
      <c r="H33" s="617"/>
    </row>
    <row r="34" ht="33" customHeight="1">
      <c r="C34" s="760"/>
    </row>
    <row r="35" spans="1:6" s="539" customFormat="1" ht="21.75" customHeight="1" thickBot="1">
      <c r="A35" s="880" t="s">
        <v>402</v>
      </c>
      <c r="B35" s="516"/>
      <c r="C35" s="516"/>
      <c r="D35" s="516"/>
      <c r="E35" s="883"/>
      <c r="F35" s="884"/>
    </row>
    <row r="36" spans="1:13" s="743" customFormat="1" ht="18.75" customHeight="1">
      <c r="A36" s="618"/>
      <c r="B36" s="619" t="s">
        <v>397</v>
      </c>
      <c r="C36" s="1036" t="s">
        <v>313</v>
      </c>
      <c r="D36" s="1038" t="s">
        <v>398</v>
      </c>
      <c r="E36" s="1039"/>
      <c r="F36" s="1040"/>
      <c r="G36" s="741"/>
      <c r="H36" s="742"/>
      <c r="I36" s="742"/>
      <c r="J36" s="742"/>
      <c r="K36" s="742"/>
      <c r="L36" s="742"/>
      <c r="M36" s="742"/>
    </row>
    <row r="37" spans="1:13" s="743" customFormat="1" ht="18.75" customHeight="1">
      <c r="A37" s="860" t="s">
        <v>396</v>
      </c>
      <c r="B37" s="627"/>
      <c r="C37" s="1037"/>
      <c r="D37" s="629" t="s">
        <v>252</v>
      </c>
      <c r="E37" s="629" t="s">
        <v>314</v>
      </c>
      <c r="F37" s="744" t="s">
        <v>110</v>
      </c>
      <c r="G37" s="741"/>
      <c r="H37" s="742"/>
      <c r="I37" s="742"/>
      <c r="J37" s="742"/>
      <c r="K37" s="742"/>
      <c r="L37" s="742"/>
      <c r="M37" s="742"/>
    </row>
    <row r="38" spans="1:23" s="743" customFormat="1" ht="18.75" customHeight="1">
      <c r="A38" s="1042">
        <v>22</v>
      </c>
      <c r="B38" s="1043"/>
      <c r="C38" s="745">
        <v>0</v>
      </c>
      <c r="D38" s="745">
        <v>0</v>
      </c>
      <c r="E38" s="745">
        <v>0</v>
      </c>
      <c r="F38" s="746">
        <v>0</v>
      </c>
      <c r="G38" s="747"/>
      <c r="H38" s="742"/>
      <c r="I38" s="742"/>
      <c r="J38" s="742"/>
      <c r="K38" s="742"/>
      <c r="L38" s="742"/>
      <c r="M38" s="742"/>
      <c r="W38" s="748"/>
    </row>
    <row r="39" spans="1:13" s="743" customFormat="1" ht="18.75" customHeight="1">
      <c r="A39" s="1044"/>
      <c r="B39" s="1045"/>
      <c r="C39" s="749"/>
      <c r="D39" s="750">
        <v>0</v>
      </c>
      <c r="E39" s="750">
        <v>0</v>
      </c>
      <c r="F39" s="751">
        <v>0</v>
      </c>
      <c r="G39" s="752"/>
      <c r="H39" s="742"/>
      <c r="I39" s="742"/>
      <c r="J39" s="742"/>
      <c r="K39" s="742"/>
      <c r="L39" s="742"/>
      <c r="M39" s="742"/>
    </row>
    <row r="40" spans="1:23" s="743" customFormat="1" ht="18.75" customHeight="1">
      <c r="A40" s="1032">
        <v>23</v>
      </c>
      <c r="B40" s="1033"/>
      <c r="C40" s="753">
        <v>163.98</v>
      </c>
      <c r="D40" s="753">
        <v>82.1</v>
      </c>
      <c r="E40" s="753">
        <v>127.45</v>
      </c>
      <c r="F40" s="754">
        <v>209.54</v>
      </c>
      <c r="G40" s="747"/>
      <c r="H40" s="742"/>
      <c r="I40" s="742"/>
      <c r="J40" s="742"/>
      <c r="K40" s="742"/>
      <c r="L40" s="742"/>
      <c r="M40" s="742"/>
      <c r="W40" s="748"/>
    </row>
    <row r="41" spans="1:13" s="743" customFormat="1" ht="18.75" customHeight="1" thickBot="1">
      <c r="A41" s="1034"/>
      <c r="B41" s="1035"/>
      <c r="C41" s="755"/>
      <c r="D41" s="756">
        <f>D40/$F40*100</f>
        <v>39.181063281473705</v>
      </c>
      <c r="E41" s="756">
        <f>E40/$F40*100</f>
        <v>60.82370907702587</v>
      </c>
      <c r="F41" s="757">
        <f>SUM(D41:E41)</f>
        <v>100.00477235849957</v>
      </c>
      <c r="G41" s="752"/>
      <c r="H41" s="742"/>
      <c r="I41" s="742"/>
      <c r="J41" s="742"/>
      <c r="K41" s="742"/>
      <c r="L41" s="742"/>
      <c r="M41" s="742"/>
    </row>
    <row r="42" spans="1:8" s="738" customFormat="1" ht="27" customHeight="1">
      <c r="A42" s="879" t="s">
        <v>395</v>
      </c>
      <c r="B42" s="758"/>
      <c r="C42" s="759"/>
      <c r="D42" s="759"/>
      <c r="E42" s="759"/>
      <c r="F42" s="759"/>
      <c r="G42" s="617"/>
      <c r="H42" s="617"/>
    </row>
    <row r="43" ht="27" customHeight="1"/>
    <row r="44" s="738" customFormat="1" ht="27" customHeight="1">
      <c r="A44" s="737"/>
    </row>
    <row r="45" spans="1:6" s="743" customFormat="1" ht="21.75" customHeight="1" thickBot="1">
      <c r="A45" s="880" t="s">
        <v>403</v>
      </c>
      <c r="B45" s="627"/>
      <c r="C45" s="627"/>
      <c r="D45" s="627"/>
      <c r="E45" s="881"/>
      <c r="F45" s="882"/>
    </row>
    <row r="46" spans="1:13" s="743" customFormat="1" ht="18.75" customHeight="1">
      <c r="A46" s="618"/>
      <c r="B46" s="619" t="s">
        <v>397</v>
      </c>
      <c r="C46" s="1036" t="s">
        <v>313</v>
      </c>
      <c r="D46" s="1038" t="s">
        <v>398</v>
      </c>
      <c r="E46" s="1039"/>
      <c r="F46" s="1040"/>
      <c r="G46" s="741"/>
      <c r="H46" s="742"/>
      <c r="I46" s="742"/>
      <c r="J46" s="742"/>
      <c r="K46" s="742"/>
      <c r="L46" s="742"/>
      <c r="M46" s="742"/>
    </row>
    <row r="47" spans="1:13" s="743" customFormat="1" ht="18.75" customHeight="1">
      <c r="A47" s="860" t="s">
        <v>396</v>
      </c>
      <c r="B47" s="627"/>
      <c r="C47" s="1037"/>
      <c r="D47" s="629" t="s">
        <v>252</v>
      </c>
      <c r="E47" s="629" t="s">
        <v>314</v>
      </c>
      <c r="F47" s="744" t="s">
        <v>110</v>
      </c>
      <c r="G47" s="741"/>
      <c r="H47" s="742"/>
      <c r="I47" s="742"/>
      <c r="J47" s="742"/>
      <c r="K47" s="742"/>
      <c r="L47" s="742"/>
      <c r="M47" s="742"/>
    </row>
    <row r="48" spans="1:23" s="743" customFormat="1" ht="18.75" customHeight="1">
      <c r="A48" s="1042">
        <v>22</v>
      </c>
      <c r="B48" s="1043"/>
      <c r="C48" s="745">
        <v>162.1</v>
      </c>
      <c r="D48" s="745">
        <v>226.49</v>
      </c>
      <c r="E48" s="745">
        <v>1286.75</v>
      </c>
      <c r="F48" s="746">
        <v>1513.24</v>
      </c>
      <c r="G48" s="747"/>
      <c r="H48" s="742"/>
      <c r="I48" s="742"/>
      <c r="J48" s="742"/>
      <c r="K48" s="742"/>
      <c r="L48" s="742"/>
      <c r="M48" s="742"/>
      <c r="W48" s="748"/>
    </row>
    <row r="49" spans="1:13" s="743" customFormat="1" ht="18.75" customHeight="1">
      <c r="A49" s="1044"/>
      <c r="B49" s="1045"/>
      <c r="C49" s="749"/>
      <c r="D49" s="750">
        <v>14.967222648092834</v>
      </c>
      <c r="E49" s="750">
        <v>85.03277735190716</v>
      </c>
      <c r="F49" s="751">
        <v>99.99999999999999</v>
      </c>
      <c r="G49" s="752"/>
      <c r="H49" s="742"/>
      <c r="I49" s="742"/>
      <c r="J49" s="742"/>
      <c r="K49" s="742"/>
      <c r="L49" s="742"/>
      <c r="M49" s="742"/>
    </row>
    <row r="50" spans="1:23" s="743" customFormat="1" ht="18.75" customHeight="1">
      <c r="A50" s="1032">
        <v>23</v>
      </c>
      <c r="B50" s="1033"/>
      <c r="C50" s="753">
        <v>162.74</v>
      </c>
      <c r="D50" s="753">
        <v>230.92</v>
      </c>
      <c r="E50" s="753">
        <v>1349.9</v>
      </c>
      <c r="F50" s="754">
        <v>1580.82</v>
      </c>
      <c r="G50" s="747"/>
      <c r="H50" s="742"/>
      <c r="I50" s="742"/>
      <c r="J50" s="742"/>
      <c r="K50" s="742"/>
      <c r="L50" s="742"/>
      <c r="M50" s="742"/>
      <c r="W50" s="748"/>
    </row>
    <row r="51" spans="1:13" s="743" customFormat="1" ht="18.75" customHeight="1" thickBot="1">
      <c r="A51" s="1034"/>
      <c r="B51" s="1035"/>
      <c r="C51" s="755"/>
      <c r="D51" s="756">
        <f>D50/$F50*100</f>
        <v>14.60760870940398</v>
      </c>
      <c r="E51" s="756">
        <f>E50/$F50*100</f>
        <v>85.39239129059602</v>
      </c>
      <c r="F51" s="757">
        <f>SUM(D51:E51)</f>
        <v>100</v>
      </c>
      <c r="G51" s="752"/>
      <c r="H51" s="742"/>
      <c r="I51" s="742"/>
      <c r="J51" s="742"/>
      <c r="K51" s="742"/>
      <c r="L51" s="742"/>
      <c r="M51" s="742"/>
    </row>
    <row r="52" spans="1:8" s="738" customFormat="1" ht="27" customHeight="1">
      <c r="A52" s="879" t="s">
        <v>395</v>
      </c>
      <c r="B52" s="758"/>
      <c r="C52" s="759"/>
      <c r="D52" s="759"/>
      <c r="E52" s="759"/>
      <c r="F52" s="759"/>
      <c r="G52" s="617"/>
      <c r="H52" s="617"/>
    </row>
  </sheetData>
  <sheetProtection/>
  <mergeCells count="20">
    <mergeCell ref="D27:F27"/>
    <mergeCell ref="C46:C47"/>
    <mergeCell ref="A48:B49"/>
    <mergeCell ref="A50:B51"/>
    <mergeCell ref="D36:F36"/>
    <mergeCell ref="D46:F46"/>
    <mergeCell ref="A38:B39"/>
    <mergeCell ref="A40:B41"/>
    <mergeCell ref="C27:C28"/>
    <mergeCell ref="A29:B30"/>
    <mergeCell ref="A31:B32"/>
    <mergeCell ref="C36:C37"/>
    <mergeCell ref="D8:F8"/>
    <mergeCell ref="C17:C18"/>
    <mergeCell ref="A19:B20"/>
    <mergeCell ref="A21:B22"/>
    <mergeCell ref="C8:C9"/>
    <mergeCell ref="A12:B13"/>
    <mergeCell ref="A10:B11"/>
    <mergeCell ref="D17:F17"/>
  </mergeCells>
  <printOptions/>
  <pageMargins left="1.2598425196850394" right="0.7480314960629921" top="0.984251968503937" bottom="0.7874015748031497" header="0.5118110236220472" footer="0.5118110236220472"/>
  <pageSetup horizontalDpi="400" verticalDpi="400" orientation="landscape" paperSize="9" r:id="rId2"/>
  <rowBreaks count="2" manualBreakCount="2">
    <brk id="23" max="5" man="1"/>
    <brk id="42" max="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2"/>
  <sheetViews>
    <sheetView showGridLines="0" showZeros="0" view="pageBreakPreview" zoomScale="80" zoomScaleSheetLayoutView="80" zoomScalePageLayoutView="0" workbookViewId="0" topLeftCell="A1">
      <selection activeCell="D3" sqref="D3"/>
    </sheetView>
  </sheetViews>
  <sheetFormatPr defaultColWidth="12.18359375" defaultRowHeight="18"/>
  <cols>
    <col min="1" max="1" width="7.90625" style="608" customWidth="1"/>
    <col min="2" max="2" width="4.0859375" style="608" customWidth="1"/>
    <col min="3" max="5" width="11.36328125" style="608" bestFit="1" customWidth="1"/>
    <col min="6" max="6" width="12.0859375" style="608" customWidth="1"/>
    <col min="7" max="11" width="9.72265625" style="608" customWidth="1"/>
    <col min="12" max="21" width="4.2734375" style="608" customWidth="1"/>
    <col min="22" max="22" width="4.90625" style="608" customWidth="1"/>
    <col min="23" max="23" width="4.2734375" style="608" customWidth="1"/>
    <col min="24" max="24" width="8.2734375" style="608" customWidth="1"/>
    <col min="25" max="16384" width="12.18359375" style="608" customWidth="1"/>
  </cols>
  <sheetData>
    <row r="1" s="762" customFormat="1" ht="27.75" customHeight="1">
      <c r="A1" s="761" t="s">
        <v>57</v>
      </c>
    </row>
    <row r="2" s="762" customFormat="1" ht="27.75" customHeight="1">
      <c r="A2" s="763" t="s">
        <v>0</v>
      </c>
    </row>
    <row r="3" s="762" customFormat="1" ht="4.5" customHeight="1">
      <c r="A3" s="763"/>
    </row>
    <row r="4" s="575" customFormat="1" ht="28.5" customHeight="1">
      <c r="A4" s="892" t="s">
        <v>315</v>
      </c>
    </row>
    <row r="5" s="490" customFormat="1" ht="28.5" customHeight="1">
      <c r="A5" s="459" t="s">
        <v>297</v>
      </c>
    </row>
    <row r="6" s="490" customFormat="1" ht="21.75" customHeight="1">
      <c r="A6" s="577"/>
    </row>
    <row r="7" spans="1:11" ht="21" customHeight="1" thickBot="1">
      <c r="A7" s="890" t="s">
        <v>399</v>
      </c>
      <c r="B7" s="764"/>
      <c r="C7" s="764"/>
      <c r="D7" s="764"/>
      <c r="E7" s="764"/>
      <c r="F7" s="615"/>
      <c r="G7" s="615"/>
      <c r="H7" s="615"/>
      <c r="I7" s="616"/>
      <c r="J7" s="617"/>
      <c r="K7" s="617"/>
    </row>
    <row r="8" spans="1:11" s="626" customFormat="1" ht="18.75" customHeight="1">
      <c r="A8" s="618"/>
      <c r="B8" s="619" t="s">
        <v>357</v>
      </c>
      <c r="C8" s="620" t="s">
        <v>256</v>
      </c>
      <c r="D8" s="1038" t="s">
        <v>257</v>
      </c>
      <c r="E8" s="1039"/>
      <c r="F8" s="1048"/>
      <c r="G8" s="620" t="s">
        <v>258</v>
      </c>
      <c r="H8" s="620" t="s">
        <v>259</v>
      </c>
      <c r="I8" s="624" t="s">
        <v>260</v>
      </c>
      <c r="J8" s="625"/>
      <c r="K8" s="625"/>
    </row>
    <row r="9" spans="1:11" s="626" customFormat="1" ht="18.75" customHeight="1">
      <c r="A9" s="860" t="s">
        <v>338</v>
      </c>
      <c r="B9" s="627"/>
      <c r="C9" s="628" t="s">
        <v>261</v>
      </c>
      <c r="D9" s="629" t="s">
        <v>262</v>
      </c>
      <c r="E9" s="629" t="s">
        <v>263</v>
      </c>
      <c r="F9" s="629" t="s">
        <v>264</v>
      </c>
      <c r="G9" s="628" t="s">
        <v>349</v>
      </c>
      <c r="H9" s="628" t="s">
        <v>349</v>
      </c>
      <c r="I9" s="630" t="s">
        <v>349</v>
      </c>
      <c r="J9" s="625"/>
      <c r="K9" s="625"/>
    </row>
    <row r="10" spans="1:19" s="520" customFormat="1" ht="19.5">
      <c r="A10" s="851"/>
      <c r="B10" s="852"/>
      <c r="C10" s="853" t="s">
        <v>347</v>
      </c>
      <c r="D10" s="854" t="s">
        <v>347</v>
      </c>
      <c r="E10" s="854" t="s">
        <v>347</v>
      </c>
      <c r="F10" s="854" t="s">
        <v>347</v>
      </c>
      <c r="G10" s="853" t="s">
        <v>348</v>
      </c>
      <c r="H10" s="853" t="s">
        <v>348</v>
      </c>
      <c r="I10" s="855" t="s">
        <v>348</v>
      </c>
      <c r="J10" s="513"/>
      <c r="K10" s="496"/>
      <c r="L10" s="514"/>
      <c r="M10" s="514"/>
      <c r="N10" s="514"/>
      <c r="O10" s="514"/>
      <c r="P10" s="514"/>
      <c r="Q10" s="514"/>
      <c r="R10" s="514"/>
      <c r="S10" s="514"/>
    </row>
    <row r="11" spans="1:11" s="626" customFormat="1" ht="33.75" customHeight="1">
      <c r="A11" s="1010">
        <v>22</v>
      </c>
      <c r="B11" s="1047"/>
      <c r="C11" s="885">
        <v>7656795</v>
      </c>
      <c r="D11" s="885">
        <v>8469804</v>
      </c>
      <c r="E11" s="886">
        <v>3369821</v>
      </c>
      <c r="F11" s="885">
        <v>11839625</v>
      </c>
      <c r="G11" s="887">
        <v>110.61813722321155</v>
      </c>
      <c r="H11" s="887">
        <v>44.0108557170461</v>
      </c>
      <c r="I11" s="888">
        <v>154.62899294025766</v>
      </c>
      <c r="J11" s="625"/>
      <c r="K11" s="625"/>
    </row>
    <row r="12" spans="1:11" s="626" customFormat="1" ht="33.75" customHeight="1">
      <c r="A12" s="1008">
        <v>23</v>
      </c>
      <c r="B12" s="1046"/>
      <c r="C12" s="765">
        <v>10788321</v>
      </c>
      <c r="D12" s="765">
        <v>12762430</v>
      </c>
      <c r="E12" s="766">
        <v>4342344</v>
      </c>
      <c r="F12" s="765">
        <f>SUM(D12:E12)</f>
        <v>17104774</v>
      </c>
      <c r="G12" s="767">
        <f>D12/$C12*100</f>
        <v>118.29857491263004</v>
      </c>
      <c r="H12" s="767">
        <f>E12/$C12*100</f>
        <v>40.250415240703354</v>
      </c>
      <c r="I12" s="768">
        <f>F12/$C12*100</f>
        <v>158.54899015333342</v>
      </c>
      <c r="J12" s="625"/>
      <c r="K12" s="625"/>
    </row>
    <row r="13" spans="1:11" s="626" customFormat="1" ht="23.25" customHeight="1">
      <c r="A13" s="635" t="s">
        <v>124</v>
      </c>
      <c r="B13" s="636">
        <v>22</v>
      </c>
      <c r="C13" s="769">
        <v>41.59086412127914</v>
      </c>
      <c r="D13" s="769">
        <v>28.197485000774197</v>
      </c>
      <c r="E13" s="769">
        <v>22.850270376091267</v>
      </c>
      <c r="F13" s="769">
        <v>26.62873887471401</v>
      </c>
      <c r="G13" s="848">
        <v>0</v>
      </c>
      <c r="H13" s="848">
        <v>0</v>
      </c>
      <c r="I13" s="849">
        <v>0</v>
      </c>
      <c r="J13" s="625"/>
      <c r="K13" s="625"/>
    </row>
    <row r="14" spans="1:11" s="626" customFormat="1" ht="23.25" customHeight="1" thickBot="1">
      <c r="A14" s="637" t="s">
        <v>125</v>
      </c>
      <c r="B14" s="638">
        <v>23</v>
      </c>
      <c r="C14" s="770">
        <f>(C12-C11)/C11*100</f>
        <v>40.89865276528887</v>
      </c>
      <c r="D14" s="770">
        <f>(D12-D11)/D11*100</f>
        <v>50.68152698692909</v>
      </c>
      <c r="E14" s="770">
        <f>(E12-E11)/E11*100</f>
        <v>28.859782166471152</v>
      </c>
      <c r="F14" s="770">
        <f>(F12-F11)/F11*100</f>
        <v>44.47057233653938</v>
      </c>
      <c r="G14" s="530">
        <v>0</v>
      </c>
      <c r="H14" s="530">
        <v>0</v>
      </c>
      <c r="I14" s="850">
        <v>0</v>
      </c>
      <c r="J14" s="625"/>
      <c r="K14" s="625"/>
    </row>
    <row r="15" ht="33" customHeight="1"/>
    <row r="16" spans="1:11" ht="21.75" customHeight="1" thickBot="1">
      <c r="A16" s="890" t="s">
        <v>404</v>
      </c>
      <c r="B16" s="764"/>
      <c r="C16" s="764"/>
      <c r="D16" s="764"/>
      <c r="E16" s="764"/>
      <c r="F16" s="615"/>
      <c r="G16" s="615"/>
      <c r="H16" s="615"/>
      <c r="I16" s="616"/>
      <c r="J16" s="617"/>
      <c r="K16" s="617"/>
    </row>
    <row r="17" spans="1:11" s="626" customFormat="1" ht="18.75" customHeight="1">
      <c r="A17" s="618"/>
      <c r="B17" s="619" t="s">
        <v>357</v>
      </c>
      <c r="C17" s="620" t="s">
        <v>256</v>
      </c>
      <c r="D17" s="1038" t="s">
        <v>257</v>
      </c>
      <c r="E17" s="1039"/>
      <c r="F17" s="1048"/>
      <c r="G17" s="620" t="s">
        <v>258</v>
      </c>
      <c r="H17" s="620" t="s">
        <v>259</v>
      </c>
      <c r="I17" s="624" t="s">
        <v>260</v>
      </c>
      <c r="J17" s="625"/>
      <c r="K17" s="625"/>
    </row>
    <row r="18" spans="1:11" s="626" customFormat="1" ht="18.75" customHeight="1">
      <c r="A18" s="860" t="s">
        <v>338</v>
      </c>
      <c r="B18" s="627"/>
      <c r="C18" s="628" t="s">
        <v>261</v>
      </c>
      <c r="D18" s="629" t="s">
        <v>262</v>
      </c>
      <c r="E18" s="629" t="s">
        <v>263</v>
      </c>
      <c r="F18" s="629" t="s">
        <v>264</v>
      </c>
      <c r="G18" s="628" t="s">
        <v>349</v>
      </c>
      <c r="H18" s="628" t="s">
        <v>349</v>
      </c>
      <c r="I18" s="630" t="s">
        <v>349</v>
      </c>
      <c r="J18" s="625"/>
      <c r="K18" s="625"/>
    </row>
    <row r="19" spans="1:19" s="520" customFormat="1" ht="19.5">
      <c r="A19" s="851"/>
      <c r="B19" s="852"/>
      <c r="C19" s="853" t="s">
        <v>347</v>
      </c>
      <c r="D19" s="854" t="s">
        <v>347</v>
      </c>
      <c r="E19" s="854" t="s">
        <v>347</v>
      </c>
      <c r="F19" s="854" t="s">
        <v>347</v>
      </c>
      <c r="G19" s="853" t="s">
        <v>348</v>
      </c>
      <c r="H19" s="853" t="s">
        <v>348</v>
      </c>
      <c r="I19" s="855" t="s">
        <v>348</v>
      </c>
      <c r="J19" s="513"/>
      <c r="K19" s="496"/>
      <c r="L19" s="514"/>
      <c r="M19" s="514"/>
      <c r="N19" s="514"/>
      <c r="O19" s="514"/>
      <c r="P19" s="514"/>
      <c r="Q19" s="514"/>
      <c r="R19" s="514"/>
      <c r="S19" s="514"/>
    </row>
    <row r="20" spans="1:11" s="626" customFormat="1" ht="33.75" customHeight="1">
      <c r="A20" s="1010">
        <v>22</v>
      </c>
      <c r="B20" s="1047"/>
      <c r="C20" s="885">
        <v>81595</v>
      </c>
      <c r="D20" s="885">
        <v>111138</v>
      </c>
      <c r="E20" s="886">
        <v>58414</v>
      </c>
      <c r="F20" s="885">
        <v>169552</v>
      </c>
      <c r="G20" s="887">
        <v>136.20687542128806</v>
      </c>
      <c r="H20" s="887">
        <v>71.59017096635823</v>
      </c>
      <c r="I20" s="888">
        <v>207.7970463876463</v>
      </c>
      <c r="J20" s="625"/>
      <c r="K20" s="625"/>
    </row>
    <row r="21" spans="1:11" s="626" customFormat="1" ht="33.75" customHeight="1">
      <c r="A21" s="1008">
        <v>23</v>
      </c>
      <c r="B21" s="1046"/>
      <c r="C21" s="765">
        <v>161635</v>
      </c>
      <c r="D21" s="765">
        <v>269837</v>
      </c>
      <c r="E21" s="766">
        <v>113207</v>
      </c>
      <c r="F21" s="765">
        <f>SUM(D21:E21)</f>
        <v>383044</v>
      </c>
      <c r="G21" s="767">
        <f>D21/$C21*100</f>
        <v>166.9421845516132</v>
      </c>
      <c r="H21" s="767">
        <f>E21/$C21*100</f>
        <v>70.03866736783493</v>
      </c>
      <c r="I21" s="768">
        <f>F21/$C21*100</f>
        <v>236.98085191944816</v>
      </c>
      <c r="J21" s="625"/>
      <c r="K21" s="625"/>
    </row>
    <row r="22" spans="1:11" s="626" customFormat="1" ht="23.25" customHeight="1">
      <c r="A22" s="635" t="s">
        <v>124</v>
      </c>
      <c r="B22" s="636">
        <v>22</v>
      </c>
      <c r="C22" s="769">
        <v>3.8606450955932896</v>
      </c>
      <c r="D22" s="769">
        <v>-16.827815362509728</v>
      </c>
      <c r="E22" s="769">
        <v>5.121652749784048</v>
      </c>
      <c r="F22" s="769">
        <v>-10.380988625311852</v>
      </c>
      <c r="G22" s="848">
        <v>0</v>
      </c>
      <c r="H22" s="848">
        <v>0</v>
      </c>
      <c r="I22" s="849">
        <v>0</v>
      </c>
      <c r="J22" s="625"/>
      <c r="K22" s="625"/>
    </row>
    <row r="23" spans="1:11" s="626" customFormat="1" ht="23.25" customHeight="1" thickBot="1">
      <c r="A23" s="637" t="s">
        <v>125</v>
      </c>
      <c r="B23" s="638">
        <v>23</v>
      </c>
      <c r="C23" s="770">
        <f>(C21-C20)/C20*100</f>
        <v>98.09424597095409</v>
      </c>
      <c r="D23" s="770">
        <f>(D21-D20)/D20*100</f>
        <v>142.79454372041965</v>
      </c>
      <c r="E23" s="770">
        <f>(E21-E20)/E20*100</f>
        <v>93.80114356147499</v>
      </c>
      <c r="F23" s="770">
        <f>(F21-F20)/F20*100</f>
        <v>125.9153534019062</v>
      </c>
      <c r="G23" s="530">
        <v>0</v>
      </c>
      <c r="H23" s="530">
        <v>0</v>
      </c>
      <c r="I23" s="850">
        <v>0</v>
      </c>
      <c r="J23" s="625"/>
      <c r="K23" s="625"/>
    </row>
    <row r="24" ht="27" customHeight="1"/>
    <row r="25" s="490" customFormat="1" ht="27" customHeight="1">
      <c r="A25" s="576"/>
    </row>
    <row r="26" spans="1:11" ht="21" customHeight="1" thickBot="1">
      <c r="A26" s="890" t="s">
        <v>401</v>
      </c>
      <c r="B26" s="764"/>
      <c r="C26" s="764"/>
      <c r="D26" s="764"/>
      <c r="E26" s="764"/>
      <c r="F26" s="615"/>
      <c r="G26" s="615"/>
      <c r="H26" s="615"/>
      <c r="I26" s="616"/>
      <c r="J26" s="617"/>
      <c r="K26" s="617"/>
    </row>
    <row r="27" spans="1:11" s="626" customFormat="1" ht="18.75" customHeight="1">
      <c r="A27" s="618"/>
      <c r="B27" s="619" t="s">
        <v>357</v>
      </c>
      <c r="C27" s="620" t="s">
        <v>256</v>
      </c>
      <c r="D27" s="1038" t="s">
        <v>257</v>
      </c>
      <c r="E27" s="1039"/>
      <c r="F27" s="1048"/>
      <c r="G27" s="620" t="s">
        <v>258</v>
      </c>
      <c r="H27" s="620" t="s">
        <v>259</v>
      </c>
      <c r="I27" s="624" t="s">
        <v>260</v>
      </c>
      <c r="J27" s="625"/>
      <c r="K27" s="625"/>
    </row>
    <row r="28" spans="1:11" s="626" customFormat="1" ht="18.75" customHeight="1">
      <c r="A28" s="860" t="s">
        <v>338</v>
      </c>
      <c r="B28" s="627"/>
      <c r="C28" s="628" t="s">
        <v>261</v>
      </c>
      <c r="D28" s="629" t="s">
        <v>262</v>
      </c>
      <c r="E28" s="629" t="s">
        <v>263</v>
      </c>
      <c r="F28" s="629" t="s">
        <v>264</v>
      </c>
      <c r="G28" s="628" t="s">
        <v>349</v>
      </c>
      <c r="H28" s="628" t="s">
        <v>349</v>
      </c>
      <c r="I28" s="630" t="s">
        <v>349</v>
      </c>
      <c r="J28" s="625"/>
      <c r="K28" s="625"/>
    </row>
    <row r="29" spans="1:19" s="520" customFormat="1" ht="19.5">
      <c r="A29" s="851"/>
      <c r="B29" s="852"/>
      <c r="C29" s="853" t="s">
        <v>347</v>
      </c>
      <c r="D29" s="854" t="s">
        <v>347</v>
      </c>
      <c r="E29" s="854" t="s">
        <v>347</v>
      </c>
      <c r="F29" s="854" t="s">
        <v>347</v>
      </c>
      <c r="G29" s="853" t="s">
        <v>348</v>
      </c>
      <c r="H29" s="853" t="s">
        <v>348</v>
      </c>
      <c r="I29" s="855" t="s">
        <v>348</v>
      </c>
      <c r="J29" s="513"/>
      <c r="K29" s="496"/>
      <c r="L29" s="514"/>
      <c r="M29" s="514"/>
      <c r="N29" s="514"/>
      <c r="O29" s="514"/>
      <c r="P29" s="514"/>
      <c r="Q29" s="514"/>
      <c r="R29" s="514"/>
      <c r="S29" s="514"/>
    </row>
    <row r="30" spans="1:11" s="626" customFormat="1" ht="33.75" customHeight="1">
      <c r="A30" s="1010">
        <v>22</v>
      </c>
      <c r="B30" s="1047"/>
      <c r="C30" s="885">
        <v>19856</v>
      </c>
      <c r="D30" s="885">
        <v>292999</v>
      </c>
      <c r="E30" s="886">
        <v>51771</v>
      </c>
      <c r="F30" s="885">
        <v>344770</v>
      </c>
      <c r="G30" s="887">
        <v>1475.6194601128122</v>
      </c>
      <c r="H30" s="887">
        <v>260.73227236099916</v>
      </c>
      <c r="I30" s="888">
        <v>1736.3517324738116</v>
      </c>
      <c r="J30" s="625"/>
      <c r="K30" s="625"/>
    </row>
    <row r="31" spans="1:11" s="626" customFormat="1" ht="33.75" customHeight="1">
      <c r="A31" s="1008">
        <v>23</v>
      </c>
      <c r="B31" s="1046"/>
      <c r="C31" s="765">
        <v>91225</v>
      </c>
      <c r="D31" s="765">
        <v>257640</v>
      </c>
      <c r="E31" s="766">
        <v>95705</v>
      </c>
      <c r="F31" s="765">
        <f>SUM(D31:E31)</f>
        <v>353345</v>
      </c>
      <c r="G31" s="767">
        <f>D31/$C31*100</f>
        <v>282.4225815291861</v>
      </c>
      <c r="H31" s="767">
        <f>E31/$C31*100</f>
        <v>104.91093450260345</v>
      </c>
      <c r="I31" s="768">
        <f>F31/$C31*100</f>
        <v>387.33351603178954</v>
      </c>
      <c r="J31" s="625"/>
      <c r="K31" s="625"/>
    </row>
    <row r="32" spans="1:11" s="626" customFormat="1" ht="23.25" customHeight="1">
      <c r="A32" s="635" t="s">
        <v>124</v>
      </c>
      <c r="B32" s="636">
        <v>22</v>
      </c>
      <c r="C32" s="769">
        <v>0</v>
      </c>
      <c r="D32" s="769">
        <v>0</v>
      </c>
      <c r="E32" s="769">
        <v>0</v>
      </c>
      <c r="F32" s="769">
        <v>0</v>
      </c>
      <c r="G32" s="848">
        <v>0</v>
      </c>
      <c r="H32" s="848">
        <v>0</v>
      </c>
      <c r="I32" s="849">
        <v>0</v>
      </c>
      <c r="J32" s="625"/>
      <c r="K32" s="625"/>
    </row>
    <row r="33" spans="1:11" s="626" customFormat="1" ht="23.25" customHeight="1" thickBot="1">
      <c r="A33" s="637" t="s">
        <v>125</v>
      </c>
      <c r="B33" s="638">
        <v>23</v>
      </c>
      <c r="C33" s="770">
        <f>(C31-C30)/C30*100</f>
        <v>359.4329170024174</v>
      </c>
      <c r="D33" s="770">
        <f>(D31-D30)/D30*100</f>
        <v>-12.067959276311523</v>
      </c>
      <c r="E33" s="770">
        <f>(E31-E30)/E30*100</f>
        <v>84.8621815302003</v>
      </c>
      <c r="F33" s="770">
        <f>(F31-F30)/F30*100</f>
        <v>2.487165356614555</v>
      </c>
      <c r="G33" s="530">
        <v>0</v>
      </c>
      <c r="H33" s="530">
        <v>0</v>
      </c>
      <c r="I33" s="850">
        <v>0</v>
      </c>
      <c r="J33" s="625"/>
      <c r="K33" s="625"/>
    </row>
    <row r="34" ht="33" customHeight="1"/>
    <row r="35" spans="1:11" ht="21" customHeight="1" thickBot="1">
      <c r="A35" s="890" t="s">
        <v>402</v>
      </c>
      <c r="B35" s="764"/>
      <c r="C35" s="764"/>
      <c r="D35" s="764"/>
      <c r="E35" s="764"/>
      <c r="F35" s="615"/>
      <c r="G35" s="615"/>
      <c r="H35" s="615"/>
      <c r="I35" s="616"/>
      <c r="J35" s="617"/>
      <c r="K35" s="617"/>
    </row>
    <row r="36" spans="1:11" s="626" customFormat="1" ht="18.75" customHeight="1">
      <c r="A36" s="618"/>
      <c r="B36" s="619" t="s">
        <v>357</v>
      </c>
      <c r="C36" s="620" t="s">
        <v>256</v>
      </c>
      <c r="D36" s="1038" t="s">
        <v>257</v>
      </c>
      <c r="E36" s="1039"/>
      <c r="F36" s="1048"/>
      <c r="G36" s="620" t="s">
        <v>258</v>
      </c>
      <c r="H36" s="620" t="s">
        <v>259</v>
      </c>
      <c r="I36" s="624" t="s">
        <v>260</v>
      </c>
      <c r="J36" s="625"/>
      <c r="K36" s="625"/>
    </row>
    <row r="37" spans="1:11" s="626" customFormat="1" ht="18.75" customHeight="1">
      <c r="A37" s="860" t="s">
        <v>338</v>
      </c>
      <c r="B37" s="627"/>
      <c r="C37" s="628" t="s">
        <v>261</v>
      </c>
      <c r="D37" s="629" t="s">
        <v>262</v>
      </c>
      <c r="E37" s="629" t="s">
        <v>263</v>
      </c>
      <c r="F37" s="629" t="s">
        <v>264</v>
      </c>
      <c r="G37" s="628" t="s">
        <v>349</v>
      </c>
      <c r="H37" s="628" t="s">
        <v>349</v>
      </c>
      <c r="I37" s="630" t="s">
        <v>349</v>
      </c>
      <c r="J37" s="625"/>
      <c r="K37" s="625"/>
    </row>
    <row r="38" spans="1:19" s="520" customFormat="1" ht="19.5">
      <c r="A38" s="851"/>
      <c r="B38" s="852"/>
      <c r="C38" s="853" t="s">
        <v>347</v>
      </c>
      <c r="D38" s="854" t="s">
        <v>347</v>
      </c>
      <c r="E38" s="854" t="s">
        <v>347</v>
      </c>
      <c r="F38" s="854" t="s">
        <v>347</v>
      </c>
      <c r="G38" s="853" t="s">
        <v>348</v>
      </c>
      <c r="H38" s="853" t="s">
        <v>348</v>
      </c>
      <c r="I38" s="855" t="s">
        <v>348</v>
      </c>
      <c r="J38" s="513"/>
      <c r="K38" s="496"/>
      <c r="L38" s="514"/>
      <c r="M38" s="514"/>
      <c r="N38" s="514"/>
      <c r="O38" s="514"/>
      <c r="P38" s="514"/>
      <c r="Q38" s="514"/>
      <c r="R38" s="514"/>
      <c r="S38" s="514"/>
    </row>
    <row r="39" spans="1:11" s="626" customFormat="1" ht="33.75" customHeight="1">
      <c r="A39" s="1010">
        <v>22</v>
      </c>
      <c r="B39" s="1047"/>
      <c r="C39" s="885">
        <v>0</v>
      </c>
      <c r="D39" s="885">
        <v>0</v>
      </c>
      <c r="E39" s="886">
        <v>0</v>
      </c>
      <c r="F39" s="885">
        <v>0</v>
      </c>
      <c r="G39" s="887">
        <v>0</v>
      </c>
      <c r="H39" s="887">
        <v>0</v>
      </c>
      <c r="I39" s="888">
        <v>0</v>
      </c>
      <c r="J39" s="625"/>
      <c r="K39" s="625"/>
    </row>
    <row r="40" spans="1:11" s="626" customFormat="1" ht="33.75" customHeight="1">
      <c r="A40" s="1008">
        <v>23</v>
      </c>
      <c r="B40" s="1046"/>
      <c r="C40" s="765">
        <v>4704</v>
      </c>
      <c r="D40" s="765">
        <v>5442</v>
      </c>
      <c r="E40" s="766">
        <v>2826</v>
      </c>
      <c r="F40" s="765">
        <f>SUM(D40:E40)</f>
        <v>8268</v>
      </c>
      <c r="G40" s="767">
        <f>D40/$C40*100</f>
        <v>115.6887755102041</v>
      </c>
      <c r="H40" s="767">
        <f>E40/$C40*100</f>
        <v>60.076530612244895</v>
      </c>
      <c r="I40" s="768">
        <f>F40/$C40*100</f>
        <v>175.76530612244898</v>
      </c>
      <c r="J40" s="625"/>
      <c r="K40" s="625"/>
    </row>
    <row r="41" spans="1:11" s="626" customFormat="1" ht="23.25" customHeight="1">
      <c r="A41" s="635" t="s">
        <v>124</v>
      </c>
      <c r="B41" s="636">
        <v>22</v>
      </c>
      <c r="C41" s="769">
        <v>0</v>
      </c>
      <c r="D41" s="769">
        <v>0</v>
      </c>
      <c r="E41" s="769">
        <v>0</v>
      </c>
      <c r="F41" s="769">
        <v>0</v>
      </c>
      <c r="G41" s="848">
        <v>0</v>
      </c>
      <c r="H41" s="848">
        <v>0</v>
      </c>
      <c r="I41" s="849">
        <v>0</v>
      </c>
      <c r="J41" s="625"/>
      <c r="K41" s="625"/>
    </row>
    <row r="42" spans="1:11" s="626" customFormat="1" ht="23.25" customHeight="1" thickBot="1">
      <c r="A42" s="637" t="s">
        <v>125</v>
      </c>
      <c r="B42" s="638">
        <v>23</v>
      </c>
      <c r="C42" s="770">
        <v>0</v>
      </c>
      <c r="D42" s="770">
        <v>0</v>
      </c>
      <c r="E42" s="770">
        <v>0</v>
      </c>
      <c r="F42" s="770">
        <v>0</v>
      </c>
      <c r="G42" s="530">
        <v>0</v>
      </c>
      <c r="H42" s="530">
        <v>0</v>
      </c>
      <c r="I42" s="850">
        <v>0</v>
      </c>
      <c r="J42" s="625"/>
      <c r="K42" s="625"/>
    </row>
    <row r="43" ht="27" customHeight="1"/>
    <row r="44" s="490" customFormat="1" ht="27" customHeight="1">
      <c r="A44" s="576"/>
    </row>
    <row r="45" spans="1:11" ht="21.75" customHeight="1" thickBot="1">
      <c r="A45" s="889" t="s">
        <v>403</v>
      </c>
      <c r="B45" s="764"/>
      <c r="C45" s="764"/>
      <c r="D45" s="764"/>
      <c r="E45" s="764"/>
      <c r="F45" s="615"/>
      <c r="G45" s="615"/>
      <c r="H45" s="615"/>
      <c r="I45" s="616"/>
      <c r="J45" s="617"/>
      <c r="K45" s="617"/>
    </row>
    <row r="46" spans="1:11" s="626" customFormat="1" ht="18.75" customHeight="1">
      <c r="A46" s="618"/>
      <c r="B46" s="619" t="s">
        <v>357</v>
      </c>
      <c r="C46" s="620" t="s">
        <v>256</v>
      </c>
      <c r="D46" s="1038" t="s">
        <v>257</v>
      </c>
      <c r="E46" s="1039"/>
      <c r="F46" s="1048"/>
      <c r="G46" s="620" t="s">
        <v>258</v>
      </c>
      <c r="H46" s="620" t="s">
        <v>259</v>
      </c>
      <c r="I46" s="624" t="s">
        <v>260</v>
      </c>
      <c r="J46" s="625"/>
      <c r="K46" s="625"/>
    </row>
    <row r="47" spans="1:11" s="626" customFormat="1" ht="18.75" customHeight="1">
      <c r="A47" s="860" t="s">
        <v>338</v>
      </c>
      <c r="B47" s="627"/>
      <c r="C47" s="628" t="s">
        <v>261</v>
      </c>
      <c r="D47" s="629" t="s">
        <v>262</v>
      </c>
      <c r="E47" s="629" t="s">
        <v>263</v>
      </c>
      <c r="F47" s="629" t="s">
        <v>264</v>
      </c>
      <c r="G47" s="628" t="s">
        <v>349</v>
      </c>
      <c r="H47" s="628" t="s">
        <v>349</v>
      </c>
      <c r="I47" s="630" t="s">
        <v>349</v>
      </c>
      <c r="J47" s="625"/>
      <c r="K47" s="625"/>
    </row>
    <row r="48" spans="1:19" s="520" customFormat="1" ht="19.5">
      <c r="A48" s="851"/>
      <c r="B48" s="852"/>
      <c r="C48" s="853" t="s">
        <v>347</v>
      </c>
      <c r="D48" s="854" t="s">
        <v>347</v>
      </c>
      <c r="E48" s="854" t="s">
        <v>347</v>
      </c>
      <c r="F48" s="854" t="s">
        <v>347</v>
      </c>
      <c r="G48" s="853" t="s">
        <v>348</v>
      </c>
      <c r="H48" s="853" t="s">
        <v>348</v>
      </c>
      <c r="I48" s="855" t="s">
        <v>348</v>
      </c>
      <c r="J48" s="513"/>
      <c r="K48" s="496"/>
      <c r="L48" s="514"/>
      <c r="M48" s="514"/>
      <c r="N48" s="514"/>
      <c r="O48" s="514"/>
      <c r="P48" s="514"/>
      <c r="Q48" s="514"/>
      <c r="R48" s="514"/>
      <c r="S48" s="514"/>
    </row>
    <row r="49" spans="1:11" s="626" customFormat="1" ht="33.75" customHeight="1">
      <c r="A49" s="1010">
        <v>22</v>
      </c>
      <c r="B49" s="1047"/>
      <c r="C49" s="885">
        <v>3459</v>
      </c>
      <c r="D49" s="885">
        <v>0</v>
      </c>
      <c r="E49" s="886">
        <v>1016</v>
      </c>
      <c r="F49" s="885">
        <v>1016</v>
      </c>
      <c r="G49" s="887">
        <v>0</v>
      </c>
      <c r="H49" s="887">
        <v>29.37265105521827</v>
      </c>
      <c r="I49" s="888">
        <v>29.37265105521827</v>
      </c>
      <c r="J49" s="625"/>
      <c r="K49" s="625"/>
    </row>
    <row r="50" spans="1:11" s="626" customFormat="1" ht="33.75" customHeight="1">
      <c r="A50" s="1008">
        <v>23</v>
      </c>
      <c r="B50" s="1046"/>
      <c r="C50" s="765">
        <v>3406</v>
      </c>
      <c r="D50" s="765">
        <v>515</v>
      </c>
      <c r="E50" s="766">
        <v>1017</v>
      </c>
      <c r="F50" s="765">
        <f>SUM(D50:E50)</f>
        <v>1532</v>
      </c>
      <c r="G50" s="767">
        <f>D50/$C50*100</f>
        <v>15.120375807398709</v>
      </c>
      <c r="H50" s="767">
        <f>E50/$C50*100</f>
        <v>29.85907222548444</v>
      </c>
      <c r="I50" s="768">
        <f>F50/$C50*100</f>
        <v>44.97944803288315</v>
      </c>
      <c r="J50" s="625"/>
      <c r="K50" s="625"/>
    </row>
    <row r="51" spans="1:11" s="626" customFormat="1" ht="23.25" customHeight="1">
      <c r="A51" s="635" t="s">
        <v>124</v>
      </c>
      <c r="B51" s="636">
        <v>22</v>
      </c>
      <c r="C51" s="769">
        <v>0</v>
      </c>
      <c r="D51" s="769">
        <v>0</v>
      </c>
      <c r="E51" s="769">
        <v>0</v>
      </c>
      <c r="F51" s="769">
        <v>0</v>
      </c>
      <c r="G51" s="848">
        <v>0</v>
      </c>
      <c r="H51" s="848">
        <v>0</v>
      </c>
      <c r="I51" s="849">
        <v>0</v>
      </c>
      <c r="J51" s="625"/>
      <c r="K51" s="625"/>
    </row>
    <row r="52" spans="1:11" s="626" customFormat="1" ht="23.25" customHeight="1" thickBot="1">
      <c r="A52" s="637" t="s">
        <v>125</v>
      </c>
      <c r="B52" s="638">
        <v>23</v>
      </c>
      <c r="C52" s="770">
        <f>(C50-C49)/C49*100</f>
        <v>-1.532234749927725</v>
      </c>
      <c r="D52" s="891" t="s">
        <v>405</v>
      </c>
      <c r="E52" s="770">
        <f>(E50-E49)/E49*100</f>
        <v>0.09842519685039369</v>
      </c>
      <c r="F52" s="770">
        <f>(F50-F49)/F49*100</f>
        <v>50.78740157480315</v>
      </c>
      <c r="G52" s="530">
        <v>0</v>
      </c>
      <c r="H52" s="530">
        <v>0</v>
      </c>
      <c r="I52" s="850">
        <v>0</v>
      </c>
      <c r="J52" s="625"/>
      <c r="K52" s="625"/>
    </row>
  </sheetData>
  <sheetProtection/>
  <mergeCells count="15">
    <mergeCell ref="D8:F8"/>
    <mergeCell ref="D17:F17"/>
    <mergeCell ref="D27:F27"/>
    <mergeCell ref="D36:F36"/>
    <mergeCell ref="D46:F46"/>
    <mergeCell ref="A49:B49"/>
    <mergeCell ref="A50:B50"/>
    <mergeCell ref="A20:B20"/>
    <mergeCell ref="A21:B21"/>
    <mergeCell ref="A12:B12"/>
    <mergeCell ref="A11:B11"/>
    <mergeCell ref="A30:B30"/>
    <mergeCell ref="A31:B31"/>
    <mergeCell ref="A39:B39"/>
    <mergeCell ref="A40:B40"/>
  </mergeCells>
  <printOptions/>
  <pageMargins left="1.2598425196850394" right="0.7480314960629921" top="1.062992125984252" bottom="0.7874015748031497" header="0.5118110236220472" footer="0.5118110236220472"/>
  <pageSetup horizontalDpi="400" verticalDpi="400" orientation="landscape" paperSize="9" scale="90" r:id="rId2"/>
  <rowBreaks count="2" manualBreakCount="2">
    <brk id="23" max="8" man="1"/>
    <brk id="42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26"/>
  <sheetViews>
    <sheetView showGridLines="0" view="pageBreakPreview" zoomScale="70" zoomScaleSheetLayoutView="70" zoomScalePageLayoutView="0" workbookViewId="0" topLeftCell="A1">
      <selection activeCell="H6" sqref="H6"/>
    </sheetView>
  </sheetViews>
  <sheetFormatPr defaultColWidth="13.54296875" defaultRowHeight="18"/>
  <cols>
    <col min="1" max="1" width="12.99609375" style="0" customWidth="1"/>
    <col min="2" max="8" width="10.90625" style="0" customWidth="1"/>
    <col min="9" max="10" width="8.72265625" style="0" customWidth="1"/>
    <col min="11" max="16384" width="13.453125" style="0" customWidth="1"/>
  </cols>
  <sheetData>
    <row r="1" ht="19.5">
      <c r="A1" s="89" t="s">
        <v>111</v>
      </c>
    </row>
    <row r="2" ht="19.5">
      <c r="A2" s="91" t="s">
        <v>0</v>
      </c>
    </row>
    <row r="3" ht="4.5" customHeight="1"/>
    <row r="4" spans="1:12" s="118" customFormat="1" ht="16.5" customHeight="1">
      <c r="A4" s="116" t="s">
        <v>97</v>
      </c>
      <c r="B4" s="117"/>
      <c r="C4" s="117"/>
      <c r="D4" s="117"/>
      <c r="E4" s="117"/>
      <c r="F4" s="117"/>
      <c r="G4" s="117"/>
      <c r="H4" s="117"/>
      <c r="I4" s="117"/>
      <c r="J4" s="117"/>
      <c r="L4"/>
    </row>
    <row r="5" spans="1:10" s="118" customFormat="1" ht="18" customHeight="1" thickBot="1">
      <c r="A5" s="119"/>
      <c r="B5" s="120"/>
      <c r="C5" s="120"/>
      <c r="D5" s="120"/>
      <c r="E5" s="120"/>
      <c r="F5" s="120"/>
      <c r="G5" s="120"/>
      <c r="H5" s="121" t="s">
        <v>408</v>
      </c>
      <c r="J5"/>
    </row>
    <row r="6" spans="1:9" s="118" customFormat="1" ht="21.75" customHeight="1">
      <c r="A6" s="122" t="s">
        <v>98</v>
      </c>
      <c r="B6" s="123"/>
      <c r="C6" s="123"/>
      <c r="D6" s="123"/>
      <c r="E6" s="123" t="s">
        <v>112</v>
      </c>
      <c r="F6" s="123" t="s">
        <v>113</v>
      </c>
      <c r="G6" s="124" t="s">
        <v>99</v>
      </c>
      <c r="H6" s="125" t="s">
        <v>100</v>
      </c>
      <c r="I6" s="117"/>
    </row>
    <row r="7" spans="1:17" s="118" customFormat="1" ht="21.75" customHeight="1">
      <c r="A7" s="126" t="s">
        <v>101</v>
      </c>
      <c r="B7" s="127">
        <v>19</v>
      </c>
      <c r="C7" s="127">
        <v>20</v>
      </c>
      <c r="D7" s="127">
        <v>21</v>
      </c>
      <c r="E7" s="127">
        <v>22</v>
      </c>
      <c r="F7" s="127">
        <v>23</v>
      </c>
      <c r="G7" s="128" t="s">
        <v>114</v>
      </c>
      <c r="H7" s="129" t="s">
        <v>102</v>
      </c>
      <c r="I7" s="117"/>
      <c r="J7"/>
      <c r="K7"/>
      <c r="L7"/>
      <c r="M7"/>
      <c r="N7"/>
      <c r="O7"/>
      <c r="P7"/>
      <c r="Q7"/>
    </row>
    <row r="8" spans="1:17" s="134" customFormat="1" ht="34.5" customHeight="1">
      <c r="A8" s="130" t="s">
        <v>103</v>
      </c>
      <c r="B8" s="131">
        <v>16</v>
      </c>
      <c r="C8" s="131">
        <v>16</v>
      </c>
      <c r="D8" s="131">
        <v>16</v>
      </c>
      <c r="E8" s="131">
        <v>16</v>
      </c>
      <c r="F8" s="131">
        <v>16</v>
      </c>
      <c r="G8" s="131">
        <f aca="true" t="shared" si="0" ref="G8:G21">F8-E8</f>
        <v>0</v>
      </c>
      <c r="H8" s="132">
        <f>F8/$F$21*100</f>
        <v>33.33333333333333</v>
      </c>
      <c r="I8" s="133"/>
      <c r="J8"/>
      <c r="K8"/>
      <c r="L8"/>
      <c r="M8"/>
      <c r="N8"/>
      <c r="O8"/>
      <c r="P8"/>
      <c r="Q8"/>
    </row>
    <row r="9" spans="1:17" s="134" customFormat="1" ht="34.5" customHeight="1">
      <c r="A9" s="135" t="s">
        <v>104</v>
      </c>
      <c r="B9" s="131">
        <v>1</v>
      </c>
      <c r="C9" s="131">
        <v>1</v>
      </c>
      <c r="D9" s="131">
        <v>1</v>
      </c>
      <c r="E9" s="131">
        <v>1</v>
      </c>
      <c r="F9" s="131">
        <v>1</v>
      </c>
      <c r="G9" s="131">
        <f t="shared" si="0"/>
        <v>0</v>
      </c>
      <c r="H9" s="132">
        <f>F9/$F$21*100</f>
        <v>2.083333333333333</v>
      </c>
      <c r="I9" s="133"/>
      <c r="J9"/>
      <c r="K9"/>
      <c r="L9"/>
      <c r="M9"/>
      <c r="N9"/>
      <c r="O9"/>
      <c r="P9"/>
      <c r="Q9"/>
    </row>
    <row r="10" spans="1:17" s="134" customFormat="1" ht="34.5" customHeight="1">
      <c r="A10" s="135" t="s">
        <v>105</v>
      </c>
      <c r="B10" s="131">
        <v>5</v>
      </c>
      <c r="C10" s="131">
        <v>5</v>
      </c>
      <c r="D10" s="131">
        <v>5</v>
      </c>
      <c r="E10" s="131">
        <v>5</v>
      </c>
      <c r="F10" s="131">
        <v>5</v>
      </c>
      <c r="G10" s="131">
        <f t="shared" si="0"/>
        <v>0</v>
      </c>
      <c r="H10" s="132">
        <f>F10/$F$21*100</f>
        <v>10.416666666666668</v>
      </c>
      <c r="I10" s="133"/>
      <c r="J10"/>
      <c r="K10"/>
      <c r="L10"/>
      <c r="M10"/>
      <c r="N10"/>
      <c r="O10"/>
      <c r="P10"/>
      <c r="Q10"/>
    </row>
    <row r="11" spans="1:17" s="134" customFormat="1" ht="34.5" customHeight="1">
      <c r="A11" s="135" t="s">
        <v>106</v>
      </c>
      <c r="B11" s="131">
        <v>2</v>
      </c>
      <c r="C11" s="131">
        <v>2</v>
      </c>
      <c r="D11" s="131">
        <v>2</v>
      </c>
      <c r="E11" s="131">
        <v>2</v>
      </c>
      <c r="F11" s="131">
        <v>2</v>
      </c>
      <c r="G11" s="131">
        <f t="shared" si="0"/>
        <v>0</v>
      </c>
      <c r="H11" s="132">
        <f>F11/$F$21*100</f>
        <v>4.166666666666666</v>
      </c>
      <c r="I11" s="133"/>
      <c r="J11"/>
      <c r="K11"/>
      <c r="L11"/>
      <c r="M11"/>
      <c r="N11"/>
      <c r="O11"/>
      <c r="P11"/>
      <c r="Q11"/>
    </row>
    <row r="12" spans="1:17" s="134" customFormat="1" ht="34.5" customHeight="1">
      <c r="A12" s="135" t="s">
        <v>107</v>
      </c>
      <c r="B12" s="131">
        <v>1</v>
      </c>
      <c r="C12" s="131">
        <v>1</v>
      </c>
      <c r="D12" s="131">
        <v>1</v>
      </c>
      <c r="E12" s="131">
        <v>1</v>
      </c>
      <c r="F12" s="131">
        <v>1</v>
      </c>
      <c r="G12" s="131">
        <f t="shared" si="0"/>
        <v>0</v>
      </c>
      <c r="H12" s="132">
        <f>F12/$F$21*100</f>
        <v>2.083333333333333</v>
      </c>
      <c r="I12" s="133"/>
      <c r="J12"/>
      <c r="K12"/>
      <c r="L12"/>
      <c r="M12"/>
      <c r="N12"/>
      <c r="O12"/>
      <c r="P12"/>
      <c r="Q12"/>
    </row>
    <row r="13" spans="1:17" s="134" customFormat="1" ht="34.5" customHeight="1">
      <c r="A13" s="921" t="s">
        <v>108</v>
      </c>
      <c r="B13" s="136">
        <v>16</v>
      </c>
      <c r="C13" s="136">
        <v>16</v>
      </c>
      <c r="D13" s="136">
        <v>16</v>
      </c>
      <c r="E13" s="136">
        <v>15</v>
      </c>
      <c r="F13" s="136">
        <v>15</v>
      </c>
      <c r="G13" s="137">
        <f t="shared" si="0"/>
        <v>0</v>
      </c>
      <c r="H13" s="132"/>
      <c r="I13" s="133"/>
      <c r="J13"/>
      <c r="K13"/>
      <c r="L13"/>
      <c r="M13"/>
      <c r="N13"/>
      <c r="O13"/>
      <c r="P13"/>
      <c r="Q13"/>
    </row>
    <row r="14" spans="1:17" s="134" customFormat="1" ht="34.5" customHeight="1">
      <c r="A14" s="922"/>
      <c r="B14" s="131">
        <v>8</v>
      </c>
      <c r="C14" s="131">
        <v>8</v>
      </c>
      <c r="D14" s="131">
        <v>8</v>
      </c>
      <c r="E14" s="131">
        <v>8</v>
      </c>
      <c r="F14" s="131">
        <v>8</v>
      </c>
      <c r="G14" s="131">
        <f t="shared" si="0"/>
        <v>0</v>
      </c>
      <c r="H14" s="132">
        <f aca="true" t="shared" si="1" ref="H14:H21">F14/$F$21*100</f>
        <v>16.666666666666664</v>
      </c>
      <c r="I14" s="133"/>
      <c r="J14"/>
      <c r="K14"/>
      <c r="L14"/>
      <c r="M14"/>
      <c r="N14"/>
      <c r="O14"/>
      <c r="P14"/>
      <c r="Q14"/>
    </row>
    <row r="15" spans="1:17" s="139" customFormat="1" ht="34.5" customHeight="1">
      <c r="A15" s="138" t="s">
        <v>109</v>
      </c>
      <c r="B15" s="131">
        <v>2</v>
      </c>
      <c r="C15" s="131">
        <v>2</v>
      </c>
      <c r="D15" s="131">
        <v>2</v>
      </c>
      <c r="E15" s="131">
        <v>2</v>
      </c>
      <c r="F15" s="131">
        <v>2</v>
      </c>
      <c r="G15" s="131">
        <f t="shared" si="0"/>
        <v>0</v>
      </c>
      <c r="H15" s="132">
        <f t="shared" si="1"/>
        <v>4.166666666666666</v>
      </c>
      <c r="J15"/>
      <c r="K15"/>
      <c r="L15"/>
      <c r="M15"/>
      <c r="N15"/>
      <c r="O15"/>
      <c r="P15"/>
      <c r="Q15"/>
    </row>
    <row r="16" spans="1:17" s="139" customFormat="1" ht="34.5" customHeight="1">
      <c r="A16" s="140" t="s">
        <v>115</v>
      </c>
      <c r="B16" s="131">
        <v>1</v>
      </c>
      <c r="C16" s="131">
        <v>2</v>
      </c>
      <c r="D16" s="131">
        <v>3</v>
      </c>
      <c r="E16" s="131">
        <v>4</v>
      </c>
      <c r="F16" s="131">
        <v>6</v>
      </c>
      <c r="G16" s="131">
        <f t="shared" si="0"/>
        <v>2</v>
      </c>
      <c r="H16" s="132">
        <f t="shared" si="1"/>
        <v>12.5</v>
      </c>
      <c r="J16"/>
      <c r="K16"/>
      <c r="L16"/>
      <c r="M16"/>
      <c r="N16"/>
      <c r="O16"/>
      <c r="P16"/>
      <c r="Q16"/>
    </row>
    <row r="17" spans="1:17" s="139" customFormat="1" ht="34.5" customHeight="1">
      <c r="A17" s="140" t="s">
        <v>116</v>
      </c>
      <c r="B17" s="131">
        <v>1</v>
      </c>
      <c r="C17" s="131">
        <v>1</v>
      </c>
      <c r="D17" s="131">
        <v>2</v>
      </c>
      <c r="E17" s="131">
        <v>2</v>
      </c>
      <c r="F17" s="131">
        <v>3</v>
      </c>
      <c r="G17" s="131">
        <f t="shared" si="0"/>
        <v>1</v>
      </c>
      <c r="H17" s="132">
        <f t="shared" si="1"/>
        <v>6.25</v>
      </c>
      <c r="J17"/>
      <c r="K17"/>
      <c r="L17"/>
      <c r="M17"/>
      <c r="N17"/>
      <c r="O17"/>
      <c r="P17"/>
      <c r="Q17"/>
    </row>
    <row r="18" spans="1:17" s="139" customFormat="1" ht="34.5" customHeight="1">
      <c r="A18" s="140" t="s">
        <v>117</v>
      </c>
      <c r="B18" s="131">
        <v>0</v>
      </c>
      <c r="C18" s="131">
        <v>0</v>
      </c>
      <c r="D18" s="131">
        <v>0</v>
      </c>
      <c r="E18" s="131">
        <v>1</v>
      </c>
      <c r="F18" s="131">
        <v>2</v>
      </c>
      <c r="G18" s="131">
        <f t="shared" si="0"/>
        <v>1</v>
      </c>
      <c r="H18" s="132">
        <f t="shared" si="1"/>
        <v>4.166666666666666</v>
      </c>
      <c r="J18"/>
      <c r="K18"/>
      <c r="L18"/>
      <c r="M18"/>
      <c r="N18"/>
      <c r="O18"/>
      <c r="P18"/>
      <c r="Q18"/>
    </row>
    <row r="19" spans="1:17" s="139" customFormat="1" ht="34.5" customHeight="1">
      <c r="A19" s="140" t="s">
        <v>324</v>
      </c>
      <c r="B19" s="131">
        <v>0</v>
      </c>
      <c r="C19" s="131">
        <v>0</v>
      </c>
      <c r="D19" s="131">
        <v>0</v>
      </c>
      <c r="E19" s="131">
        <v>0</v>
      </c>
      <c r="F19" s="131">
        <v>1</v>
      </c>
      <c r="G19" s="131">
        <f>F19-E19</f>
        <v>1</v>
      </c>
      <c r="H19" s="132">
        <f>F19/$F$21*100</f>
        <v>2.083333333333333</v>
      </c>
      <c r="J19"/>
      <c r="K19"/>
      <c r="L19"/>
      <c r="M19"/>
      <c r="N19"/>
      <c r="O19"/>
      <c r="P19"/>
      <c r="Q19"/>
    </row>
    <row r="20" spans="1:17" s="139" customFormat="1" ht="34.5" customHeight="1">
      <c r="A20" s="141" t="s">
        <v>118</v>
      </c>
      <c r="B20" s="142">
        <v>0</v>
      </c>
      <c r="C20" s="142">
        <v>0</v>
      </c>
      <c r="D20" s="142">
        <v>0</v>
      </c>
      <c r="E20" s="142">
        <v>1</v>
      </c>
      <c r="F20" s="142">
        <v>1</v>
      </c>
      <c r="G20" s="142">
        <f t="shared" si="0"/>
        <v>0</v>
      </c>
      <c r="H20" s="143">
        <f t="shared" si="1"/>
        <v>2.083333333333333</v>
      </c>
      <c r="J20"/>
      <c r="K20"/>
      <c r="L20"/>
      <c r="M20"/>
      <c r="N20"/>
      <c r="O20"/>
      <c r="P20"/>
      <c r="Q20"/>
    </row>
    <row r="21" spans="1:17" s="134" customFormat="1" ht="34.5" customHeight="1" thickBot="1">
      <c r="A21" s="144" t="s">
        <v>110</v>
      </c>
      <c r="B21" s="145">
        <f>SUM(B8:B20)-B13</f>
        <v>37</v>
      </c>
      <c r="C21" s="145">
        <f>SUM(C8:C20)-C13</f>
        <v>38</v>
      </c>
      <c r="D21" s="145">
        <f>SUM(D8:D20)-D13</f>
        <v>40</v>
      </c>
      <c r="E21" s="145">
        <f>SUM(E8:E20)-E13</f>
        <v>43</v>
      </c>
      <c r="F21" s="145">
        <f>SUM(F8:F20)-F13</f>
        <v>48</v>
      </c>
      <c r="G21" s="145">
        <f t="shared" si="0"/>
        <v>5</v>
      </c>
      <c r="H21" s="146">
        <f t="shared" si="1"/>
        <v>100</v>
      </c>
      <c r="I21" s="133"/>
      <c r="J21"/>
      <c r="K21"/>
      <c r="L21"/>
      <c r="M21"/>
      <c r="N21"/>
      <c r="O21"/>
      <c r="P21"/>
      <c r="Q21"/>
    </row>
    <row r="22" spans="1:19" s="148" customFormat="1" ht="20.25" customHeight="1">
      <c r="A22" s="147" t="s">
        <v>119</v>
      </c>
      <c r="L22"/>
      <c r="M22"/>
      <c r="N22"/>
      <c r="O22"/>
      <c r="P22"/>
      <c r="Q22"/>
      <c r="R22"/>
      <c r="S22"/>
    </row>
    <row r="23" s="134" customFormat="1" ht="20.25" customHeight="1">
      <c r="A23" s="149" t="s">
        <v>120</v>
      </c>
    </row>
    <row r="24" s="134" customFormat="1" ht="20.25" customHeight="1">
      <c r="A24" s="149" t="s">
        <v>121</v>
      </c>
    </row>
    <row r="25" s="134" customFormat="1" ht="20.25" customHeight="1">
      <c r="A25" s="149" t="s">
        <v>122</v>
      </c>
    </row>
    <row r="26" ht="19.5">
      <c r="A26" s="147"/>
    </row>
  </sheetData>
  <sheetProtection/>
  <mergeCells count="1">
    <mergeCell ref="A13:A14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20"/>
  <sheetViews>
    <sheetView showGridLines="0" view="pageBreakPreview" zoomScale="70" zoomScaleNormal="75" zoomScaleSheetLayoutView="70" zoomScalePageLayoutView="0" workbookViewId="0" topLeftCell="A1">
      <selection activeCell="I6" sqref="I6"/>
    </sheetView>
  </sheetViews>
  <sheetFormatPr defaultColWidth="13.54296875" defaultRowHeight="18"/>
  <cols>
    <col min="1" max="1" width="12.72265625" style="0" customWidth="1"/>
    <col min="2" max="9" width="10.90625" style="0" customWidth="1"/>
    <col min="10" max="16384" width="13.453125" style="0" customWidth="1"/>
  </cols>
  <sheetData>
    <row r="1" ht="19.5">
      <c r="A1" s="89" t="s">
        <v>126</v>
      </c>
    </row>
    <row r="2" ht="19.5">
      <c r="A2" s="91" t="s">
        <v>0</v>
      </c>
    </row>
    <row r="3" ht="3.75" customHeight="1"/>
    <row r="4" spans="1:9" s="118" customFormat="1" ht="20.25" customHeight="1">
      <c r="A4" s="116" t="s">
        <v>123</v>
      </c>
      <c r="B4" s="117"/>
      <c r="C4" s="117"/>
      <c r="D4" s="117"/>
      <c r="E4" s="117"/>
      <c r="F4" s="117"/>
      <c r="G4" s="117"/>
      <c r="H4" s="117"/>
      <c r="I4" s="117"/>
    </row>
    <row r="5" spans="1:9" s="118" customFormat="1" ht="20.25" customHeight="1" thickBot="1">
      <c r="A5" s="119"/>
      <c r="B5" s="120"/>
      <c r="C5" s="120"/>
      <c r="D5" s="120"/>
      <c r="E5" s="120"/>
      <c r="F5" s="120"/>
      <c r="G5" s="120"/>
      <c r="H5" s="120"/>
      <c r="I5" s="121" t="s">
        <v>409</v>
      </c>
    </row>
    <row r="6" spans="1:10" s="118" customFormat="1" ht="30.75" customHeight="1">
      <c r="A6" s="122" t="s">
        <v>98</v>
      </c>
      <c r="B6" s="150"/>
      <c r="C6" s="150" t="s">
        <v>127</v>
      </c>
      <c r="D6" s="150"/>
      <c r="E6" s="150" t="s">
        <v>128</v>
      </c>
      <c r="F6" s="150" t="s">
        <v>129</v>
      </c>
      <c r="G6" s="151" t="s">
        <v>99</v>
      </c>
      <c r="H6" s="151" t="s">
        <v>124</v>
      </c>
      <c r="I6" s="125" t="s">
        <v>100</v>
      </c>
      <c r="J6" s="117"/>
    </row>
    <row r="7" spans="1:18" s="118" customFormat="1" ht="33" customHeight="1">
      <c r="A7" s="126" t="s">
        <v>101</v>
      </c>
      <c r="B7" s="152">
        <v>19</v>
      </c>
      <c r="C7" s="152">
        <v>20</v>
      </c>
      <c r="D7" s="152">
        <v>21</v>
      </c>
      <c r="E7" s="152">
        <v>22</v>
      </c>
      <c r="F7" s="152">
        <v>23</v>
      </c>
      <c r="G7" s="153" t="s">
        <v>130</v>
      </c>
      <c r="H7" s="152" t="s">
        <v>125</v>
      </c>
      <c r="I7" s="129" t="s">
        <v>102</v>
      </c>
      <c r="J7" s="117"/>
      <c r="K7"/>
      <c r="L7"/>
      <c r="M7"/>
      <c r="N7"/>
      <c r="O7"/>
      <c r="P7"/>
      <c r="Q7"/>
      <c r="R7"/>
    </row>
    <row r="8" spans="1:18" s="134" customFormat="1" ht="36" customHeight="1">
      <c r="A8" s="130" t="s">
        <v>103</v>
      </c>
      <c r="B8" s="131">
        <v>802</v>
      </c>
      <c r="C8" s="154">
        <v>777</v>
      </c>
      <c r="D8" s="131">
        <v>754</v>
      </c>
      <c r="E8" s="131">
        <v>745</v>
      </c>
      <c r="F8" s="131">
        <v>731</v>
      </c>
      <c r="G8" s="131">
        <f aca="true" t="shared" si="0" ref="G8:G19">F8-E8</f>
        <v>-14</v>
      </c>
      <c r="H8" s="155">
        <f>G8/E8*100</f>
        <v>-1.8791946308724832</v>
      </c>
      <c r="I8" s="132">
        <f aca="true" t="shared" si="1" ref="I8:I19">F8/$F$19*100</f>
        <v>21.15162037037037</v>
      </c>
      <c r="J8" s="133"/>
      <c r="K8"/>
      <c r="L8"/>
      <c r="M8"/>
      <c r="N8"/>
      <c r="O8"/>
      <c r="P8"/>
      <c r="Q8"/>
      <c r="R8"/>
    </row>
    <row r="9" spans="1:18" s="134" customFormat="1" ht="36" customHeight="1">
      <c r="A9" s="135" t="s">
        <v>104</v>
      </c>
      <c r="B9" s="131">
        <v>0</v>
      </c>
      <c r="C9" s="154">
        <v>0</v>
      </c>
      <c r="D9" s="131">
        <v>0</v>
      </c>
      <c r="E9" s="131">
        <v>0</v>
      </c>
      <c r="F9" s="131">
        <v>0</v>
      </c>
      <c r="G9" s="131">
        <f t="shared" si="0"/>
        <v>0</v>
      </c>
      <c r="H9" s="155">
        <v>0</v>
      </c>
      <c r="I9" s="132">
        <f t="shared" si="1"/>
        <v>0</v>
      </c>
      <c r="J9" s="133"/>
      <c r="K9"/>
      <c r="L9"/>
      <c r="M9"/>
      <c r="N9"/>
      <c r="O9"/>
      <c r="P9"/>
      <c r="Q9"/>
      <c r="R9"/>
    </row>
    <row r="10" spans="1:18" s="134" customFormat="1" ht="36" customHeight="1">
      <c r="A10" s="135" t="s">
        <v>105</v>
      </c>
      <c r="B10" s="131">
        <v>35</v>
      </c>
      <c r="C10" s="154">
        <v>35</v>
      </c>
      <c r="D10" s="131">
        <v>35</v>
      </c>
      <c r="E10" s="131">
        <v>35</v>
      </c>
      <c r="F10" s="131">
        <v>35</v>
      </c>
      <c r="G10" s="131">
        <f t="shared" si="0"/>
        <v>0</v>
      </c>
      <c r="H10" s="155">
        <f aca="true" t="shared" si="2" ref="H10:H16">G10/E10*100</f>
        <v>0</v>
      </c>
      <c r="I10" s="132">
        <f t="shared" si="1"/>
        <v>1.0127314814814814</v>
      </c>
      <c r="J10" s="133"/>
      <c r="K10"/>
      <c r="L10"/>
      <c r="M10"/>
      <c r="N10"/>
      <c r="O10"/>
      <c r="P10"/>
      <c r="Q10"/>
      <c r="R10"/>
    </row>
    <row r="11" spans="1:18" s="134" customFormat="1" ht="36" customHeight="1">
      <c r="A11" s="135" t="s">
        <v>106</v>
      </c>
      <c r="B11" s="131">
        <v>235</v>
      </c>
      <c r="C11" s="154">
        <v>235</v>
      </c>
      <c r="D11" s="131">
        <v>223</v>
      </c>
      <c r="E11" s="131">
        <v>184</v>
      </c>
      <c r="F11" s="131">
        <v>171</v>
      </c>
      <c r="G11" s="131">
        <f t="shared" si="0"/>
        <v>-13</v>
      </c>
      <c r="H11" s="155">
        <f t="shared" si="2"/>
        <v>-7.065217391304348</v>
      </c>
      <c r="I11" s="132">
        <f t="shared" si="1"/>
        <v>4.947916666666666</v>
      </c>
      <c r="J11" s="133"/>
      <c r="K11"/>
      <c r="L11"/>
      <c r="M11"/>
      <c r="N11"/>
      <c r="O11"/>
      <c r="P11"/>
      <c r="Q11"/>
      <c r="R11"/>
    </row>
    <row r="12" spans="1:18" s="134" customFormat="1" ht="36" customHeight="1">
      <c r="A12" s="135" t="s">
        <v>107</v>
      </c>
      <c r="B12" s="131">
        <v>48</v>
      </c>
      <c r="C12" s="154">
        <v>42</v>
      </c>
      <c r="D12" s="131">
        <v>39</v>
      </c>
      <c r="E12" s="131">
        <v>37</v>
      </c>
      <c r="F12" s="131">
        <v>35</v>
      </c>
      <c r="G12" s="131">
        <f t="shared" si="0"/>
        <v>-2</v>
      </c>
      <c r="H12" s="155">
        <f t="shared" si="2"/>
        <v>-5.405405405405405</v>
      </c>
      <c r="I12" s="132">
        <f t="shared" si="1"/>
        <v>1.0127314814814814</v>
      </c>
      <c r="J12" s="133"/>
      <c r="K12"/>
      <c r="L12"/>
      <c r="M12"/>
      <c r="N12"/>
      <c r="O12"/>
      <c r="P12"/>
      <c r="Q12"/>
      <c r="R12"/>
    </row>
    <row r="13" spans="1:18" s="134" customFormat="1" ht="36" customHeight="1">
      <c r="A13" s="135" t="s">
        <v>108</v>
      </c>
      <c r="B13" s="131">
        <v>2127</v>
      </c>
      <c r="C13" s="154">
        <v>2106</v>
      </c>
      <c r="D13" s="131">
        <v>2114</v>
      </c>
      <c r="E13" s="131">
        <v>2090</v>
      </c>
      <c r="F13" s="131">
        <v>2107</v>
      </c>
      <c r="G13" s="131">
        <f t="shared" si="0"/>
        <v>17</v>
      </c>
      <c r="H13" s="155">
        <f t="shared" si="2"/>
        <v>0.8133971291866028</v>
      </c>
      <c r="I13" s="132">
        <f t="shared" si="1"/>
        <v>60.96643518518518</v>
      </c>
      <c r="J13" s="133"/>
      <c r="K13"/>
      <c r="L13"/>
      <c r="M13"/>
      <c r="N13"/>
      <c r="O13"/>
      <c r="P13"/>
      <c r="Q13"/>
      <c r="R13"/>
    </row>
    <row r="14" spans="1:18" s="134" customFormat="1" ht="36" customHeight="1">
      <c r="A14" s="156" t="s">
        <v>109</v>
      </c>
      <c r="B14" s="131">
        <v>46</v>
      </c>
      <c r="C14" s="154">
        <v>46</v>
      </c>
      <c r="D14" s="131">
        <v>47</v>
      </c>
      <c r="E14" s="131">
        <v>50</v>
      </c>
      <c r="F14" s="131">
        <v>46</v>
      </c>
      <c r="G14" s="131">
        <f t="shared" si="0"/>
        <v>-4</v>
      </c>
      <c r="H14" s="155">
        <f t="shared" si="2"/>
        <v>-8</v>
      </c>
      <c r="I14" s="132">
        <f t="shared" si="1"/>
        <v>1.3310185185185186</v>
      </c>
      <c r="J14" s="133"/>
      <c r="K14"/>
      <c r="L14"/>
      <c r="M14"/>
      <c r="N14"/>
      <c r="O14"/>
      <c r="P14"/>
      <c r="Q14"/>
      <c r="R14"/>
    </row>
    <row r="15" spans="1:18" s="134" customFormat="1" ht="36" customHeight="1">
      <c r="A15" s="135" t="s">
        <v>115</v>
      </c>
      <c r="B15" s="131">
        <v>74</v>
      </c>
      <c r="C15" s="154">
        <v>81</v>
      </c>
      <c r="D15" s="131">
        <v>140</v>
      </c>
      <c r="E15" s="131">
        <v>238</v>
      </c>
      <c r="F15" s="131">
        <v>317</v>
      </c>
      <c r="G15" s="131">
        <f t="shared" si="0"/>
        <v>79</v>
      </c>
      <c r="H15" s="155">
        <f t="shared" si="2"/>
        <v>33.193277310924366</v>
      </c>
      <c r="I15" s="132">
        <f t="shared" si="1"/>
        <v>9.172453703703704</v>
      </c>
      <c r="J15" s="133"/>
      <c r="K15"/>
      <c r="L15"/>
      <c r="M15"/>
      <c r="N15"/>
      <c r="O15"/>
      <c r="P15"/>
      <c r="Q15"/>
      <c r="R15"/>
    </row>
    <row r="16" spans="1:18" s="134" customFormat="1" ht="36" customHeight="1">
      <c r="A16" s="135" t="s">
        <v>116</v>
      </c>
      <c r="B16" s="131">
        <v>4</v>
      </c>
      <c r="C16" s="154">
        <v>4</v>
      </c>
      <c r="D16" s="131">
        <v>6</v>
      </c>
      <c r="E16" s="131">
        <v>6</v>
      </c>
      <c r="F16" s="131">
        <v>8</v>
      </c>
      <c r="G16" s="131">
        <f t="shared" si="0"/>
        <v>2</v>
      </c>
      <c r="H16" s="155">
        <f t="shared" si="2"/>
        <v>33.33333333333333</v>
      </c>
      <c r="I16" s="132">
        <f t="shared" si="1"/>
        <v>0.23148148148148145</v>
      </c>
      <c r="J16" s="133"/>
      <c r="K16"/>
      <c r="L16"/>
      <c r="M16"/>
      <c r="N16"/>
      <c r="O16"/>
      <c r="P16"/>
      <c r="Q16"/>
      <c r="R16"/>
    </row>
    <row r="17" spans="1:18" s="134" customFormat="1" ht="36" customHeight="1">
      <c r="A17" s="135" t="s">
        <v>117</v>
      </c>
      <c r="B17" s="131">
        <v>0</v>
      </c>
      <c r="C17" s="131">
        <v>0</v>
      </c>
      <c r="D17" s="131">
        <v>0</v>
      </c>
      <c r="E17" s="131">
        <v>2</v>
      </c>
      <c r="F17" s="131">
        <v>4</v>
      </c>
      <c r="G17" s="131">
        <f t="shared" si="0"/>
        <v>2</v>
      </c>
      <c r="H17" s="157">
        <v>0</v>
      </c>
      <c r="I17" s="132">
        <f t="shared" si="1"/>
        <v>0.11574074074074073</v>
      </c>
      <c r="J17" s="133"/>
      <c r="K17"/>
      <c r="L17"/>
      <c r="M17"/>
      <c r="N17"/>
      <c r="O17"/>
      <c r="P17"/>
      <c r="Q17"/>
      <c r="R17"/>
    </row>
    <row r="18" spans="1:18" s="134" customFormat="1" ht="36" customHeight="1">
      <c r="A18" s="158" t="s">
        <v>118</v>
      </c>
      <c r="B18" s="142">
        <v>0</v>
      </c>
      <c r="C18" s="142">
        <v>0</v>
      </c>
      <c r="D18" s="142">
        <v>0</v>
      </c>
      <c r="E18" s="142">
        <v>2</v>
      </c>
      <c r="F18" s="142">
        <v>2</v>
      </c>
      <c r="G18" s="142">
        <f t="shared" si="0"/>
        <v>0</v>
      </c>
      <c r="H18" s="78">
        <v>0</v>
      </c>
      <c r="I18" s="143">
        <f t="shared" si="1"/>
        <v>0.057870370370370364</v>
      </c>
      <c r="J18" s="133"/>
      <c r="K18"/>
      <c r="L18"/>
      <c r="M18"/>
      <c r="N18"/>
      <c r="O18"/>
      <c r="P18"/>
      <c r="Q18"/>
      <c r="R18"/>
    </row>
    <row r="19" spans="1:18" s="134" customFormat="1" ht="36" customHeight="1" thickBot="1">
      <c r="A19" s="159" t="s">
        <v>110</v>
      </c>
      <c r="B19" s="145">
        <f>SUM(B8:B18)</f>
        <v>3371</v>
      </c>
      <c r="C19" s="145">
        <f>SUM(C8:C18)</f>
        <v>3326</v>
      </c>
      <c r="D19" s="145">
        <f>SUM(D8:D18)</f>
        <v>3358</v>
      </c>
      <c r="E19" s="145">
        <f>SUM(E8:E18)</f>
        <v>3389</v>
      </c>
      <c r="F19" s="145">
        <f>SUM(F8:F18)</f>
        <v>3456</v>
      </c>
      <c r="G19" s="145">
        <f t="shared" si="0"/>
        <v>67</v>
      </c>
      <c r="H19" s="160">
        <f>G19/E19*100</f>
        <v>1.976984361168486</v>
      </c>
      <c r="I19" s="146">
        <f t="shared" si="1"/>
        <v>100</v>
      </c>
      <c r="J19" s="133"/>
      <c r="K19"/>
      <c r="L19"/>
      <c r="M19"/>
      <c r="N19"/>
      <c r="O19"/>
      <c r="P19"/>
      <c r="Q19"/>
      <c r="R19"/>
    </row>
    <row r="20" spans="1:18" s="134" customFormat="1" ht="20.25" customHeight="1">
      <c r="A20" s="147"/>
      <c r="K20"/>
      <c r="L20"/>
      <c r="M20"/>
      <c r="N20"/>
      <c r="O20"/>
      <c r="P20"/>
      <c r="Q20"/>
      <c r="R20"/>
    </row>
  </sheetData>
  <sheetProtection/>
  <printOptions/>
  <pageMargins left="0.7874015748031497" right="0.7874015748031497" top="0.7874015748031497" bottom="0.38" header="0.5118110236220472" footer="0.23"/>
  <pageSetup fitToHeight="1" fitToWidth="1" horizontalDpi="400" verticalDpi="4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16"/>
  <sheetViews>
    <sheetView showGridLines="0" view="pageBreakPreview" zoomScale="80" zoomScaleNormal="75" zoomScaleSheetLayoutView="80" zoomScalePageLayoutView="0" workbookViewId="0" topLeftCell="A1">
      <selection activeCell="K5" sqref="K5:O5"/>
    </sheetView>
  </sheetViews>
  <sheetFormatPr defaultColWidth="13.54296875" defaultRowHeight="18"/>
  <cols>
    <col min="1" max="1" width="12.453125" style="184" customWidth="1"/>
    <col min="2" max="2" width="10.453125" style="184" hidden="1" customWidth="1"/>
    <col min="3" max="3" width="16.2734375" style="184" hidden="1" customWidth="1"/>
    <col min="4" max="5" width="12.99609375" style="184" hidden="1" customWidth="1"/>
    <col min="6" max="6" width="12.99609375" style="184" customWidth="1"/>
    <col min="7" max="7" width="12.90625" style="184" customWidth="1"/>
    <col min="8" max="8" width="12.99609375" style="184" customWidth="1"/>
    <col min="9" max="10" width="12.90625" style="184" customWidth="1"/>
    <col min="11" max="14" width="8.99609375" style="184" customWidth="1"/>
    <col min="15" max="15" width="9.0859375" style="184" customWidth="1"/>
    <col min="16" max="16" width="13.453125" style="184" customWidth="1"/>
    <col min="17" max="17" width="13.2734375" style="184" customWidth="1"/>
    <col min="18" max="18" width="12.2734375" style="184" hidden="1" customWidth="1"/>
    <col min="19" max="19" width="14.453125" style="184" hidden="1" customWidth="1"/>
    <col min="20" max="20" width="19.453125" style="184" hidden="1" customWidth="1"/>
    <col min="21" max="21" width="26.72265625" style="184" hidden="1" customWidth="1"/>
    <col min="22" max="16384" width="13.453125" style="184" customWidth="1"/>
  </cols>
  <sheetData>
    <row r="1" s="161" customFormat="1" ht="27.75" customHeight="1">
      <c r="A1" s="89" t="s">
        <v>57</v>
      </c>
    </row>
    <row r="2" s="161" customFormat="1" ht="27.75" customHeight="1">
      <c r="A2" s="91" t="s">
        <v>0</v>
      </c>
    </row>
    <row r="3" ht="4.5" customHeight="1"/>
    <row r="4" spans="1:15" s="167" customFormat="1" ht="29.25" customHeight="1" thickBot="1">
      <c r="A4" s="162" t="s">
        <v>132</v>
      </c>
      <c r="B4" s="163"/>
      <c r="C4" s="163"/>
      <c r="D4" s="163"/>
      <c r="E4" s="163"/>
      <c r="F4" s="163"/>
      <c r="G4" s="163"/>
      <c r="H4" s="163"/>
      <c r="I4" s="163"/>
      <c r="J4" s="163"/>
      <c r="K4" s="164"/>
      <c r="L4" s="164"/>
      <c r="M4" s="165"/>
      <c r="N4" s="165"/>
      <c r="O4" s="166" t="s">
        <v>410</v>
      </c>
    </row>
    <row r="5" spans="1:21" s="169" customFormat="1" ht="28.5" customHeight="1">
      <c r="A5" s="168" t="s">
        <v>98</v>
      </c>
      <c r="B5" s="923" t="s">
        <v>131</v>
      </c>
      <c r="C5" s="925">
        <v>13</v>
      </c>
      <c r="D5" s="925">
        <v>14</v>
      </c>
      <c r="E5" s="925">
        <v>15</v>
      </c>
      <c r="F5" s="925">
        <v>19</v>
      </c>
      <c r="G5" s="925">
        <v>20</v>
      </c>
      <c r="H5" s="925">
        <v>21</v>
      </c>
      <c r="I5" s="925">
        <v>22</v>
      </c>
      <c r="J5" s="925">
        <v>23</v>
      </c>
      <c r="K5" s="926" t="s">
        <v>133</v>
      </c>
      <c r="L5" s="927"/>
      <c r="M5" s="927"/>
      <c r="N5" s="927"/>
      <c r="O5" s="928"/>
      <c r="R5" s="169" t="s">
        <v>134</v>
      </c>
      <c r="S5" s="169" t="s">
        <v>135</v>
      </c>
      <c r="T5" s="169" t="s">
        <v>136</v>
      </c>
      <c r="U5" s="169" t="s">
        <v>137</v>
      </c>
    </row>
    <row r="6" spans="1:15" s="169" customFormat="1" ht="28.5" customHeight="1">
      <c r="A6" s="170" t="s">
        <v>101</v>
      </c>
      <c r="B6" s="924"/>
      <c r="C6" s="924"/>
      <c r="D6" s="924"/>
      <c r="E6" s="924"/>
      <c r="F6" s="924"/>
      <c r="G6" s="924"/>
      <c r="H6" s="924"/>
      <c r="I6" s="924"/>
      <c r="J6" s="924"/>
      <c r="K6" s="171">
        <v>19</v>
      </c>
      <c r="L6" s="172">
        <v>20</v>
      </c>
      <c r="M6" s="172">
        <v>21</v>
      </c>
      <c r="N6" s="173">
        <v>22</v>
      </c>
      <c r="O6" s="174">
        <v>23</v>
      </c>
    </row>
    <row r="7" spans="1:21" s="169" customFormat="1" ht="36" customHeight="1">
      <c r="A7" s="175" t="s">
        <v>103</v>
      </c>
      <c r="B7" s="176">
        <v>49155217</v>
      </c>
      <c r="C7" s="131">
        <v>41939692</v>
      </c>
      <c r="D7" s="131">
        <v>41618247</v>
      </c>
      <c r="E7" s="131">
        <v>41817426</v>
      </c>
      <c r="F7" s="131">
        <v>49693433</v>
      </c>
      <c r="G7" s="131">
        <v>48781661</v>
      </c>
      <c r="H7" s="131">
        <v>40659071</v>
      </c>
      <c r="I7" s="131">
        <v>39299053</v>
      </c>
      <c r="J7" s="131">
        <v>38003205</v>
      </c>
      <c r="K7" s="155">
        <v>22.658693933373065</v>
      </c>
      <c r="L7" s="155">
        <f aca="true" t="shared" si="0" ref="L7:O13">(G7-F7)/F7*100</f>
        <v>-1.8347937442760296</v>
      </c>
      <c r="M7" s="155">
        <f t="shared" si="0"/>
        <v>-16.650909037312196</v>
      </c>
      <c r="N7" s="177">
        <f t="shared" si="0"/>
        <v>-3.3449313192620655</v>
      </c>
      <c r="O7" s="132">
        <f t="shared" si="0"/>
        <v>-3.2974026117117887</v>
      </c>
      <c r="R7" s="178">
        <v>28770862</v>
      </c>
      <c r="S7" s="178">
        <v>8725961</v>
      </c>
      <c r="T7" s="178">
        <v>28752616</v>
      </c>
      <c r="U7" s="178">
        <f aca="true" t="shared" si="1" ref="U7:U15">R7-S7+T7</f>
        <v>48797517</v>
      </c>
    </row>
    <row r="8" spans="1:21" s="169" customFormat="1" ht="36" customHeight="1">
      <c r="A8" s="175" t="s">
        <v>104</v>
      </c>
      <c r="B8" s="176">
        <v>61559</v>
      </c>
      <c r="C8" s="131">
        <v>57049</v>
      </c>
      <c r="D8" s="131">
        <v>17519</v>
      </c>
      <c r="E8" s="131">
        <v>15968</v>
      </c>
      <c r="F8" s="131">
        <v>18938</v>
      </c>
      <c r="G8" s="131">
        <v>13098</v>
      </c>
      <c r="H8" s="131">
        <v>12145</v>
      </c>
      <c r="I8" s="131">
        <v>14006</v>
      </c>
      <c r="J8" s="131">
        <v>13287</v>
      </c>
      <c r="K8" s="155">
        <v>15.131618943400815</v>
      </c>
      <c r="L8" s="155">
        <f t="shared" si="0"/>
        <v>-30.83746963776534</v>
      </c>
      <c r="M8" s="155">
        <f t="shared" si="0"/>
        <v>-7.275919987784395</v>
      </c>
      <c r="N8" s="177">
        <f t="shared" si="0"/>
        <v>15.323178262659532</v>
      </c>
      <c r="O8" s="132">
        <f t="shared" si="0"/>
        <v>-5.1335142081964875</v>
      </c>
      <c r="R8" s="178">
        <v>10702</v>
      </c>
      <c r="S8" s="178">
        <v>1188</v>
      </c>
      <c r="T8" s="178">
        <v>8967</v>
      </c>
      <c r="U8" s="178">
        <f t="shared" si="1"/>
        <v>18481</v>
      </c>
    </row>
    <row r="9" spans="1:21" s="169" customFormat="1" ht="36" customHeight="1">
      <c r="A9" s="175" t="s">
        <v>105</v>
      </c>
      <c r="B9" s="176">
        <v>1263468</v>
      </c>
      <c r="C9" s="131">
        <v>1475536</v>
      </c>
      <c r="D9" s="131">
        <v>1178076</v>
      </c>
      <c r="E9" s="131">
        <v>1171370</v>
      </c>
      <c r="F9" s="131">
        <v>1609114</v>
      </c>
      <c r="G9" s="131">
        <v>1242562</v>
      </c>
      <c r="H9" s="131">
        <v>1049700</v>
      </c>
      <c r="I9" s="131">
        <v>925816</v>
      </c>
      <c r="J9" s="131">
        <v>988700</v>
      </c>
      <c r="K9" s="155">
        <v>47.8704125742516</v>
      </c>
      <c r="L9" s="155">
        <f t="shared" si="0"/>
        <v>-22.779740900893287</v>
      </c>
      <c r="M9" s="155">
        <f t="shared" si="0"/>
        <v>-15.521318050930255</v>
      </c>
      <c r="N9" s="177">
        <f t="shared" si="0"/>
        <v>-11.801848147089643</v>
      </c>
      <c r="O9" s="132">
        <f t="shared" si="0"/>
        <v>6.792278379289189</v>
      </c>
      <c r="R9" s="178">
        <v>1019838</v>
      </c>
      <c r="S9" s="178">
        <v>138088</v>
      </c>
      <c r="T9" s="178">
        <v>688732</v>
      </c>
      <c r="U9" s="178">
        <f t="shared" si="1"/>
        <v>1570482</v>
      </c>
    </row>
    <row r="10" spans="1:21" s="169" customFormat="1" ht="36" customHeight="1">
      <c r="A10" s="175" t="s">
        <v>106</v>
      </c>
      <c r="B10" s="176">
        <v>3611862</v>
      </c>
      <c r="C10" s="131">
        <v>2367339</v>
      </c>
      <c r="D10" s="131">
        <v>2395530</v>
      </c>
      <c r="E10" s="131">
        <v>2346596</v>
      </c>
      <c r="F10" s="131">
        <v>2200710</v>
      </c>
      <c r="G10" s="131">
        <v>2170780</v>
      </c>
      <c r="H10" s="131">
        <v>2245501</v>
      </c>
      <c r="I10" s="131">
        <v>1793874</v>
      </c>
      <c r="J10" s="131">
        <v>1665055</v>
      </c>
      <c r="K10" s="155">
        <v>3.440398775096768</v>
      </c>
      <c r="L10" s="155">
        <f t="shared" si="0"/>
        <v>-1.3600156313189833</v>
      </c>
      <c r="M10" s="155">
        <f t="shared" si="0"/>
        <v>3.4421267931342654</v>
      </c>
      <c r="N10" s="177">
        <f t="shared" si="0"/>
        <v>-20.11252722666345</v>
      </c>
      <c r="O10" s="132">
        <f t="shared" si="0"/>
        <v>-7.181050620054698</v>
      </c>
      <c r="R10" s="178">
        <v>2057393</v>
      </c>
      <c r="S10" s="178">
        <v>69172</v>
      </c>
      <c r="T10" s="178">
        <v>180859</v>
      </c>
      <c r="U10" s="178">
        <f t="shared" si="1"/>
        <v>2169080</v>
      </c>
    </row>
    <row r="11" spans="1:21" s="169" customFormat="1" ht="36" customHeight="1">
      <c r="A11" s="175" t="s">
        <v>107</v>
      </c>
      <c r="B11" s="176">
        <v>1623515</v>
      </c>
      <c r="C11" s="131">
        <v>1564870</v>
      </c>
      <c r="D11" s="131">
        <v>1477363</v>
      </c>
      <c r="E11" s="131">
        <v>1439733</v>
      </c>
      <c r="F11" s="131">
        <v>1604288</v>
      </c>
      <c r="G11" s="131">
        <v>1688249</v>
      </c>
      <c r="H11" s="131">
        <v>1508853</v>
      </c>
      <c r="I11" s="131">
        <v>1456540</v>
      </c>
      <c r="J11" s="131">
        <v>1481431</v>
      </c>
      <c r="K11" s="155">
        <v>-33.91061903592739</v>
      </c>
      <c r="L11" s="155">
        <f t="shared" si="0"/>
        <v>5.233536621853433</v>
      </c>
      <c r="M11" s="155">
        <f t="shared" si="0"/>
        <v>-10.626157634330006</v>
      </c>
      <c r="N11" s="177">
        <f t="shared" si="0"/>
        <v>-3.4670706821671824</v>
      </c>
      <c r="O11" s="132">
        <f t="shared" si="0"/>
        <v>1.7089129031815125</v>
      </c>
      <c r="R11" s="178">
        <v>1489762</v>
      </c>
      <c r="S11" s="178">
        <v>191873</v>
      </c>
      <c r="T11" s="178">
        <v>277545</v>
      </c>
      <c r="U11" s="178">
        <f t="shared" si="1"/>
        <v>1575434</v>
      </c>
    </row>
    <row r="12" spans="1:21" s="169" customFormat="1" ht="36" customHeight="1">
      <c r="A12" s="175" t="s">
        <v>108</v>
      </c>
      <c r="B12" s="176">
        <v>34175722</v>
      </c>
      <c r="C12" s="131">
        <v>47780119</v>
      </c>
      <c r="D12" s="131">
        <v>46652155</v>
      </c>
      <c r="E12" s="131">
        <v>40347004</v>
      </c>
      <c r="F12" s="131">
        <v>42546047</v>
      </c>
      <c r="G12" s="131">
        <v>39372768</v>
      </c>
      <c r="H12" s="131">
        <v>41924333</v>
      </c>
      <c r="I12" s="131">
        <v>42727821</v>
      </c>
      <c r="J12" s="131">
        <v>37040196</v>
      </c>
      <c r="K12" s="155">
        <v>-14.536153651878012</v>
      </c>
      <c r="L12" s="155">
        <f t="shared" si="0"/>
        <v>-7.458457891516926</v>
      </c>
      <c r="M12" s="155">
        <f t="shared" si="0"/>
        <v>6.480532432974995</v>
      </c>
      <c r="N12" s="177">
        <f t="shared" si="0"/>
        <v>1.9165194589977137</v>
      </c>
      <c r="O12" s="132">
        <f t="shared" si="0"/>
        <v>-13.311291956591937</v>
      </c>
      <c r="R12" s="178">
        <v>38578194</v>
      </c>
      <c r="S12" s="178">
        <v>2418010</v>
      </c>
      <c r="T12" s="178">
        <v>6310618</v>
      </c>
      <c r="U12" s="178">
        <f t="shared" si="1"/>
        <v>42470802</v>
      </c>
    </row>
    <row r="13" spans="1:21" s="169" customFormat="1" ht="36" customHeight="1">
      <c r="A13" s="175" t="s">
        <v>109</v>
      </c>
      <c r="B13" s="176"/>
      <c r="C13" s="131">
        <v>312871</v>
      </c>
      <c r="D13" s="131">
        <v>320659</v>
      </c>
      <c r="E13" s="131">
        <v>330743</v>
      </c>
      <c r="F13" s="131">
        <v>656186</v>
      </c>
      <c r="G13" s="131">
        <v>682711</v>
      </c>
      <c r="H13" s="131">
        <v>699392</v>
      </c>
      <c r="I13" s="131">
        <v>715894</v>
      </c>
      <c r="J13" s="131">
        <v>732668</v>
      </c>
      <c r="K13" s="155">
        <v>-0.30931813278802595</v>
      </c>
      <c r="L13" s="155">
        <f t="shared" si="0"/>
        <v>4.04229898230075</v>
      </c>
      <c r="M13" s="155">
        <f t="shared" si="0"/>
        <v>2.443347184972851</v>
      </c>
      <c r="N13" s="177">
        <f t="shared" si="0"/>
        <v>2.359477946559297</v>
      </c>
      <c r="O13" s="132">
        <f t="shared" si="0"/>
        <v>2.3430843113645317</v>
      </c>
      <c r="R13" s="178">
        <v>672800</v>
      </c>
      <c r="S13" s="178">
        <v>78497</v>
      </c>
      <c r="T13" s="178">
        <v>56931</v>
      </c>
      <c r="U13" s="178">
        <f t="shared" si="1"/>
        <v>651234</v>
      </c>
    </row>
    <row r="14" spans="1:21" s="169" customFormat="1" ht="36" customHeight="1">
      <c r="A14" s="175" t="s">
        <v>138</v>
      </c>
      <c r="B14" s="176"/>
      <c r="C14" s="131"/>
      <c r="D14" s="131">
        <v>0</v>
      </c>
      <c r="E14" s="131">
        <v>0</v>
      </c>
      <c r="F14" s="131">
        <v>12179248</v>
      </c>
      <c r="G14" s="131">
        <v>13388928</v>
      </c>
      <c r="H14" s="131">
        <v>21478375</v>
      </c>
      <c r="I14" s="131">
        <v>29206465</v>
      </c>
      <c r="J14" s="131">
        <v>38442778</v>
      </c>
      <c r="K14" s="157" t="s">
        <v>75</v>
      </c>
      <c r="L14" s="157" t="s">
        <v>75</v>
      </c>
      <c r="M14" s="155">
        <f aca="true" t="shared" si="2" ref="M14:O15">(H14-G14)/G14*100</f>
        <v>60.41892973059531</v>
      </c>
      <c r="N14" s="177">
        <f t="shared" si="2"/>
        <v>35.980794636465745</v>
      </c>
      <c r="O14" s="132">
        <f t="shared" si="2"/>
        <v>31.62420717467862</v>
      </c>
      <c r="R14" s="178">
        <v>6659301</v>
      </c>
      <c r="S14" s="178">
        <v>3321215</v>
      </c>
      <c r="T14" s="178">
        <v>8462103</v>
      </c>
      <c r="U14" s="178">
        <f t="shared" si="1"/>
        <v>11800189</v>
      </c>
    </row>
    <row r="15" spans="1:21" s="169" customFormat="1" ht="36" customHeight="1" thickBot="1">
      <c r="A15" s="789" t="s">
        <v>110</v>
      </c>
      <c r="B15" s="790">
        <f>B7+B8+B9+B10+B11+B12</f>
        <v>89891343</v>
      </c>
      <c r="C15" s="791">
        <v>95497476</v>
      </c>
      <c r="D15" s="791">
        <v>93659549</v>
      </c>
      <c r="E15" s="791">
        <v>87468840</v>
      </c>
      <c r="F15" s="791">
        <f>SUM(F7:F14)</f>
        <v>110507964</v>
      </c>
      <c r="G15" s="791">
        <f>SUM(G7:G14)</f>
        <v>107340757</v>
      </c>
      <c r="H15" s="791">
        <f>SUM(H7:H14)</f>
        <v>109577370</v>
      </c>
      <c r="I15" s="791">
        <f>SUM(I7:I14)</f>
        <v>116139469</v>
      </c>
      <c r="J15" s="791">
        <f>SUM(J7:J14)</f>
        <v>118367320</v>
      </c>
      <c r="K15" s="294">
        <v>14.380992478692745</v>
      </c>
      <c r="L15" s="294">
        <f>(G15-F15)/F15*100</f>
        <v>-2.8660441160602685</v>
      </c>
      <c r="M15" s="294">
        <f t="shared" si="2"/>
        <v>2.0836568163945404</v>
      </c>
      <c r="N15" s="295">
        <f t="shared" si="2"/>
        <v>5.988553110920622</v>
      </c>
      <c r="O15" s="297">
        <f t="shared" si="2"/>
        <v>1.9182548527064474</v>
      </c>
      <c r="R15" s="178">
        <f>SUM(R7:R14)</f>
        <v>79258852</v>
      </c>
      <c r="S15" s="178">
        <f>SUM(S7:S14)</f>
        <v>14944004</v>
      </c>
      <c r="T15" s="178">
        <f>SUM(T7:T14)</f>
        <v>44738371</v>
      </c>
      <c r="U15" s="178">
        <f t="shared" si="1"/>
        <v>109053219</v>
      </c>
    </row>
    <row r="16" spans="1:14" s="167" customFormat="1" ht="29.25" customHeight="1">
      <c r="A16" s="181"/>
      <c r="B16" s="182"/>
      <c r="C16" s="182"/>
      <c r="D16" s="182"/>
      <c r="E16" s="182"/>
      <c r="F16" s="182"/>
      <c r="G16" s="182"/>
      <c r="H16" s="182"/>
      <c r="I16" s="182"/>
      <c r="J16" s="182"/>
      <c r="K16" s="183"/>
      <c r="L16" s="183"/>
      <c r="M16" s="183"/>
      <c r="N16" s="183"/>
    </row>
  </sheetData>
  <sheetProtection/>
  <mergeCells count="10">
    <mergeCell ref="B5:B6"/>
    <mergeCell ref="C5:C6"/>
    <mergeCell ref="D5:D6"/>
    <mergeCell ref="E5:E6"/>
    <mergeCell ref="K5:O5"/>
    <mergeCell ref="H5:H6"/>
    <mergeCell ref="F5:F6"/>
    <mergeCell ref="G5:G6"/>
    <mergeCell ref="I5:I6"/>
    <mergeCell ref="J5:J6"/>
  </mergeCells>
  <printOptions/>
  <pageMargins left="0.7874015748031497" right="0.7874015748031497" top="1.29" bottom="0.7874015748031497" header="0.5118110236220472" footer="0.5118110236220472"/>
  <pageSetup fitToHeight="1" fitToWidth="1" horizontalDpi="400" verticalDpi="4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6"/>
  <sheetViews>
    <sheetView showGridLines="0" view="pageBreakPreview" zoomScale="80" zoomScaleNormal="75" zoomScaleSheetLayoutView="80" zoomScalePageLayoutView="0" workbookViewId="0" topLeftCell="A1">
      <selection activeCell="H5" sqref="H5:L5"/>
    </sheetView>
  </sheetViews>
  <sheetFormatPr defaultColWidth="13.54296875" defaultRowHeight="18"/>
  <cols>
    <col min="1" max="1" width="12.6328125" style="184" customWidth="1"/>
    <col min="2" max="2" width="12.36328125" style="184" hidden="1" customWidth="1"/>
    <col min="3" max="7" width="12.36328125" style="184" customWidth="1"/>
    <col min="8" max="12" width="8.453125" style="184" customWidth="1"/>
    <col min="13" max="16384" width="13.453125" style="184" customWidth="1"/>
  </cols>
  <sheetData>
    <row r="1" s="161" customFormat="1" ht="27.75" customHeight="1">
      <c r="A1" s="89" t="s">
        <v>57</v>
      </c>
    </row>
    <row r="2" s="161" customFormat="1" ht="27.75" customHeight="1">
      <c r="A2" s="91" t="s">
        <v>0</v>
      </c>
    </row>
    <row r="3" ht="4.5" customHeight="1"/>
    <row r="4" spans="1:12" s="167" customFormat="1" ht="29.25" customHeight="1" thickBot="1">
      <c r="A4" s="116" t="s">
        <v>139</v>
      </c>
      <c r="B4" s="185"/>
      <c r="C4" s="185"/>
      <c r="D4" s="185"/>
      <c r="E4" s="185"/>
      <c r="F4" s="185"/>
      <c r="G4" s="185"/>
      <c r="H4" s="186"/>
      <c r="I4" s="187"/>
      <c r="J4" s="187"/>
      <c r="K4" s="187"/>
      <c r="L4" s="188" t="s">
        <v>410</v>
      </c>
    </row>
    <row r="5" spans="1:12" s="169" customFormat="1" ht="28.5" customHeight="1">
      <c r="A5" s="168" t="s">
        <v>98</v>
      </c>
      <c r="B5" s="925">
        <v>18</v>
      </c>
      <c r="C5" s="925">
        <v>19</v>
      </c>
      <c r="D5" s="925">
        <v>20</v>
      </c>
      <c r="E5" s="925">
        <v>21</v>
      </c>
      <c r="F5" s="925">
        <v>22</v>
      </c>
      <c r="G5" s="925">
        <v>23</v>
      </c>
      <c r="H5" s="930" t="s">
        <v>133</v>
      </c>
      <c r="I5" s="927"/>
      <c r="J5" s="927"/>
      <c r="K5" s="927"/>
      <c r="L5" s="928"/>
    </row>
    <row r="6" spans="1:12" s="169" customFormat="1" ht="28.5" customHeight="1">
      <c r="A6" s="170" t="s">
        <v>101</v>
      </c>
      <c r="B6" s="929"/>
      <c r="C6" s="929"/>
      <c r="D6" s="929"/>
      <c r="E6" s="929"/>
      <c r="F6" s="924"/>
      <c r="G6" s="924"/>
      <c r="H6" s="189">
        <v>19</v>
      </c>
      <c r="I6" s="191">
        <v>20</v>
      </c>
      <c r="J6" s="191">
        <v>21</v>
      </c>
      <c r="K6" s="191">
        <v>22</v>
      </c>
      <c r="L6" s="192">
        <v>23</v>
      </c>
    </row>
    <row r="7" spans="1:12" s="169" customFormat="1" ht="39" customHeight="1">
      <c r="A7" s="175" t="s">
        <v>103</v>
      </c>
      <c r="B7" s="131">
        <v>9127438</v>
      </c>
      <c r="C7" s="131">
        <v>9678957</v>
      </c>
      <c r="D7" s="131">
        <v>8692327</v>
      </c>
      <c r="E7" s="131">
        <v>9324423</v>
      </c>
      <c r="F7" s="131">
        <v>10177497</v>
      </c>
      <c r="G7" s="131">
        <v>9126897</v>
      </c>
      <c r="H7" s="155">
        <f aca="true" t="shared" si="0" ref="H7:L13">(C7-B7)/B7*100</f>
        <v>6.0424294309093085</v>
      </c>
      <c r="I7" s="155">
        <f t="shared" si="0"/>
        <v>-10.193557012392967</v>
      </c>
      <c r="J7" s="155">
        <f t="shared" si="0"/>
        <v>7.271884732362231</v>
      </c>
      <c r="K7" s="155">
        <f t="shared" si="0"/>
        <v>9.14881274691206</v>
      </c>
      <c r="L7" s="132">
        <f t="shared" si="0"/>
        <v>-10.322773860802908</v>
      </c>
    </row>
    <row r="8" spans="1:12" s="169" customFormat="1" ht="39" customHeight="1">
      <c r="A8" s="175" t="s">
        <v>104</v>
      </c>
      <c r="B8" s="131">
        <v>1796</v>
      </c>
      <c r="C8" s="131">
        <v>3904</v>
      </c>
      <c r="D8" s="131">
        <v>3373</v>
      </c>
      <c r="E8" s="131">
        <v>1691</v>
      </c>
      <c r="F8" s="131">
        <v>3826</v>
      </c>
      <c r="G8" s="131">
        <v>3629</v>
      </c>
      <c r="H8" s="155">
        <f t="shared" si="0"/>
        <v>117.37193763919822</v>
      </c>
      <c r="I8" s="155">
        <f t="shared" si="0"/>
        <v>-13.601434426229508</v>
      </c>
      <c r="J8" s="155">
        <f t="shared" si="0"/>
        <v>-49.8665876074711</v>
      </c>
      <c r="K8" s="155">
        <f t="shared" si="0"/>
        <v>126.25665286812537</v>
      </c>
      <c r="L8" s="132">
        <f t="shared" si="0"/>
        <v>-5.148980658651333</v>
      </c>
    </row>
    <row r="9" spans="1:12" s="169" customFormat="1" ht="39" customHeight="1">
      <c r="A9" s="175" t="s">
        <v>105</v>
      </c>
      <c r="B9" s="131">
        <v>142146</v>
      </c>
      <c r="C9" s="131">
        <v>240638</v>
      </c>
      <c r="D9" s="131">
        <v>37903</v>
      </c>
      <c r="E9" s="131">
        <v>137543</v>
      </c>
      <c r="F9" s="131">
        <v>37111</v>
      </c>
      <c r="G9" s="131">
        <v>89726</v>
      </c>
      <c r="H9" s="155">
        <f t="shared" si="0"/>
        <v>69.2893222461413</v>
      </c>
      <c r="I9" s="155">
        <f t="shared" si="0"/>
        <v>-84.24895486165941</v>
      </c>
      <c r="J9" s="155">
        <f t="shared" si="0"/>
        <v>262.88156610294703</v>
      </c>
      <c r="K9" s="155">
        <f t="shared" si="0"/>
        <v>-73.01861963167882</v>
      </c>
      <c r="L9" s="132">
        <f t="shared" si="0"/>
        <v>141.7773705909299</v>
      </c>
    </row>
    <row r="10" spans="1:12" s="169" customFormat="1" ht="39" customHeight="1">
      <c r="A10" s="175" t="s">
        <v>106</v>
      </c>
      <c r="B10" s="131">
        <v>78013</v>
      </c>
      <c r="C10" s="131">
        <v>106012</v>
      </c>
      <c r="D10" s="131">
        <v>146687</v>
      </c>
      <c r="E10" s="131">
        <v>186650</v>
      </c>
      <c r="F10" s="131">
        <v>102674</v>
      </c>
      <c r="G10" s="131">
        <v>54848</v>
      </c>
      <c r="H10" s="155">
        <f t="shared" si="0"/>
        <v>35.89017215079538</v>
      </c>
      <c r="I10" s="155">
        <f t="shared" si="0"/>
        <v>38.36829792853639</v>
      </c>
      <c r="J10" s="155">
        <f t="shared" si="0"/>
        <v>27.243723029307297</v>
      </c>
      <c r="K10" s="155">
        <f t="shared" si="0"/>
        <v>-44.991159924993305</v>
      </c>
      <c r="L10" s="132">
        <f t="shared" si="0"/>
        <v>-46.58043905954769</v>
      </c>
    </row>
    <row r="11" spans="1:12" s="169" customFormat="1" ht="39" customHeight="1">
      <c r="A11" s="175" t="s">
        <v>107</v>
      </c>
      <c r="B11" s="131">
        <v>61964</v>
      </c>
      <c r="C11" s="131">
        <v>140205</v>
      </c>
      <c r="D11" s="131">
        <v>144057</v>
      </c>
      <c r="E11" s="131">
        <v>135326</v>
      </c>
      <c r="F11" s="131">
        <v>136881</v>
      </c>
      <c r="G11" s="131">
        <v>142708</v>
      </c>
      <c r="H11" s="155">
        <f t="shared" si="0"/>
        <v>126.26847847137049</v>
      </c>
      <c r="I11" s="155">
        <f t="shared" si="0"/>
        <v>2.7474055846795764</v>
      </c>
      <c r="J11" s="155">
        <f t="shared" si="0"/>
        <v>-6.060795379606684</v>
      </c>
      <c r="K11" s="155">
        <f t="shared" si="0"/>
        <v>1.1490770435836426</v>
      </c>
      <c r="L11" s="132">
        <f t="shared" si="0"/>
        <v>4.2569823423265465</v>
      </c>
    </row>
    <row r="12" spans="1:12" s="169" customFormat="1" ht="39" customHeight="1">
      <c r="A12" s="175" t="s">
        <v>108</v>
      </c>
      <c r="B12" s="131">
        <v>2233995</v>
      </c>
      <c r="C12" s="131">
        <v>1627845</v>
      </c>
      <c r="D12" s="131">
        <v>930011</v>
      </c>
      <c r="E12" s="131">
        <v>2413344</v>
      </c>
      <c r="F12" s="131">
        <v>4225071</v>
      </c>
      <c r="G12" s="131">
        <v>1673706</v>
      </c>
      <c r="H12" s="155">
        <f t="shared" si="0"/>
        <v>-27.133006116844488</v>
      </c>
      <c r="I12" s="155">
        <f t="shared" si="0"/>
        <v>-42.86857778228271</v>
      </c>
      <c r="J12" s="155">
        <f t="shared" si="0"/>
        <v>159.49628552780558</v>
      </c>
      <c r="K12" s="155">
        <f t="shared" si="0"/>
        <v>75.07122896694379</v>
      </c>
      <c r="L12" s="132">
        <f t="shared" si="0"/>
        <v>-60.38632250203606</v>
      </c>
    </row>
    <row r="13" spans="1:12" s="169" customFormat="1" ht="39" customHeight="1">
      <c r="A13" s="175" t="s">
        <v>109</v>
      </c>
      <c r="B13" s="131">
        <v>3309</v>
      </c>
      <c r="C13" s="131">
        <v>1848</v>
      </c>
      <c r="D13" s="131">
        <v>3204</v>
      </c>
      <c r="E13" s="131">
        <v>2602</v>
      </c>
      <c r="F13" s="131">
        <v>851</v>
      </c>
      <c r="G13" s="131">
        <v>693</v>
      </c>
      <c r="H13" s="155">
        <f t="shared" si="0"/>
        <v>-44.152311876699905</v>
      </c>
      <c r="I13" s="155">
        <f t="shared" si="0"/>
        <v>73.37662337662337</v>
      </c>
      <c r="J13" s="155">
        <f t="shared" si="0"/>
        <v>-18.789013732833958</v>
      </c>
      <c r="K13" s="155">
        <f t="shared" si="0"/>
        <v>-67.29438893159109</v>
      </c>
      <c r="L13" s="132">
        <f t="shared" si="0"/>
        <v>-18.566392479435958</v>
      </c>
    </row>
    <row r="14" spans="1:12" s="169" customFormat="1" ht="39" customHeight="1">
      <c r="A14" s="193" t="s">
        <v>138</v>
      </c>
      <c r="B14" s="142">
        <v>0</v>
      </c>
      <c r="C14" s="142">
        <v>5253664</v>
      </c>
      <c r="D14" s="142">
        <v>5418770</v>
      </c>
      <c r="E14" s="142">
        <v>8066854</v>
      </c>
      <c r="F14" s="142">
        <v>11813360</v>
      </c>
      <c r="G14" s="142">
        <v>13119018</v>
      </c>
      <c r="H14" s="78" t="s">
        <v>140</v>
      </c>
      <c r="I14" s="78" t="s">
        <v>75</v>
      </c>
      <c r="J14" s="194">
        <f aca="true" t="shared" si="1" ref="J14:L15">(E14-D14)/D14*100</f>
        <v>48.86872851219003</v>
      </c>
      <c r="K14" s="194">
        <f t="shared" si="1"/>
        <v>46.44321069899121</v>
      </c>
      <c r="L14" s="143">
        <f t="shared" si="1"/>
        <v>11.052384757596483</v>
      </c>
    </row>
    <row r="15" spans="1:12" s="169" customFormat="1" ht="39" customHeight="1" thickBot="1">
      <c r="A15" s="179" t="s">
        <v>110</v>
      </c>
      <c r="B15" s="145">
        <f aca="true" t="shared" si="2" ref="B15:G15">SUM(B7:B14)</f>
        <v>11648661</v>
      </c>
      <c r="C15" s="145">
        <f t="shared" si="2"/>
        <v>17053073</v>
      </c>
      <c r="D15" s="145">
        <f t="shared" si="2"/>
        <v>15376332</v>
      </c>
      <c r="E15" s="145">
        <f t="shared" si="2"/>
        <v>20268433</v>
      </c>
      <c r="F15" s="145">
        <f t="shared" si="2"/>
        <v>26497271</v>
      </c>
      <c r="G15" s="145">
        <f t="shared" si="2"/>
        <v>24211225</v>
      </c>
      <c r="H15" s="160">
        <f>(C15-B15)/B15*100</f>
        <v>46.39513502882434</v>
      </c>
      <c r="I15" s="160">
        <f>(D15-C15)/C15*100</f>
        <v>-9.83248591031071</v>
      </c>
      <c r="J15" s="160">
        <f t="shared" si="1"/>
        <v>31.815786755905112</v>
      </c>
      <c r="K15" s="160">
        <f t="shared" si="1"/>
        <v>30.731719615423646</v>
      </c>
      <c r="L15" s="146">
        <f t="shared" si="1"/>
        <v>-8.627477146608795</v>
      </c>
    </row>
    <row r="16" spans="1:11" s="167" customFormat="1" ht="38.25" customHeight="1">
      <c r="A16" s="181"/>
      <c r="B16" s="182"/>
      <c r="C16" s="182"/>
      <c r="D16" s="182"/>
      <c r="E16" s="182"/>
      <c r="F16" s="182"/>
      <c r="G16" s="182"/>
      <c r="H16" s="183"/>
      <c r="I16" s="183"/>
      <c r="J16" s="183"/>
      <c r="K16" s="183"/>
    </row>
  </sheetData>
  <sheetProtection/>
  <mergeCells count="7">
    <mergeCell ref="E5:E6"/>
    <mergeCell ref="H5:L5"/>
    <mergeCell ref="D5:D6"/>
    <mergeCell ref="B5:B6"/>
    <mergeCell ref="C5:C6"/>
    <mergeCell ref="F5:F6"/>
    <mergeCell ref="G5:G6"/>
  </mergeCells>
  <printOptions/>
  <pageMargins left="0.7874015748031497" right="0.7874015748031497" top="1.1811023622047245" bottom="0.7874015748031497" header="0.5118110236220472" footer="0.5118110236220472"/>
  <pageSetup fitToHeight="1" fitToWidth="1" horizontalDpi="400" verticalDpi="400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7"/>
  <sheetViews>
    <sheetView showGridLines="0" view="pageBreakPreview" zoomScale="80" zoomScaleNormal="75" zoomScaleSheetLayoutView="80" zoomScalePageLayoutView="0" workbookViewId="0" topLeftCell="A2">
      <selection activeCell="H6" sqref="H6:L6"/>
    </sheetView>
  </sheetViews>
  <sheetFormatPr defaultColWidth="13.54296875" defaultRowHeight="18"/>
  <cols>
    <col min="1" max="1" width="12.18359375" style="184" customWidth="1"/>
    <col min="2" max="2" width="13.90625" style="184" hidden="1" customWidth="1"/>
    <col min="3" max="7" width="12.72265625" style="184" customWidth="1"/>
    <col min="8" max="12" width="8.8125" style="184" customWidth="1"/>
    <col min="13" max="16384" width="13.453125" style="184" customWidth="1"/>
  </cols>
  <sheetData>
    <row r="1" s="161" customFormat="1" ht="27.75" customHeight="1">
      <c r="A1" s="89" t="s">
        <v>57</v>
      </c>
    </row>
    <row r="2" s="161" customFormat="1" ht="27.75" customHeight="1">
      <c r="A2" s="91" t="s">
        <v>0</v>
      </c>
    </row>
    <row r="3" ht="4.5" customHeight="1"/>
    <row r="4" spans="1:12" s="167" customFormat="1" ht="29.25" customHeight="1">
      <c r="A4" s="195" t="s">
        <v>141</v>
      </c>
      <c r="B4" s="196"/>
      <c r="C4" s="196"/>
      <c r="D4" s="196"/>
      <c r="E4" s="196"/>
      <c r="F4" s="196"/>
      <c r="G4" s="196"/>
      <c r="H4" s="197"/>
      <c r="I4" s="197"/>
      <c r="J4" s="197"/>
      <c r="K4" s="197"/>
      <c r="L4" s="197"/>
    </row>
    <row r="5" spans="1:12" s="167" customFormat="1" ht="29.25" customHeight="1" thickBot="1">
      <c r="A5" s="162" t="s">
        <v>142</v>
      </c>
      <c r="B5" s="163"/>
      <c r="C5" s="163"/>
      <c r="D5" s="163"/>
      <c r="E5" s="163"/>
      <c r="F5" s="163"/>
      <c r="G5" s="163"/>
      <c r="H5" s="198"/>
      <c r="I5" s="199"/>
      <c r="J5" s="199"/>
      <c r="K5" s="199"/>
      <c r="L5" s="200" t="s">
        <v>411</v>
      </c>
    </row>
    <row r="6" spans="1:12" s="169" customFormat="1" ht="28.5" customHeight="1">
      <c r="A6" s="168" t="s">
        <v>98</v>
      </c>
      <c r="B6" s="925">
        <v>18</v>
      </c>
      <c r="C6" s="925">
        <v>19</v>
      </c>
      <c r="D6" s="925">
        <v>20</v>
      </c>
      <c r="E6" s="925">
        <v>21</v>
      </c>
      <c r="F6" s="925">
        <v>22</v>
      </c>
      <c r="G6" s="925">
        <v>23</v>
      </c>
      <c r="H6" s="931" t="s">
        <v>133</v>
      </c>
      <c r="I6" s="927"/>
      <c r="J6" s="927"/>
      <c r="K6" s="927"/>
      <c r="L6" s="928"/>
    </row>
    <row r="7" spans="1:12" s="169" customFormat="1" ht="28.5" customHeight="1">
      <c r="A7" s="170" t="s">
        <v>101</v>
      </c>
      <c r="B7" s="924"/>
      <c r="C7" s="924"/>
      <c r="D7" s="924"/>
      <c r="E7" s="924"/>
      <c r="F7" s="924"/>
      <c r="G7" s="924"/>
      <c r="H7" s="190">
        <v>19</v>
      </c>
      <c r="I7" s="189">
        <v>20</v>
      </c>
      <c r="J7" s="191">
        <v>21</v>
      </c>
      <c r="K7" s="191">
        <v>22</v>
      </c>
      <c r="L7" s="192">
        <v>23</v>
      </c>
    </row>
    <row r="8" spans="1:12" s="169" customFormat="1" ht="36.75" customHeight="1">
      <c r="A8" s="175" t="s">
        <v>103</v>
      </c>
      <c r="B8" s="131">
        <v>6059200</v>
      </c>
      <c r="C8" s="131">
        <v>13817300</v>
      </c>
      <c r="D8" s="131">
        <v>13261900</v>
      </c>
      <c r="E8" s="131">
        <v>6658300</v>
      </c>
      <c r="F8" s="131">
        <v>6344800</v>
      </c>
      <c r="G8" s="131">
        <v>4670000</v>
      </c>
      <c r="H8" s="155">
        <f>(C8-B8)/B8*100</f>
        <v>128.03835489833642</v>
      </c>
      <c r="I8" s="155">
        <f>(D8-C8)/C8*100</f>
        <v>-4.019598619122404</v>
      </c>
      <c r="J8" s="155">
        <f>(E8-D8)/D8*100</f>
        <v>-49.79377012343631</v>
      </c>
      <c r="K8" s="155">
        <f>(F8-E8)/E8*100</f>
        <v>-4.70840905336197</v>
      </c>
      <c r="L8" s="132">
        <f>(G8-F8)/F8*100</f>
        <v>-26.396419114865715</v>
      </c>
    </row>
    <row r="9" spans="1:12" s="169" customFormat="1" ht="36.75" customHeight="1">
      <c r="A9" s="175" t="s">
        <v>104</v>
      </c>
      <c r="B9" s="131">
        <v>0</v>
      </c>
      <c r="C9" s="131">
        <v>0</v>
      </c>
      <c r="D9" s="131">
        <v>0</v>
      </c>
      <c r="E9" s="131">
        <v>0</v>
      </c>
      <c r="F9" s="131">
        <v>0</v>
      </c>
      <c r="G9" s="131">
        <v>0</v>
      </c>
      <c r="H9" s="157" t="s">
        <v>143</v>
      </c>
      <c r="I9" s="157" t="s">
        <v>143</v>
      </c>
      <c r="J9" s="157" t="s">
        <v>143</v>
      </c>
      <c r="K9" s="157" t="s">
        <v>143</v>
      </c>
      <c r="L9" s="201" t="s">
        <v>143</v>
      </c>
    </row>
    <row r="10" spans="1:12" s="169" customFormat="1" ht="36.75" customHeight="1">
      <c r="A10" s="175" t="s">
        <v>105</v>
      </c>
      <c r="B10" s="131">
        <v>32800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57" t="s">
        <v>143</v>
      </c>
      <c r="I10" s="155" t="e">
        <f>(D10-C10)/C10*100</f>
        <v>#DIV/0!</v>
      </c>
      <c r="J10" s="157" t="s">
        <v>143</v>
      </c>
      <c r="K10" s="157" t="s">
        <v>143</v>
      </c>
      <c r="L10" s="201" t="s">
        <v>143</v>
      </c>
    </row>
    <row r="11" spans="1:12" s="169" customFormat="1" ht="36.75" customHeight="1">
      <c r="A11" s="175" t="s">
        <v>106</v>
      </c>
      <c r="B11" s="131">
        <v>0</v>
      </c>
      <c r="C11" s="131">
        <v>0</v>
      </c>
      <c r="D11" s="131">
        <v>32000</v>
      </c>
      <c r="E11" s="131">
        <v>37000</v>
      </c>
      <c r="F11" s="131">
        <v>53000</v>
      </c>
      <c r="G11" s="131">
        <v>35000</v>
      </c>
      <c r="H11" s="157" t="s">
        <v>143</v>
      </c>
      <c r="I11" s="157" t="s">
        <v>143</v>
      </c>
      <c r="J11" s="157" t="s">
        <v>143</v>
      </c>
      <c r="K11" s="155">
        <f aca="true" t="shared" si="0" ref="K11:L13">(F11-E11)/E11*100</f>
        <v>43.24324324324324</v>
      </c>
      <c r="L11" s="132">
        <f t="shared" si="0"/>
        <v>-33.9622641509434</v>
      </c>
    </row>
    <row r="12" spans="1:12" s="169" customFormat="1" ht="36.75" customHeight="1">
      <c r="A12" s="175" t="s">
        <v>107</v>
      </c>
      <c r="B12" s="131">
        <v>700000</v>
      </c>
      <c r="C12" s="131">
        <v>0</v>
      </c>
      <c r="D12" s="131">
        <v>70000</v>
      </c>
      <c r="E12" s="131">
        <v>90000</v>
      </c>
      <c r="F12" s="131">
        <v>75000</v>
      </c>
      <c r="G12" s="131">
        <v>70000</v>
      </c>
      <c r="H12" s="155">
        <f>(C12-B12)/B12*100</f>
        <v>-100</v>
      </c>
      <c r="I12" s="155" t="e">
        <f>(D12-C12)/C12*100</f>
        <v>#DIV/0!</v>
      </c>
      <c r="J12" s="157" t="s">
        <v>143</v>
      </c>
      <c r="K12" s="155">
        <f t="shared" si="0"/>
        <v>-16.666666666666664</v>
      </c>
      <c r="L12" s="132">
        <f t="shared" si="0"/>
        <v>-6.666666666666667</v>
      </c>
    </row>
    <row r="13" spans="1:12" s="169" customFormat="1" ht="36.75" customHeight="1">
      <c r="A13" s="175" t="s">
        <v>108</v>
      </c>
      <c r="B13" s="131">
        <v>1702100</v>
      </c>
      <c r="C13" s="131">
        <v>2995400</v>
      </c>
      <c r="D13" s="131">
        <v>1461800</v>
      </c>
      <c r="E13" s="131">
        <v>2123900</v>
      </c>
      <c r="F13" s="131">
        <v>2976400</v>
      </c>
      <c r="G13" s="131">
        <v>2035900</v>
      </c>
      <c r="H13" s="155">
        <f>(C13-B13)/B13*100</f>
        <v>75.98260971740791</v>
      </c>
      <c r="I13" s="155">
        <f>(D13-C13)/C13*100</f>
        <v>-51.1985043733725</v>
      </c>
      <c r="J13" s="155">
        <f>(E13-D13)/D13*100</f>
        <v>45.293473799425364</v>
      </c>
      <c r="K13" s="155">
        <f t="shared" si="0"/>
        <v>40.13842459626159</v>
      </c>
      <c r="L13" s="132">
        <f t="shared" si="0"/>
        <v>-31.5985754602876</v>
      </c>
    </row>
    <row r="14" spans="1:12" s="169" customFormat="1" ht="36.75" customHeight="1">
      <c r="A14" s="175" t="s">
        <v>109</v>
      </c>
      <c r="B14" s="131">
        <v>0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57" t="s">
        <v>143</v>
      </c>
      <c r="I14" s="157" t="s">
        <v>143</v>
      </c>
      <c r="J14" s="157" t="s">
        <v>143</v>
      </c>
      <c r="K14" s="157" t="s">
        <v>143</v>
      </c>
      <c r="L14" s="201" t="s">
        <v>143</v>
      </c>
    </row>
    <row r="15" spans="1:12" s="169" customFormat="1" ht="36.75" customHeight="1">
      <c r="A15" s="193" t="s">
        <v>138</v>
      </c>
      <c r="B15" s="142">
        <v>0</v>
      </c>
      <c r="C15" s="142">
        <v>3656300</v>
      </c>
      <c r="D15" s="142">
        <v>3902900</v>
      </c>
      <c r="E15" s="142">
        <v>5976200</v>
      </c>
      <c r="F15" s="142">
        <v>7396900</v>
      </c>
      <c r="G15" s="142">
        <v>9373400</v>
      </c>
      <c r="H15" s="78" t="s">
        <v>144</v>
      </c>
      <c r="I15" s="78" t="s">
        <v>144</v>
      </c>
      <c r="J15" s="194">
        <f aca="true" t="shared" si="1" ref="J15:L16">(E15-D15)/D15*100</f>
        <v>53.12203745932512</v>
      </c>
      <c r="K15" s="194">
        <f t="shared" si="1"/>
        <v>23.77263143803755</v>
      </c>
      <c r="L15" s="143">
        <f t="shared" si="1"/>
        <v>26.720653246630345</v>
      </c>
    </row>
    <row r="16" spans="1:12" s="169" customFormat="1" ht="36.75" customHeight="1" thickBot="1">
      <c r="A16" s="179" t="s">
        <v>110</v>
      </c>
      <c r="B16" s="145">
        <f aca="true" t="shared" si="2" ref="B16:G16">SUM(B8:B15)</f>
        <v>8494100</v>
      </c>
      <c r="C16" s="145">
        <f t="shared" si="2"/>
        <v>20469000</v>
      </c>
      <c r="D16" s="145">
        <f t="shared" si="2"/>
        <v>18728600</v>
      </c>
      <c r="E16" s="145">
        <f t="shared" si="2"/>
        <v>14885400</v>
      </c>
      <c r="F16" s="145">
        <f t="shared" si="2"/>
        <v>16846100</v>
      </c>
      <c r="G16" s="145">
        <f t="shared" si="2"/>
        <v>16184300</v>
      </c>
      <c r="H16" s="160">
        <f>(C16-B16)/B16*100</f>
        <v>140.97903250491518</v>
      </c>
      <c r="I16" s="160">
        <f>(D16-C16)/C16*100</f>
        <v>-8.502613708534858</v>
      </c>
      <c r="J16" s="160">
        <f t="shared" si="1"/>
        <v>-20.52048738293305</v>
      </c>
      <c r="K16" s="160">
        <f t="shared" si="1"/>
        <v>13.171967162454484</v>
      </c>
      <c r="L16" s="146">
        <f t="shared" si="1"/>
        <v>-3.92850570755249</v>
      </c>
    </row>
    <row r="17" spans="2:12" s="167" customFormat="1" ht="25.5" customHeight="1">
      <c r="B17" s="196"/>
      <c r="C17" s="196"/>
      <c r="D17" s="196"/>
      <c r="E17" s="196"/>
      <c r="F17" s="196"/>
      <c r="G17" s="196"/>
      <c r="H17" s="197"/>
      <c r="I17" s="197"/>
      <c r="J17" s="197"/>
      <c r="K17" s="197"/>
      <c r="L17" s="197"/>
    </row>
    <row r="18" s="167" customFormat="1" ht="17.25" customHeight="1"/>
  </sheetData>
  <sheetProtection/>
  <mergeCells count="7">
    <mergeCell ref="E6:E7"/>
    <mergeCell ref="H6:L6"/>
    <mergeCell ref="F6:F7"/>
    <mergeCell ref="B6:B7"/>
    <mergeCell ref="D6:D7"/>
    <mergeCell ref="C6:C7"/>
    <mergeCell ref="G6:G7"/>
  </mergeCells>
  <printOptions/>
  <pageMargins left="0.7874015748031497" right="0.7874015748031497" top="1.19" bottom="0.7874015748031497" header="0.5118110236220472" footer="0.5118110236220472"/>
  <pageSetup fitToHeight="1" fitToWidth="1" horizontalDpi="400" verticalDpi="400" orientation="landscape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7"/>
  <sheetViews>
    <sheetView showGridLines="0" view="pageBreakPreview" zoomScale="80" zoomScaleNormal="75" zoomScaleSheetLayoutView="80" zoomScalePageLayoutView="0" workbookViewId="0" topLeftCell="A1">
      <selection activeCell="H6" sqref="H6:L6"/>
    </sheetView>
  </sheetViews>
  <sheetFormatPr defaultColWidth="13.54296875" defaultRowHeight="18"/>
  <cols>
    <col min="1" max="1" width="13.36328125" style="184" customWidth="1"/>
    <col min="2" max="2" width="13.453125" style="184" hidden="1" customWidth="1"/>
    <col min="3" max="7" width="12.72265625" style="184" customWidth="1"/>
    <col min="8" max="12" width="8.72265625" style="184" customWidth="1"/>
    <col min="13" max="16384" width="13.453125" style="184" customWidth="1"/>
  </cols>
  <sheetData>
    <row r="1" s="161" customFormat="1" ht="27.75" customHeight="1">
      <c r="A1" s="89" t="s">
        <v>57</v>
      </c>
    </row>
    <row r="2" s="161" customFormat="1" ht="27.75" customHeight="1">
      <c r="A2" s="91" t="s">
        <v>0</v>
      </c>
    </row>
    <row r="3" ht="4.5" customHeight="1"/>
    <row r="4" spans="1:12" s="167" customFormat="1" ht="30" customHeight="1">
      <c r="A4" s="195" t="s">
        <v>141</v>
      </c>
      <c r="B4" s="196"/>
      <c r="C4" s="196"/>
      <c r="D4" s="196"/>
      <c r="E4" s="196"/>
      <c r="F4" s="196"/>
      <c r="G4" s="196"/>
      <c r="H4" s="197"/>
      <c r="I4" s="197"/>
      <c r="J4" s="197"/>
      <c r="K4" s="197"/>
      <c r="L4" s="197"/>
    </row>
    <row r="5" spans="1:12" s="167" customFormat="1" ht="30" customHeight="1" thickBot="1">
      <c r="A5" s="162" t="s">
        <v>145</v>
      </c>
      <c r="B5" s="163"/>
      <c r="C5" s="163"/>
      <c r="D5" s="163"/>
      <c r="E5" s="163"/>
      <c r="F5" s="163"/>
      <c r="G5" s="163"/>
      <c r="H5" s="186"/>
      <c r="I5" s="187"/>
      <c r="J5" s="187"/>
      <c r="K5" s="187"/>
      <c r="L5" s="188" t="s">
        <v>411</v>
      </c>
    </row>
    <row r="6" spans="1:12" s="169" customFormat="1" ht="28.5" customHeight="1">
      <c r="A6" s="168" t="s">
        <v>98</v>
      </c>
      <c r="B6" s="925">
        <v>18</v>
      </c>
      <c r="C6" s="925">
        <v>19</v>
      </c>
      <c r="D6" s="925">
        <v>20</v>
      </c>
      <c r="E6" s="925">
        <v>21</v>
      </c>
      <c r="F6" s="925">
        <v>22</v>
      </c>
      <c r="G6" s="925">
        <v>23</v>
      </c>
      <c r="H6" s="930" t="s">
        <v>133</v>
      </c>
      <c r="I6" s="927"/>
      <c r="J6" s="927"/>
      <c r="K6" s="927"/>
      <c r="L6" s="928"/>
    </row>
    <row r="7" spans="1:12" s="169" customFormat="1" ht="28.5" customHeight="1">
      <c r="A7" s="170" t="s">
        <v>101</v>
      </c>
      <c r="B7" s="924"/>
      <c r="C7" s="924"/>
      <c r="D7" s="924"/>
      <c r="E7" s="924"/>
      <c r="F7" s="924"/>
      <c r="G7" s="924"/>
      <c r="H7" s="190">
        <v>19</v>
      </c>
      <c r="I7" s="189">
        <v>20</v>
      </c>
      <c r="J7" s="191">
        <v>21</v>
      </c>
      <c r="K7" s="191">
        <v>22</v>
      </c>
      <c r="L7" s="192">
        <v>23</v>
      </c>
    </row>
    <row r="8" spans="1:12" s="169" customFormat="1" ht="36.75" customHeight="1">
      <c r="A8" s="175" t="s">
        <v>103</v>
      </c>
      <c r="B8" s="131">
        <v>143309649</v>
      </c>
      <c r="C8" s="131">
        <v>140515907</v>
      </c>
      <c r="D8" s="131">
        <v>133649299</v>
      </c>
      <c r="E8" s="131">
        <v>128551328</v>
      </c>
      <c r="F8" s="131">
        <v>124409910</v>
      </c>
      <c r="G8" s="131">
        <v>120413370</v>
      </c>
      <c r="H8" s="155">
        <f>(C8-B8)/B8*100</f>
        <v>-1.9494444508757396</v>
      </c>
      <c r="I8" s="155">
        <f>(D8-C8)/C8*100</f>
        <v>-4.886712221129526</v>
      </c>
      <c r="J8" s="155">
        <f>(E8-D8)/D8*100</f>
        <v>-3.8144390117601743</v>
      </c>
      <c r="K8" s="155">
        <f>(F8-E8)/E8*100</f>
        <v>-3.22160654769743</v>
      </c>
      <c r="L8" s="132">
        <f>(G8-F8)/F8*100</f>
        <v>-3.2123968259441713</v>
      </c>
    </row>
    <row r="9" spans="1:12" s="169" customFormat="1" ht="36.75" customHeight="1">
      <c r="A9" s="175" t="s">
        <v>104</v>
      </c>
      <c r="B9" s="131">
        <v>5063</v>
      </c>
      <c r="C9" s="131">
        <v>0</v>
      </c>
      <c r="D9" s="131">
        <v>0</v>
      </c>
      <c r="E9" s="131">
        <v>0</v>
      </c>
      <c r="F9" s="131">
        <v>0</v>
      </c>
      <c r="G9" s="131">
        <v>0</v>
      </c>
      <c r="H9" s="157" t="s">
        <v>323</v>
      </c>
      <c r="I9" s="155">
        <v>0</v>
      </c>
      <c r="J9" s="155">
        <v>0</v>
      </c>
      <c r="K9" s="155">
        <v>0</v>
      </c>
      <c r="L9" s="132">
        <v>0</v>
      </c>
    </row>
    <row r="10" spans="1:12" s="169" customFormat="1" ht="36.75" customHeight="1">
      <c r="A10" s="175" t="s">
        <v>105</v>
      </c>
      <c r="B10" s="131">
        <v>601558</v>
      </c>
      <c r="C10" s="131">
        <v>567341</v>
      </c>
      <c r="D10" s="131">
        <v>531464</v>
      </c>
      <c r="E10" s="131">
        <v>494903</v>
      </c>
      <c r="F10" s="131">
        <v>457645</v>
      </c>
      <c r="G10" s="131">
        <v>419677</v>
      </c>
      <c r="H10" s="155">
        <f>(C10-B10)/B10*100</f>
        <v>-5.688063328889317</v>
      </c>
      <c r="I10" s="155">
        <f>(D10-C10)/C10*100</f>
        <v>-6.32371007912349</v>
      </c>
      <c r="J10" s="155">
        <f>(E10-D10)/D10*100</f>
        <v>-6.879299444553159</v>
      </c>
      <c r="K10" s="155">
        <f>(F10-E10)/E10*100</f>
        <v>-7.528343938105044</v>
      </c>
      <c r="L10" s="132">
        <f>(G10-F10)/F10*100</f>
        <v>-8.296386937473368</v>
      </c>
    </row>
    <row r="11" spans="1:12" s="169" customFormat="1" ht="36.75" customHeight="1">
      <c r="A11" s="175" t="s">
        <v>106</v>
      </c>
      <c r="B11" s="131">
        <v>0</v>
      </c>
      <c r="C11" s="131">
        <v>0</v>
      </c>
      <c r="D11" s="131">
        <v>32000</v>
      </c>
      <c r="E11" s="131">
        <v>69000</v>
      </c>
      <c r="F11" s="131">
        <v>114072</v>
      </c>
      <c r="G11" s="131">
        <v>131901</v>
      </c>
      <c r="H11" s="155">
        <v>0</v>
      </c>
      <c r="I11" s="157" t="s">
        <v>75</v>
      </c>
      <c r="J11" s="155">
        <f>(E11-D11)/D11*100</f>
        <v>115.625</v>
      </c>
      <c r="K11" s="155">
        <f aca="true" t="shared" si="0" ref="K11:L16">(F11-E11)/E11*100</f>
        <v>65.32173913043479</v>
      </c>
      <c r="L11" s="132">
        <f t="shared" si="0"/>
        <v>15.62960235640648</v>
      </c>
    </row>
    <row r="12" spans="1:12" s="169" customFormat="1" ht="36.75" customHeight="1">
      <c r="A12" s="175" t="s">
        <v>107</v>
      </c>
      <c r="B12" s="131">
        <v>2365370</v>
      </c>
      <c r="C12" s="131">
        <v>2228030</v>
      </c>
      <c r="D12" s="131">
        <v>2157733</v>
      </c>
      <c r="E12" s="131">
        <v>2120381</v>
      </c>
      <c r="F12" s="131">
        <v>2081313</v>
      </c>
      <c r="G12" s="131">
        <v>2039994</v>
      </c>
      <c r="H12" s="155">
        <f aca="true" t="shared" si="1" ref="H12:J15">(C12-B12)/B12*100</f>
        <v>-5.806279778639283</v>
      </c>
      <c r="I12" s="155">
        <f t="shared" si="1"/>
        <v>-3.1551190962419713</v>
      </c>
      <c r="J12" s="155">
        <f t="shared" si="1"/>
        <v>-1.7310760877272582</v>
      </c>
      <c r="K12" s="155">
        <f t="shared" si="0"/>
        <v>-1.8424990603103875</v>
      </c>
      <c r="L12" s="132">
        <f t="shared" si="0"/>
        <v>-1.9852372036305928</v>
      </c>
    </row>
    <row r="13" spans="1:12" s="169" customFormat="1" ht="36.75" customHeight="1">
      <c r="A13" s="175" t="s">
        <v>108</v>
      </c>
      <c r="B13" s="131">
        <v>36373043</v>
      </c>
      <c r="C13" s="131">
        <v>35508192</v>
      </c>
      <c r="D13" s="131">
        <v>33527838</v>
      </c>
      <c r="E13" s="131">
        <v>31763073</v>
      </c>
      <c r="F13" s="131">
        <v>31543400</v>
      </c>
      <c r="G13" s="131">
        <v>30632442</v>
      </c>
      <c r="H13" s="155">
        <f t="shared" si="1"/>
        <v>-2.3777251741076486</v>
      </c>
      <c r="I13" s="155">
        <f t="shared" si="1"/>
        <v>-5.57717497979058</v>
      </c>
      <c r="J13" s="155">
        <f t="shared" si="1"/>
        <v>-5.263581266409125</v>
      </c>
      <c r="K13" s="155">
        <f t="shared" si="0"/>
        <v>-0.6915987001635515</v>
      </c>
      <c r="L13" s="132">
        <f t="shared" si="0"/>
        <v>-2.8879512037383415</v>
      </c>
    </row>
    <row r="14" spans="1:12" s="169" customFormat="1" ht="36.75" customHeight="1">
      <c r="A14" s="175" t="s">
        <v>109</v>
      </c>
      <c r="B14" s="131">
        <v>2486036</v>
      </c>
      <c r="C14" s="131">
        <v>2431195</v>
      </c>
      <c r="D14" s="131">
        <v>2361489</v>
      </c>
      <c r="E14" s="131">
        <v>2270239</v>
      </c>
      <c r="F14" s="131">
        <v>2177334</v>
      </c>
      <c r="G14" s="131">
        <v>2082741</v>
      </c>
      <c r="H14" s="155">
        <f t="shared" si="1"/>
        <v>-2.205961619220317</v>
      </c>
      <c r="I14" s="155">
        <f t="shared" si="1"/>
        <v>-2.867149693874823</v>
      </c>
      <c r="J14" s="155">
        <f t="shared" si="1"/>
        <v>-3.8640874465220882</v>
      </c>
      <c r="K14" s="155">
        <f t="shared" si="0"/>
        <v>-4.092300414185466</v>
      </c>
      <c r="L14" s="132">
        <f t="shared" si="0"/>
        <v>-4.3444414132145095</v>
      </c>
    </row>
    <row r="15" spans="1:12" s="169" customFormat="1" ht="36.75" customHeight="1">
      <c r="A15" s="193" t="s">
        <v>138</v>
      </c>
      <c r="B15" s="142">
        <v>0</v>
      </c>
      <c r="C15" s="142">
        <v>63139098</v>
      </c>
      <c r="D15" s="142">
        <v>68688100</v>
      </c>
      <c r="E15" s="142">
        <v>106416941</v>
      </c>
      <c r="F15" s="142">
        <v>145138958</v>
      </c>
      <c r="G15" s="142">
        <v>196918063</v>
      </c>
      <c r="H15" s="78" t="s">
        <v>75</v>
      </c>
      <c r="I15" s="194">
        <f t="shared" si="1"/>
        <v>8.788535433306317</v>
      </c>
      <c r="J15" s="194">
        <f>(E15-D15)/D15*100</f>
        <v>54.92776914778542</v>
      </c>
      <c r="K15" s="194">
        <f t="shared" si="0"/>
        <v>36.38707957222713</v>
      </c>
      <c r="L15" s="143">
        <f t="shared" si="0"/>
        <v>35.67553861038468</v>
      </c>
    </row>
    <row r="16" spans="1:12" s="169" customFormat="1" ht="36.75" customHeight="1" thickBot="1">
      <c r="A16" s="179" t="s">
        <v>110</v>
      </c>
      <c r="B16" s="145">
        <f aca="true" t="shared" si="2" ref="B16:G16">SUM(B8:B15)</f>
        <v>185140719</v>
      </c>
      <c r="C16" s="145">
        <f t="shared" si="2"/>
        <v>244389763</v>
      </c>
      <c r="D16" s="145">
        <f t="shared" si="2"/>
        <v>240947923</v>
      </c>
      <c r="E16" s="145">
        <f t="shared" si="2"/>
        <v>271685865</v>
      </c>
      <c r="F16" s="145">
        <f t="shared" si="2"/>
        <v>305922632</v>
      </c>
      <c r="G16" s="145">
        <f t="shared" si="2"/>
        <v>352638188</v>
      </c>
      <c r="H16" s="160">
        <f>(C16-B16)/B16*100</f>
        <v>32.0021680373835</v>
      </c>
      <c r="I16" s="160">
        <f>(D16-C16)/C16*100</f>
        <v>-1.408340495833289</v>
      </c>
      <c r="J16" s="160">
        <f>(E16-D16)/D16*100</f>
        <v>12.757089423011958</v>
      </c>
      <c r="K16" s="160">
        <f t="shared" si="0"/>
        <v>12.601600381381637</v>
      </c>
      <c r="L16" s="146">
        <f t="shared" si="0"/>
        <v>15.270382480234415</v>
      </c>
    </row>
    <row r="17" s="167" customFormat="1" ht="26.25" customHeight="1">
      <c r="A17" s="181"/>
    </row>
    <row r="18" s="167" customFormat="1" ht="17.25" customHeight="1"/>
  </sheetData>
  <sheetProtection/>
  <mergeCells count="7">
    <mergeCell ref="C6:C7"/>
    <mergeCell ref="B6:B7"/>
    <mergeCell ref="E6:E7"/>
    <mergeCell ref="H6:L6"/>
    <mergeCell ref="F6:F7"/>
    <mergeCell ref="D6:D7"/>
    <mergeCell ref="G6:G7"/>
  </mergeCells>
  <printOptions/>
  <pageMargins left="0.7874015748031497" right="0.7874015748031497" top="1.36" bottom="0.7874015748031497" header="0.5118110236220472" footer="0.5118110236220472"/>
  <pageSetup fitToHeight="1" fitToWidth="1" horizontalDpi="400" verticalDpi="400" orientation="landscape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3"/>
  <sheetViews>
    <sheetView showGridLines="0" showZeros="0" view="pageBreakPreview" zoomScale="80" zoomScaleNormal="75" zoomScaleSheetLayoutView="80" zoomScalePageLayoutView="0" workbookViewId="0" topLeftCell="A1">
      <selection activeCell="Q6" sqref="Q6"/>
    </sheetView>
  </sheetViews>
  <sheetFormatPr defaultColWidth="13.54296875" defaultRowHeight="18"/>
  <cols>
    <col min="1" max="1" width="13.0859375" style="231" customWidth="1"/>
    <col min="2" max="2" width="6.2734375" style="231" customWidth="1"/>
    <col min="3" max="3" width="13.0859375" style="231" customWidth="1"/>
    <col min="4" max="10" width="11.72265625" style="231" customWidth="1"/>
    <col min="11" max="17" width="6.99609375" style="231" customWidth="1"/>
    <col min="18" max="18" width="13.453125" style="901" customWidth="1"/>
    <col min="19" max="19" width="13.453125" style="902" customWidth="1"/>
    <col min="20" max="21" width="13.453125" style="231" customWidth="1"/>
    <col min="22" max="16384" width="13.453125" style="231" customWidth="1"/>
  </cols>
  <sheetData>
    <row r="1" spans="1:19" s="161" customFormat="1" ht="27.75" customHeight="1">
      <c r="A1" s="89" t="s">
        <v>163</v>
      </c>
      <c r="R1" s="893"/>
      <c r="S1" s="894"/>
    </row>
    <row r="2" spans="1:19" s="161" customFormat="1" ht="27.75" customHeight="1">
      <c r="A2" s="91" t="s">
        <v>0</v>
      </c>
      <c r="R2" s="893"/>
      <c r="S2" s="894"/>
    </row>
    <row r="3" spans="18:19" s="184" customFormat="1" ht="4.5" customHeight="1">
      <c r="R3" s="895"/>
      <c r="S3" s="894"/>
    </row>
    <row r="4" spans="1:19" s="167" customFormat="1" ht="30" customHeight="1">
      <c r="A4" s="195" t="s">
        <v>141</v>
      </c>
      <c r="B4" s="196"/>
      <c r="C4" s="196"/>
      <c r="D4" s="196"/>
      <c r="E4" s="196"/>
      <c r="F4" s="196"/>
      <c r="G4" s="196"/>
      <c r="H4" s="197"/>
      <c r="I4" s="197"/>
      <c r="J4" s="197"/>
      <c r="K4" s="197"/>
      <c r="L4" s="197"/>
      <c r="R4" s="896"/>
      <c r="S4" s="897"/>
    </row>
    <row r="5" spans="1:19" s="202" customFormat="1" ht="30" customHeight="1" thickBot="1">
      <c r="A5" s="831" t="s">
        <v>146</v>
      </c>
      <c r="Q5" s="792" t="s">
        <v>412</v>
      </c>
      <c r="R5" s="221"/>
      <c r="S5" s="898"/>
    </row>
    <row r="6" spans="1:19" s="202" customFormat="1" ht="36" customHeight="1">
      <c r="A6" s="203"/>
      <c r="B6" s="799" t="s">
        <v>147</v>
      </c>
      <c r="C6" s="932" t="s">
        <v>110</v>
      </c>
      <c r="D6" s="204"/>
      <c r="E6" s="205" t="s">
        <v>148</v>
      </c>
      <c r="F6" s="206"/>
      <c r="G6" s="206"/>
      <c r="H6" s="206"/>
      <c r="I6" s="206"/>
      <c r="J6" s="206"/>
      <c r="K6" s="207" t="s">
        <v>149</v>
      </c>
      <c r="L6" s="208"/>
      <c r="M6" s="209"/>
      <c r="N6" s="209"/>
      <c r="O6" s="209"/>
      <c r="P6" s="209"/>
      <c r="Q6" s="210"/>
      <c r="R6" s="221"/>
      <c r="S6" s="898"/>
    </row>
    <row r="7" spans="1:19" s="202" customFormat="1" ht="36" customHeight="1" thickBot="1">
      <c r="A7" s="810" t="s">
        <v>101</v>
      </c>
      <c r="B7" s="811" t="s">
        <v>98</v>
      </c>
      <c r="C7" s="933"/>
      <c r="D7" s="812" t="s">
        <v>164</v>
      </c>
      <c r="E7" s="812" t="s">
        <v>150</v>
      </c>
      <c r="F7" s="812" t="s">
        <v>165</v>
      </c>
      <c r="G7" s="812" t="s">
        <v>151</v>
      </c>
      <c r="H7" s="812" t="s">
        <v>152</v>
      </c>
      <c r="I7" s="812" t="s">
        <v>153</v>
      </c>
      <c r="J7" s="812" t="s">
        <v>154</v>
      </c>
      <c r="K7" s="812" t="s">
        <v>155</v>
      </c>
      <c r="L7" s="812" t="s">
        <v>156</v>
      </c>
      <c r="M7" s="812" t="s">
        <v>157</v>
      </c>
      <c r="N7" s="812" t="s">
        <v>158</v>
      </c>
      <c r="O7" s="812" t="s">
        <v>159</v>
      </c>
      <c r="P7" s="812" t="s">
        <v>160</v>
      </c>
      <c r="Q7" s="813" t="s">
        <v>161</v>
      </c>
      <c r="R7" s="221"/>
      <c r="S7" s="898"/>
    </row>
    <row r="8" spans="1:19" s="202" customFormat="1" ht="36.75" customHeight="1">
      <c r="A8" s="211"/>
      <c r="B8" s="212">
        <v>19</v>
      </c>
      <c r="C8" s="213">
        <v>140515907</v>
      </c>
      <c r="D8" s="213">
        <v>78227948</v>
      </c>
      <c r="E8" s="213">
        <v>9055</v>
      </c>
      <c r="F8" s="213">
        <v>54123004</v>
      </c>
      <c r="G8" s="213">
        <v>7626600</v>
      </c>
      <c r="H8" s="213">
        <v>475300</v>
      </c>
      <c r="I8" s="213">
        <v>0</v>
      </c>
      <c r="J8" s="213">
        <v>54000</v>
      </c>
      <c r="K8" s="155">
        <v>55.67195178834806</v>
      </c>
      <c r="L8" s="155">
        <v>0.006444110274290868</v>
      </c>
      <c r="M8" s="155">
        <v>38.51735021003708</v>
      </c>
      <c r="N8" s="155">
        <v>5.427570559680478</v>
      </c>
      <c r="O8" s="155">
        <v>0.33825351887028704</v>
      </c>
      <c r="P8" s="155">
        <v>0</v>
      </c>
      <c r="Q8" s="132">
        <v>0.03842981278980749</v>
      </c>
      <c r="R8" s="899"/>
      <c r="S8" s="898"/>
    </row>
    <row r="9" spans="1:19" s="202" customFormat="1" ht="36.75" customHeight="1">
      <c r="A9" s="214"/>
      <c r="B9" s="212">
        <v>20</v>
      </c>
      <c r="C9" s="213">
        <v>133649299</v>
      </c>
      <c r="D9" s="213">
        <v>70467242</v>
      </c>
      <c r="E9" s="213">
        <v>6650</v>
      </c>
      <c r="F9" s="213">
        <v>49356643</v>
      </c>
      <c r="G9" s="213">
        <v>12844343</v>
      </c>
      <c r="H9" s="213">
        <v>856421</v>
      </c>
      <c r="I9" s="213">
        <v>0</v>
      </c>
      <c r="J9" s="213">
        <v>118000</v>
      </c>
      <c r="K9" s="155">
        <v>52.72548567576101</v>
      </c>
      <c r="L9" s="155">
        <v>0.004975708851267525</v>
      </c>
      <c r="M9" s="155">
        <v>36.929967735932536</v>
      </c>
      <c r="N9" s="155">
        <v>9.610482880273095</v>
      </c>
      <c r="O9" s="155">
        <v>0.6407972255806594</v>
      </c>
      <c r="P9" s="155">
        <v>0</v>
      </c>
      <c r="Q9" s="132">
        <v>0.08829077360143879</v>
      </c>
      <c r="R9" s="899"/>
      <c r="S9" s="898"/>
    </row>
    <row r="10" spans="1:19" s="202" customFormat="1" ht="36.75" customHeight="1">
      <c r="A10" s="214" t="s">
        <v>103</v>
      </c>
      <c r="B10" s="212">
        <v>21</v>
      </c>
      <c r="C10" s="213">
        <v>128551328</v>
      </c>
      <c r="D10" s="213">
        <v>67397288</v>
      </c>
      <c r="E10" s="213">
        <v>3949</v>
      </c>
      <c r="F10" s="213">
        <v>47595814</v>
      </c>
      <c r="G10" s="213">
        <v>12645080</v>
      </c>
      <c r="H10" s="213">
        <v>791197</v>
      </c>
      <c r="I10" s="213">
        <v>0</v>
      </c>
      <c r="J10" s="213">
        <v>118000</v>
      </c>
      <c r="K10" s="155">
        <v>52.42830941427536</v>
      </c>
      <c r="L10" s="155">
        <v>0.003071924702325907</v>
      </c>
      <c r="M10" s="155">
        <v>37.02475481233457</v>
      </c>
      <c r="N10" s="155">
        <v>9.83660005441562</v>
      </c>
      <c r="O10" s="155">
        <v>0.6154716659169791</v>
      </c>
      <c r="P10" s="155">
        <v>0</v>
      </c>
      <c r="Q10" s="132">
        <v>0.09179212835514232</v>
      </c>
      <c r="R10" s="899"/>
      <c r="S10" s="898"/>
    </row>
    <row r="11" spans="1:19" s="202" customFormat="1" ht="36.75" customHeight="1">
      <c r="A11" s="215"/>
      <c r="B11" s="216">
        <v>22</v>
      </c>
      <c r="C11" s="217">
        <v>124409910</v>
      </c>
      <c r="D11" s="217">
        <v>67518223</v>
      </c>
      <c r="E11" s="217">
        <v>3441</v>
      </c>
      <c r="F11" s="217">
        <v>45059519</v>
      </c>
      <c r="G11" s="217">
        <v>11073950</v>
      </c>
      <c r="H11" s="217">
        <v>639897</v>
      </c>
      <c r="I11" s="217">
        <v>0</v>
      </c>
      <c r="J11" s="217">
        <v>114880</v>
      </c>
      <c r="K11" s="194">
        <v>54.27077553548588</v>
      </c>
      <c r="L11" s="194">
        <v>0.0027658568356813376</v>
      </c>
      <c r="M11" s="194">
        <v>36.21859303651936</v>
      </c>
      <c r="N11" s="194">
        <v>8.901179978347384</v>
      </c>
      <c r="O11" s="194">
        <v>0.514345681947684</v>
      </c>
      <c r="P11" s="194">
        <v>0</v>
      </c>
      <c r="Q11" s="143">
        <v>0.09233991086401397</v>
      </c>
      <c r="R11" s="899"/>
      <c r="S11" s="898"/>
    </row>
    <row r="12" spans="1:19" s="202" customFormat="1" ht="36.75" customHeight="1">
      <c r="A12" s="218"/>
      <c r="B12" s="216">
        <v>23</v>
      </c>
      <c r="C12" s="217">
        <v>120413370</v>
      </c>
      <c r="D12" s="217">
        <v>68054847</v>
      </c>
      <c r="E12" s="217">
        <v>205202</v>
      </c>
      <c r="F12" s="217">
        <v>42738878</v>
      </c>
      <c r="G12" s="217">
        <v>8775420</v>
      </c>
      <c r="H12" s="217">
        <v>531163</v>
      </c>
      <c r="I12" s="217">
        <v>0</v>
      </c>
      <c r="J12" s="217">
        <f>C12-SUM(D12:I12)</f>
        <v>107860</v>
      </c>
      <c r="K12" s="793">
        <f>D12/C12*100</f>
        <v>56.51768321075974</v>
      </c>
      <c r="L12" s="793">
        <f>E12/C12*100</f>
        <v>0.1704146308669876</v>
      </c>
      <c r="M12" s="793">
        <f>F12/C12*100</f>
        <v>35.49346555120914</v>
      </c>
      <c r="N12" s="793">
        <f>G12/C12*100</f>
        <v>7.287745538556059</v>
      </c>
      <c r="O12" s="793">
        <f>H12/C12*100</f>
        <v>0.4411162979659152</v>
      </c>
      <c r="P12" s="194">
        <v>0</v>
      </c>
      <c r="Q12" s="797">
        <f>J12/C12*100</f>
        <v>0.08957477064216374</v>
      </c>
      <c r="R12" s="900"/>
      <c r="S12" s="898"/>
    </row>
    <row r="13" spans="1:19" s="202" customFormat="1" ht="36.75" customHeight="1">
      <c r="A13" s="215"/>
      <c r="B13" s="212">
        <v>19</v>
      </c>
      <c r="C13" s="213">
        <v>0</v>
      </c>
      <c r="D13" s="213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32">
        <v>0</v>
      </c>
      <c r="R13" s="899"/>
      <c r="S13" s="898"/>
    </row>
    <row r="14" spans="1:19" s="202" customFormat="1" ht="36.75" customHeight="1">
      <c r="A14" s="219"/>
      <c r="B14" s="212">
        <v>20</v>
      </c>
      <c r="C14" s="213">
        <v>0</v>
      </c>
      <c r="D14" s="213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32">
        <v>0</v>
      </c>
      <c r="R14" s="899"/>
      <c r="S14" s="898"/>
    </row>
    <row r="15" spans="1:19" s="202" customFormat="1" ht="36.75" customHeight="1">
      <c r="A15" s="219" t="s">
        <v>104</v>
      </c>
      <c r="B15" s="212">
        <v>21</v>
      </c>
      <c r="C15" s="213">
        <v>0</v>
      </c>
      <c r="D15" s="213">
        <v>0</v>
      </c>
      <c r="E15" s="213">
        <v>0</v>
      </c>
      <c r="F15" s="213">
        <v>0</v>
      </c>
      <c r="G15" s="213">
        <v>0</v>
      </c>
      <c r="H15" s="213">
        <v>0</v>
      </c>
      <c r="I15" s="213">
        <v>0</v>
      </c>
      <c r="J15" s="213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32">
        <v>0</v>
      </c>
      <c r="R15" s="899"/>
      <c r="S15" s="898"/>
    </row>
    <row r="16" spans="1:19" s="202" customFormat="1" ht="36.75" customHeight="1">
      <c r="A16" s="219"/>
      <c r="B16" s="212">
        <v>22</v>
      </c>
      <c r="C16" s="217">
        <v>0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43">
        <v>0</v>
      </c>
      <c r="R16" s="899"/>
      <c r="S16" s="898"/>
    </row>
    <row r="17" spans="1:19" s="202" customFormat="1" ht="36.75" customHeight="1">
      <c r="A17" s="220"/>
      <c r="B17" s="794">
        <v>23</v>
      </c>
      <c r="C17" s="217">
        <f>SUM(D17:J17)</f>
        <v>0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217">
        <v>0</v>
      </c>
      <c r="J17" s="217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43">
        <v>0</v>
      </c>
      <c r="R17" s="899"/>
      <c r="S17" s="898"/>
    </row>
    <row r="18" spans="1:19" s="202" customFormat="1" ht="36.75" customHeight="1">
      <c r="A18" s="219"/>
      <c r="B18" s="212">
        <v>19</v>
      </c>
      <c r="C18" s="213">
        <v>567341</v>
      </c>
      <c r="D18" s="213">
        <v>245123</v>
      </c>
      <c r="E18" s="213">
        <v>0</v>
      </c>
      <c r="F18" s="213">
        <v>322218</v>
      </c>
      <c r="G18" s="213">
        <v>0</v>
      </c>
      <c r="H18" s="213">
        <v>0</v>
      </c>
      <c r="I18" s="213">
        <v>0</v>
      </c>
      <c r="J18" s="213">
        <v>0</v>
      </c>
      <c r="K18" s="155">
        <v>43.20558535342942</v>
      </c>
      <c r="L18" s="155">
        <v>0</v>
      </c>
      <c r="M18" s="155">
        <v>56.79441464657058</v>
      </c>
      <c r="N18" s="155">
        <v>0</v>
      </c>
      <c r="O18" s="155">
        <v>0</v>
      </c>
      <c r="P18" s="155">
        <v>0</v>
      </c>
      <c r="Q18" s="132">
        <v>0</v>
      </c>
      <c r="R18" s="899"/>
      <c r="S18" s="898"/>
    </row>
    <row r="19" spans="1:19" s="202" customFormat="1" ht="36.75" customHeight="1">
      <c r="A19" s="219"/>
      <c r="B19" s="212">
        <v>20</v>
      </c>
      <c r="C19" s="213">
        <v>531464</v>
      </c>
      <c r="D19" s="213">
        <v>230746</v>
      </c>
      <c r="E19" s="213">
        <v>0</v>
      </c>
      <c r="F19" s="213">
        <v>300718</v>
      </c>
      <c r="G19" s="213">
        <v>0</v>
      </c>
      <c r="H19" s="213">
        <v>0</v>
      </c>
      <c r="I19" s="213">
        <v>0</v>
      </c>
      <c r="J19" s="213">
        <v>0</v>
      </c>
      <c r="K19" s="155">
        <v>43.417051766441375</v>
      </c>
      <c r="L19" s="155">
        <v>0</v>
      </c>
      <c r="M19" s="155">
        <v>56.582948233558625</v>
      </c>
      <c r="N19" s="155">
        <v>0</v>
      </c>
      <c r="O19" s="155">
        <v>0</v>
      </c>
      <c r="P19" s="155">
        <v>0</v>
      </c>
      <c r="Q19" s="132">
        <v>0</v>
      </c>
      <c r="R19" s="899"/>
      <c r="S19" s="898"/>
    </row>
    <row r="20" spans="1:19" s="202" customFormat="1" ht="36.75" customHeight="1">
      <c r="A20" s="219" t="s">
        <v>105</v>
      </c>
      <c r="B20" s="212">
        <v>21</v>
      </c>
      <c r="C20" s="213">
        <v>494903</v>
      </c>
      <c r="D20" s="213">
        <v>216108</v>
      </c>
      <c r="E20" s="213">
        <v>0</v>
      </c>
      <c r="F20" s="213">
        <v>278795</v>
      </c>
      <c r="G20" s="213">
        <v>0</v>
      </c>
      <c r="H20" s="213">
        <v>0</v>
      </c>
      <c r="I20" s="213">
        <v>0</v>
      </c>
      <c r="J20" s="213">
        <v>0</v>
      </c>
      <c r="K20" s="155">
        <v>43.66673873466114</v>
      </c>
      <c r="L20" s="155">
        <v>0</v>
      </c>
      <c r="M20" s="155">
        <v>56.33326126533886</v>
      </c>
      <c r="N20" s="155">
        <v>0</v>
      </c>
      <c r="O20" s="155">
        <v>0</v>
      </c>
      <c r="P20" s="155">
        <v>0</v>
      </c>
      <c r="Q20" s="132">
        <v>0</v>
      </c>
      <c r="R20" s="899"/>
      <c r="S20" s="898"/>
    </row>
    <row r="21" spans="1:19" s="202" customFormat="1" ht="36.75" customHeight="1">
      <c r="A21" s="219"/>
      <c r="B21" s="216">
        <v>22</v>
      </c>
      <c r="C21" s="217">
        <v>457645</v>
      </c>
      <c r="D21" s="217">
        <v>201206</v>
      </c>
      <c r="E21" s="217">
        <v>0</v>
      </c>
      <c r="F21" s="217">
        <v>256439</v>
      </c>
      <c r="G21" s="217">
        <v>0</v>
      </c>
      <c r="H21" s="217">
        <v>0</v>
      </c>
      <c r="I21" s="217">
        <v>0</v>
      </c>
      <c r="J21" s="217">
        <v>0</v>
      </c>
      <c r="K21" s="194">
        <v>43.96551912508604</v>
      </c>
      <c r="L21" s="194">
        <v>0</v>
      </c>
      <c r="M21" s="194">
        <v>56.03448087491396</v>
      </c>
      <c r="N21" s="194">
        <v>0</v>
      </c>
      <c r="O21" s="194">
        <v>0</v>
      </c>
      <c r="P21" s="194">
        <v>0</v>
      </c>
      <c r="Q21" s="143">
        <v>0</v>
      </c>
      <c r="R21" s="900"/>
      <c r="S21" s="898"/>
    </row>
    <row r="22" spans="1:19" s="221" customFormat="1" ht="36.75" customHeight="1">
      <c r="A22" s="220"/>
      <c r="B22" s="216">
        <v>23</v>
      </c>
      <c r="C22" s="217">
        <v>419677</v>
      </c>
      <c r="D22" s="217">
        <v>186034</v>
      </c>
      <c r="E22" s="217">
        <v>0</v>
      </c>
      <c r="F22" s="217">
        <v>233643</v>
      </c>
      <c r="G22" s="217">
        <v>0</v>
      </c>
      <c r="H22" s="217">
        <v>0</v>
      </c>
      <c r="I22" s="217">
        <v>0</v>
      </c>
      <c r="J22" s="217">
        <f>C22-SUM(D22:I22)</f>
        <v>0</v>
      </c>
      <c r="K22" s="793">
        <f>D22/C22*100</f>
        <v>44.327899789600096</v>
      </c>
      <c r="L22" s="194">
        <v>0</v>
      </c>
      <c r="M22" s="793">
        <f>F22/C22*100</f>
        <v>55.6721002103999</v>
      </c>
      <c r="N22" s="194">
        <v>0</v>
      </c>
      <c r="O22" s="194">
        <v>0</v>
      </c>
      <c r="P22" s="194">
        <v>0</v>
      </c>
      <c r="Q22" s="143">
        <v>0</v>
      </c>
      <c r="R22" s="900"/>
      <c r="S22" s="898"/>
    </row>
    <row r="23" spans="1:19" s="202" customFormat="1" ht="36.75" customHeight="1">
      <c r="A23" s="219"/>
      <c r="B23" s="212">
        <v>19</v>
      </c>
      <c r="C23" s="213">
        <v>0</v>
      </c>
      <c r="D23" s="213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  <c r="Q23" s="132">
        <v>0</v>
      </c>
      <c r="R23" s="900"/>
      <c r="S23" s="898"/>
    </row>
    <row r="24" spans="1:19" s="202" customFormat="1" ht="36.75" customHeight="1">
      <c r="A24" s="219"/>
      <c r="B24" s="212">
        <v>20</v>
      </c>
      <c r="C24" s="213">
        <v>32000</v>
      </c>
      <c r="D24" s="213">
        <v>32000</v>
      </c>
      <c r="E24" s="213">
        <v>0</v>
      </c>
      <c r="F24" s="213">
        <v>0</v>
      </c>
      <c r="G24" s="213">
        <v>0</v>
      </c>
      <c r="H24" s="213">
        <v>0</v>
      </c>
      <c r="I24" s="213">
        <v>0</v>
      </c>
      <c r="J24" s="213">
        <v>0</v>
      </c>
      <c r="K24" s="155">
        <v>100</v>
      </c>
      <c r="L24" s="155">
        <v>0</v>
      </c>
      <c r="M24" s="155">
        <v>0</v>
      </c>
      <c r="N24" s="155">
        <v>0</v>
      </c>
      <c r="O24" s="155">
        <v>0</v>
      </c>
      <c r="P24" s="155">
        <v>0</v>
      </c>
      <c r="Q24" s="132">
        <v>0</v>
      </c>
      <c r="R24" s="900"/>
      <c r="S24" s="898"/>
    </row>
    <row r="25" spans="1:19" s="202" customFormat="1" ht="36.75" customHeight="1">
      <c r="A25" s="219" t="s">
        <v>106</v>
      </c>
      <c r="B25" s="212">
        <v>21</v>
      </c>
      <c r="C25" s="213">
        <v>69000</v>
      </c>
      <c r="D25" s="213">
        <v>47800</v>
      </c>
      <c r="E25" s="213">
        <v>0</v>
      </c>
      <c r="F25" s="213">
        <v>21200</v>
      </c>
      <c r="G25" s="213">
        <v>0</v>
      </c>
      <c r="H25" s="213">
        <v>0</v>
      </c>
      <c r="I25" s="213">
        <v>0</v>
      </c>
      <c r="J25" s="213">
        <v>0</v>
      </c>
      <c r="K25" s="155">
        <v>69.27536231884058</v>
      </c>
      <c r="L25" s="155">
        <v>0</v>
      </c>
      <c r="M25" s="155">
        <v>30.72463768115942</v>
      </c>
      <c r="N25" s="155">
        <v>0</v>
      </c>
      <c r="O25" s="155">
        <v>0</v>
      </c>
      <c r="P25" s="155">
        <v>0</v>
      </c>
      <c r="Q25" s="132">
        <v>0</v>
      </c>
      <c r="R25" s="900"/>
      <c r="S25" s="898"/>
    </row>
    <row r="26" spans="1:19" s="202" customFormat="1" ht="36.75" customHeight="1">
      <c r="A26" s="219"/>
      <c r="B26" s="216">
        <v>22</v>
      </c>
      <c r="C26" s="217">
        <v>114072</v>
      </c>
      <c r="D26" s="217">
        <v>65172</v>
      </c>
      <c r="E26" s="217">
        <v>0</v>
      </c>
      <c r="F26" s="217">
        <v>48900</v>
      </c>
      <c r="G26" s="217">
        <v>0</v>
      </c>
      <c r="H26" s="217">
        <v>0</v>
      </c>
      <c r="I26" s="217">
        <v>0</v>
      </c>
      <c r="J26" s="217">
        <v>0</v>
      </c>
      <c r="K26" s="194">
        <v>57.132337471070905</v>
      </c>
      <c r="L26" s="194">
        <v>0</v>
      </c>
      <c r="M26" s="194">
        <v>42.867662528929095</v>
      </c>
      <c r="N26" s="194">
        <v>0</v>
      </c>
      <c r="O26" s="194">
        <v>0</v>
      </c>
      <c r="P26" s="194">
        <v>0</v>
      </c>
      <c r="Q26" s="143">
        <v>0</v>
      </c>
      <c r="R26" s="900"/>
      <c r="S26" s="898"/>
    </row>
    <row r="27" spans="1:19" s="202" customFormat="1" ht="36.75" customHeight="1">
      <c r="A27" s="220"/>
      <c r="B27" s="222">
        <v>23</v>
      </c>
      <c r="C27" s="217">
        <v>131901</v>
      </c>
      <c r="D27" s="223">
        <v>88269</v>
      </c>
      <c r="E27" s="223">
        <v>0</v>
      </c>
      <c r="F27" s="223">
        <v>43632</v>
      </c>
      <c r="G27" s="223">
        <v>0</v>
      </c>
      <c r="H27" s="223">
        <v>0</v>
      </c>
      <c r="I27" s="223">
        <v>0</v>
      </c>
      <c r="J27" s="217">
        <f>C27-SUM(D27:I27)</f>
        <v>0</v>
      </c>
      <c r="K27" s="793">
        <f>D27/C27*100</f>
        <v>66.92064502922646</v>
      </c>
      <c r="L27" s="194">
        <v>0</v>
      </c>
      <c r="M27" s="793">
        <f>F27/C27*100</f>
        <v>33.07935497077354</v>
      </c>
      <c r="N27" s="194">
        <v>0</v>
      </c>
      <c r="O27" s="194">
        <v>0</v>
      </c>
      <c r="P27" s="194">
        <v>0</v>
      </c>
      <c r="Q27" s="143">
        <v>0</v>
      </c>
      <c r="R27" s="900"/>
      <c r="S27" s="898"/>
    </row>
    <row r="28" spans="1:19" s="202" customFormat="1" ht="36.75" customHeight="1">
      <c r="A28" s="219"/>
      <c r="B28" s="212">
        <v>19</v>
      </c>
      <c r="C28" s="213">
        <v>2228030</v>
      </c>
      <c r="D28" s="213">
        <v>1465851</v>
      </c>
      <c r="E28" s="213">
        <v>0</v>
      </c>
      <c r="F28" s="213">
        <v>762179</v>
      </c>
      <c r="G28" s="213">
        <v>0</v>
      </c>
      <c r="H28" s="213">
        <v>0</v>
      </c>
      <c r="I28" s="213">
        <v>0</v>
      </c>
      <c r="J28" s="213">
        <v>0</v>
      </c>
      <c r="K28" s="155">
        <v>65.79134930858203</v>
      </c>
      <c r="L28" s="155">
        <v>0</v>
      </c>
      <c r="M28" s="155">
        <v>34.20865069141798</v>
      </c>
      <c r="N28" s="155">
        <v>0</v>
      </c>
      <c r="O28" s="155">
        <v>0</v>
      </c>
      <c r="P28" s="155">
        <v>0</v>
      </c>
      <c r="Q28" s="132">
        <v>0</v>
      </c>
      <c r="R28" s="900"/>
      <c r="S28" s="898"/>
    </row>
    <row r="29" spans="1:19" s="202" customFormat="1" ht="36.75" customHeight="1">
      <c r="A29" s="219"/>
      <c r="B29" s="212">
        <v>20</v>
      </c>
      <c r="C29" s="213">
        <v>2157733</v>
      </c>
      <c r="D29" s="213">
        <v>1442171</v>
      </c>
      <c r="E29" s="213">
        <v>0</v>
      </c>
      <c r="F29" s="213">
        <v>715562</v>
      </c>
      <c r="G29" s="213">
        <v>0</v>
      </c>
      <c r="H29" s="213">
        <v>0</v>
      </c>
      <c r="I29" s="213">
        <v>0</v>
      </c>
      <c r="J29" s="213">
        <v>0</v>
      </c>
      <c r="K29" s="155">
        <v>66.83732417310205</v>
      </c>
      <c r="L29" s="155">
        <v>0</v>
      </c>
      <c r="M29" s="155">
        <v>33.16267582689795</v>
      </c>
      <c r="N29" s="155">
        <v>0</v>
      </c>
      <c r="O29" s="155">
        <v>0</v>
      </c>
      <c r="P29" s="155">
        <v>0</v>
      </c>
      <c r="Q29" s="132">
        <v>0</v>
      </c>
      <c r="R29" s="900"/>
      <c r="S29" s="898"/>
    </row>
    <row r="30" spans="1:19" s="202" customFormat="1" ht="36.75" customHeight="1">
      <c r="A30" s="219" t="s">
        <v>107</v>
      </c>
      <c r="B30" s="212">
        <v>21</v>
      </c>
      <c r="C30" s="213">
        <v>2120381</v>
      </c>
      <c r="D30" s="213">
        <v>1431684</v>
      </c>
      <c r="E30" s="213">
        <v>0</v>
      </c>
      <c r="F30" s="213">
        <v>688697</v>
      </c>
      <c r="G30" s="213">
        <v>0</v>
      </c>
      <c r="H30" s="213">
        <v>0</v>
      </c>
      <c r="I30" s="213">
        <v>0</v>
      </c>
      <c r="J30" s="213">
        <v>0</v>
      </c>
      <c r="K30" s="155">
        <v>67.52012963707938</v>
      </c>
      <c r="L30" s="155">
        <v>0</v>
      </c>
      <c r="M30" s="155">
        <v>32.47987036292063</v>
      </c>
      <c r="N30" s="155">
        <v>0</v>
      </c>
      <c r="O30" s="155">
        <v>0</v>
      </c>
      <c r="P30" s="155">
        <v>0</v>
      </c>
      <c r="Q30" s="132">
        <v>0</v>
      </c>
      <c r="R30" s="900"/>
      <c r="S30" s="898"/>
    </row>
    <row r="31" spans="1:19" s="202" customFormat="1" ht="36.75" customHeight="1">
      <c r="A31" s="219"/>
      <c r="B31" s="216">
        <v>22</v>
      </c>
      <c r="C31" s="217">
        <v>2081313</v>
      </c>
      <c r="D31" s="217">
        <v>1368979</v>
      </c>
      <c r="E31" s="217">
        <v>0</v>
      </c>
      <c r="F31" s="217">
        <v>712334</v>
      </c>
      <c r="G31" s="217">
        <v>0</v>
      </c>
      <c r="H31" s="217">
        <v>0</v>
      </c>
      <c r="I31" s="217">
        <v>0</v>
      </c>
      <c r="J31" s="217">
        <v>0</v>
      </c>
      <c r="K31" s="194">
        <v>65.77477774846936</v>
      </c>
      <c r="L31" s="194">
        <v>0</v>
      </c>
      <c r="M31" s="194">
        <v>34.225222251530646</v>
      </c>
      <c r="N31" s="194">
        <v>0</v>
      </c>
      <c r="O31" s="194">
        <v>0</v>
      </c>
      <c r="P31" s="194">
        <v>0</v>
      </c>
      <c r="Q31" s="143">
        <v>0</v>
      </c>
      <c r="R31" s="900"/>
      <c r="S31" s="898"/>
    </row>
    <row r="32" spans="1:19" s="202" customFormat="1" ht="36.75" customHeight="1">
      <c r="A32" s="220"/>
      <c r="B32" s="216">
        <v>23</v>
      </c>
      <c r="C32" s="217">
        <v>2039994</v>
      </c>
      <c r="D32" s="217">
        <v>1303669</v>
      </c>
      <c r="E32" s="217">
        <v>0</v>
      </c>
      <c r="F32" s="217">
        <v>736325</v>
      </c>
      <c r="G32" s="217">
        <v>0</v>
      </c>
      <c r="H32" s="217">
        <v>0</v>
      </c>
      <c r="I32" s="217">
        <v>0</v>
      </c>
      <c r="J32" s="217">
        <f>C32-SUM(D32:I32)</f>
        <v>0</v>
      </c>
      <c r="K32" s="793">
        <f>D32/C32*100</f>
        <v>63.9055310946993</v>
      </c>
      <c r="L32" s="194">
        <v>0</v>
      </c>
      <c r="M32" s="793">
        <f>F32/C32*100</f>
        <v>36.0944689053007</v>
      </c>
      <c r="N32" s="194">
        <v>0</v>
      </c>
      <c r="O32" s="194">
        <v>0</v>
      </c>
      <c r="P32" s="194">
        <v>0</v>
      </c>
      <c r="Q32" s="143">
        <v>0</v>
      </c>
      <c r="R32" s="900"/>
      <c r="S32" s="898"/>
    </row>
    <row r="33" spans="1:19" s="202" customFormat="1" ht="36.75" customHeight="1">
      <c r="A33" s="219"/>
      <c r="B33" s="212">
        <v>19</v>
      </c>
      <c r="C33" s="213">
        <v>35508192</v>
      </c>
      <c r="D33" s="213">
        <v>30988161</v>
      </c>
      <c r="E33" s="213">
        <v>0</v>
      </c>
      <c r="F33" s="213">
        <v>965651</v>
      </c>
      <c r="G33" s="213">
        <v>3026580</v>
      </c>
      <c r="H33" s="213">
        <v>527800</v>
      </c>
      <c r="I33" s="213">
        <v>0</v>
      </c>
      <c r="J33" s="213">
        <v>0</v>
      </c>
      <c r="K33" s="155">
        <v>87.2704557866534</v>
      </c>
      <c r="L33" s="155">
        <v>0</v>
      </c>
      <c r="M33" s="155">
        <v>2.719516104903342</v>
      </c>
      <c r="N33" s="155">
        <v>8.523610551615809</v>
      </c>
      <c r="O33" s="155">
        <v>1.4864175568274498</v>
      </c>
      <c r="P33" s="155">
        <v>0</v>
      </c>
      <c r="Q33" s="132">
        <v>0</v>
      </c>
      <c r="R33" s="900"/>
      <c r="S33" s="898"/>
    </row>
    <row r="34" spans="1:19" s="202" customFormat="1" ht="36.75" customHeight="1">
      <c r="A34" s="219"/>
      <c r="B34" s="212">
        <v>20</v>
      </c>
      <c r="C34" s="213">
        <v>33527838</v>
      </c>
      <c r="D34" s="213">
        <v>29062565</v>
      </c>
      <c r="E34" s="213">
        <v>0</v>
      </c>
      <c r="F34" s="213">
        <v>789688</v>
      </c>
      <c r="G34" s="213">
        <v>3056850</v>
      </c>
      <c r="H34" s="213">
        <v>604135</v>
      </c>
      <c r="I34" s="213">
        <v>0</v>
      </c>
      <c r="J34" s="213">
        <v>14600</v>
      </c>
      <c r="K34" s="155">
        <v>86.68189401296917</v>
      </c>
      <c r="L34" s="155">
        <v>0</v>
      </c>
      <c r="M34" s="155">
        <v>2.3553203758619925</v>
      </c>
      <c r="N34" s="155">
        <v>9.117348992201645</v>
      </c>
      <c r="O34" s="155">
        <v>1.8018907154108774</v>
      </c>
      <c r="P34" s="155">
        <v>0</v>
      </c>
      <c r="Q34" s="798">
        <v>0.04354590355632236</v>
      </c>
      <c r="R34" s="900"/>
      <c r="S34" s="898"/>
    </row>
    <row r="35" spans="1:19" s="202" customFormat="1" ht="36.75" customHeight="1">
      <c r="A35" s="219" t="s">
        <v>108</v>
      </c>
      <c r="B35" s="212">
        <v>21</v>
      </c>
      <c r="C35" s="213">
        <v>31763073</v>
      </c>
      <c r="D35" s="213">
        <v>27017300</v>
      </c>
      <c r="E35" s="213">
        <v>0</v>
      </c>
      <c r="F35" s="213">
        <v>938588</v>
      </c>
      <c r="G35" s="213">
        <v>2471755</v>
      </c>
      <c r="H35" s="213">
        <v>1320830</v>
      </c>
      <c r="I35" s="213">
        <v>0</v>
      </c>
      <c r="J35" s="213">
        <v>14600</v>
      </c>
      <c r="K35" s="155">
        <v>85.05883545965467</v>
      </c>
      <c r="L35" s="155">
        <v>0</v>
      </c>
      <c r="M35" s="155">
        <v>2.954965975741705</v>
      </c>
      <c r="N35" s="155">
        <v>7.7818509562975855</v>
      </c>
      <c r="O35" s="155">
        <v>4.158382282469962</v>
      </c>
      <c r="P35" s="155">
        <v>0</v>
      </c>
      <c r="Q35" s="132">
        <v>0.04596532583607386</v>
      </c>
      <c r="R35" s="900"/>
      <c r="S35" s="898"/>
    </row>
    <row r="36" spans="1:19" s="202" customFormat="1" ht="36.75" customHeight="1">
      <c r="A36" s="219"/>
      <c r="B36" s="216">
        <v>22</v>
      </c>
      <c r="C36" s="217">
        <v>31543400</v>
      </c>
      <c r="D36" s="217">
        <v>26572033</v>
      </c>
      <c r="E36" s="217">
        <v>0</v>
      </c>
      <c r="F36" s="217">
        <v>1279220</v>
      </c>
      <c r="G36" s="217">
        <v>2135560</v>
      </c>
      <c r="H36" s="217">
        <v>1545637</v>
      </c>
      <c r="I36" s="217">
        <v>0</v>
      </c>
      <c r="J36" s="217">
        <v>10950</v>
      </c>
      <c r="K36" s="194">
        <f>D36/C36*100</f>
        <v>84.2395968728799</v>
      </c>
      <c r="L36" s="194">
        <v>0</v>
      </c>
      <c r="M36" s="194">
        <f>F36/C36*100</f>
        <v>4.055428393895395</v>
      </c>
      <c r="N36" s="194">
        <f>G36/C36*100</f>
        <v>6.770227686298877</v>
      </c>
      <c r="O36" s="194">
        <f>H36/C36*100</f>
        <v>4.900032970447066</v>
      </c>
      <c r="P36" s="194">
        <v>0</v>
      </c>
      <c r="Q36" s="143">
        <f>J36/C36*100</f>
        <v>0.03471407647875625</v>
      </c>
      <c r="R36" s="900"/>
      <c r="S36" s="898"/>
    </row>
    <row r="37" spans="1:19" s="202" customFormat="1" ht="36.75" customHeight="1">
      <c r="A37" s="220"/>
      <c r="B37" s="216">
        <v>23</v>
      </c>
      <c r="C37" s="217">
        <v>30632442</v>
      </c>
      <c r="D37" s="217">
        <v>26078008</v>
      </c>
      <c r="E37" s="217">
        <v>0</v>
      </c>
      <c r="F37" s="217">
        <v>1191180</v>
      </c>
      <c r="G37" s="217">
        <v>2008840</v>
      </c>
      <c r="H37" s="217">
        <v>1347114</v>
      </c>
      <c r="I37" s="217">
        <v>0</v>
      </c>
      <c r="J37" s="217">
        <f>C37-SUM(D37:I37)</f>
        <v>7300</v>
      </c>
      <c r="K37" s="793">
        <f>D37/C37*100</f>
        <v>85.13199176219773</v>
      </c>
      <c r="L37" s="194">
        <v>0</v>
      </c>
      <c r="M37" s="793">
        <f>F37/C37*100</f>
        <v>3.8886223958246617</v>
      </c>
      <c r="N37" s="793">
        <f>G37/C37*100</f>
        <v>6.557883958451631</v>
      </c>
      <c r="O37" s="793">
        <f>H37/C37*100</f>
        <v>4.397670939848674</v>
      </c>
      <c r="P37" s="194">
        <v>0</v>
      </c>
      <c r="Q37" s="797">
        <f>J37/C37*100</f>
        <v>0.02383094367729481</v>
      </c>
      <c r="R37" s="900"/>
      <c r="S37" s="898"/>
    </row>
    <row r="38" spans="1:19" s="202" customFormat="1" ht="36.75" customHeight="1">
      <c r="A38" s="219"/>
      <c r="B38" s="212">
        <v>19</v>
      </c>
      <c r="C38" s="213">
        <v>2431195</v>
      </c>
      <c r="D38" s="213">
        <v>1383853</v>
      </c>
      <c r="E38" s="213">
        <v>426900</v>
      </c>
      <c r="F38" s="213">
        <v>617442</v>
      </c>
      <c r="G38" s="213">
        <v>3000</v>
      </c>
      <c r="H38" s="213">
        <v>0</v>
      </c>
      <c r="I38" s="213">
        <v>0</v>
      </c>
      <c r="J38" s="213">
        <v>0</v>
      </c>
      <c r="K38" s="155">
        <v>56.92069126499519</v>
      </c>
      <c r="L38" s="155">
        <v>17.559266122215618</v>
      </c>
      <c r="M38" s="155">
        <v>25.39664650511374</v>
      </c>
      <c r="N38" s="155">
        <v>0.12339610767544355</v>
      </c>
      <c r="O38" s="155">
        <v>0</v>
      </c>
      <c r="P38" s="155">
        <v>0</v>
      </c>
      <c r="Q38" s="132">
        <v>0</v>
      </c>
      <c r="R38" s="900"/>
      <c r="S38" s="898"/>
    </row>
    <row r="39" spans="1:19" s="202" customFormat="1" ht="36.75" customHeight="1">
      <c r="A39" s="934" t="s">
        <v>325</v>
      </c>
      <c r="B39" s="212">
        <v>20</v>
      </c>
      <c r="C39" s="213">
        <v>2361489</v>
      </c>
      <c r="D39" s="213">
        <v>1338171</v>
      </c>
      <c r="E39" s="213">
        <v>421604</v>
      </c>
      <c r="F39" s="213">
        <v>601714</v>
      </c>
      <c r="G39" s="213">
        <v>0</v>
      </c>
      <c r="H39" s="213">
        <v>0</v>
      </c>
      <c r="I39" s="213">
        <v>0</v>
      </c>
      <c r="J39" s="213">
        <v>0</v>
      </c>
      <c r="K39" s="155">
        <v>56.666408355067496</v>
      </c>
      <c r="L39" s="155">
        <v>17.853312041682177</v>
      </c>
      <c r="M39" s="155">
        <v>25.480279603250324</v>
      </c>
      <c r="N39" s="155">
        <v>0</v>
      </c>
      <c r="O39" s="155">
        <v>0</v>
      </c>
      <c r="P39" s="155">
        <v>0</v>
      </c>
      <c r="Q39" s="132">
        <v>0</v>
      </c>
      <c r="R39" s="900"/>
      <c r="S39" s="898"/>
    </row>
    <row r="40" spans="1:19" s="202" customFormat="1" ht="36.75" customHeight="1">
      <c r="A40" s="922"/>
      <c r="B40" s="212">
        <v>21</v>
      </c>
      <c r="C40" s="213">
        <v>2270239</v>
      </c>
      <c r="D40" s="213">
        <v>1283030</v>
      </c>
      <c r="E40" s="213">
        <v>407663</v>
      </c>
      <c r="F40" s="213">
        <v>579546</v>
      </c>
      <c r="G40" s="213">
        <v>0</v>
      </c>
      <c r="H40" s="213">
        <v>0</v>
      </c>
      <c r="I40" s="213">
        <v>0</v>
      </c>
      <c r="J40" s="213">
        <v>0</v>
      </c>
      <c r="K40" s="155">
        <v>56.51519509619912</v>
      </c>
      <c r="L40" s="155">
        <v>17.956831857791183</v>
      </c>
      <c r="M40" s="155">
        <v>25.527973046009695</v>
      </c>
      <c r="N40" s="155">
        <v>0</v>
      </c>
      <c r="O40" s="155">
        <v>0</v>
      </c>
      <c r="P40" s="155">
        <v>0</v>
      </c>
      <c r="Q40" s="132">
        <v>0</v>
      </c>
      <c r="R40" s="900"/>
      <c r="S40" s="898"/>
    </row>
    <row r="41" spans="1:19" s="202" customFormat="1" ht="36.75" customHeight="1">
      <c r="A41" s="922"/>
      <c r="B41" s="216">
        <v>22</v>
      </c>
      <c r="C41" s="217">
        <v>2177334</v>
      </c>
      <c r="D41" s="217">
        <v>1226827</v>
      </c>
      <c r="E41" s="217">
        <v>393489</v>
      </c>
      <c r="F41" s="217">
        <v>557018</v>
      </c>
      <c r="G41" s="217">
        <v>0</v>
      </c>
      <c r="H41" s="217">
        <v>0</v>
      </c>
      <c r="I41" s="217">
        <v>0</v>
      </c>
      <c r="J41" s="217">
        <v>0</v>
      </c>
      <c r="K41" s="194">
        <v>56.34537466461278</v>
      </c>
      <c r="L41" s="194">
        <v>18.072055091226243</v>
      </c>
      <c r="M41" s="194">
        <v>25.58257024416098</v>
      </c>
      <c r="N41" s="194">
        <v>0</v>
      </c>
      <c r="O41" s="194">
        <v>0</v>
      </c>
      <c r="P41" s="194">
        <v>0</v>
      </c>
      <c r="Q41" s="143">
        <v>0</v>
      </c>
      <c r="R41" s="900"/>
      <c r="S41" s="898"/>
    </row>
    <row r="42" spans="1:19" s="202" customFormat="1" ht="36.75" customHeight="1">
      <c r="A42" s="225"/>
      <c r="B42" s="216">
        <v>23</v>
      </c>
      <c r="C42" s="217">
        <v>2082741</v>
      </c>
      <c r="D42" s="217">
        <v>1169540</v>
      </c>
      <c r="E42" s="217">
        <v>379080</v>
      </c>
      <c r="F42" s="217">
        <v>534121</v>
      </c>
      <c r="G42" s="217">
        <v>0</v>
      </c>
      <c r="H42" s="217">
        <v>0</v>
      </c>
      <c r="I42" s="217">
        <v>0</v>
      </c>
      <c r="J42" s="217">
        <f>C42-SUM(D42:I42)</f>
        <v>0</v>
      </c>
      <c r="K42" s="793">
        <f>D42/C42*100</f>
        <v>56.153885672774486</v>
      </c>
      <c r="L42" s="793">
        <f>E42/C42*100</f>
        <v>18.20101491255994</v>
      </c>
      <c r="M42" s="793">
        <f>F42/C42*100</f>
        <v>25.64509941466558</v>
      </c>
      <c r="N42" s="194">
        <v>0</v>
      </c>
      <c r="O42" s="194">
        <v>0</v>
      </c>
      <c r="P42" s="194">
        <v>0</v>
      </c>
      <c r="Q42" s="143">
        <v>0</v>
      </c>
      <c r="R42" s="900"/>
      <c r="S42" s="898"/>
    </row>
    <row r="43" spans="1:19" s="202" customFormat="1" ht="36.75" customHeight="1">
      <c r="A43" s="226"/>
      <c r="B43" s="212">
        <v>19</v>
      </c>
      <c r="C43" s="227">
        <v>64673724</v>
      </c>
      <c r="D43" s="227">
        <v>28339658</v>
      </c>
      <c r="E43" s="227">
        <v>13843343</v>
      </c>
      <c r="F43" s="227">
        <v>20327508</v>
      </c>
      <c r="G43" s="227">
        <v>10700</v>
      </c>
      <c r="H43" s="227">
        <v>140513</v>
      </c>
      <c r="I43" s="227">
        <v>477376</v>
      </c>
      <c r="J43" s="227">
        <v>0</v>
      </c>
      <c r="K43" s="155">
        <v>43.819431211352544</v>
      </c>
      <c r="L43" s="155">
        <v>21.404895440998573</v>
      </c>
      <c r="M43" s="155">
        <v>31.430860545466654</v>
      </c>
      <c r="N43" s="155">
        <v>0.016544586175368532</v>
      </c>
      <c r="O43" s="155">
        <v>0.21726443338874377</v>
      </c>
      <c r="P43" s="155">
        <v>0.7381297542105353</v>
      </c>
      <c r="Q43" s="132">
        <v>0</v>
      </c>
      <c r="R43" s="900"/>
      <c r="S43" s="898"/>
    </row>
    <row r="44" spans="1:19" s="202" customFormat="1" ht="36.75" customHeight="1">
      <c r="A44" s="224"/>
      <c r="B44" s="212">
        <v>20</v>
      </c>
      <c r="C44" s="213">
        <v>68688100</v>
      </c>
      <c r="D44" s="213">
        <v>31107391</v>
      </c>
      <c r="E44" s="213">
        <v>14564866</v>
      </c>
      <c r="F44" s="213">
        <v>21910317</v>
      </c>
      <c r="G44" s="213">
        <v>232200</v>
      </c>
      <c r="H44" s="213">
        <v>432302</v>
      </c>
      <c r="I44" s="213">
        <v>441024</v>
      </c>
      <c r="J44" s="213">
        <v>0</v>
      </c>
      <c r="K44" s="155">
        <v>45.28788975091756</v>
      </c>
      <c r="L44" s="155">
        <v>21.204351263173677</v>
      </c>
      <c r="M44" s="155">
        <v>31.898272044211446</v>
      </c>
      <c r="N44" s="155">
        <v>0.33804982231274416</v>
      </c>
      <c r="O44" s="155">
        <v>0.6293695705660806</v>
      </c>
      <c r="P44" s="155">
        <v>0.6420675488184998</v>
      </c>
      <c r="Q44" s="132">
        <v>0</v>
      </c>
      <c r="R44" s="900"/>
      <c r="S44" s="898"/>
    </row>
    <row r="45" spans="1:19" s="202" customFormat="1" ht="36.75" customHeight="1">
      <c r="A45" s="219" t="s">
        <v>138</v>
      </c>
      <c r="B45" s="212">
        <v>21</v>
      </c>
      <c r="C45" s="213">
        <v>106416941</v>
      </c>
      <c r="D45" s="213">
        <v>39009968</v>
      </c>
      <c r="E45" s="213">
        <v>29342758</v>
      </c>
      <c r="F45" s="213">
        <v>35528910</v>
      </c>
      <c r="G45" s="213">
        <v>1643976</v>
      </c>
      <c r="H45" s="213">
        <v>486657</v>
      </c>
      <c r="I45" s="213">
        <v>404672</v>
      </c>
      <c r="J45" s="213">
        <v>0</v>
      </c>
      <c r="K45" s="155">
        <v>36.65766712839453</v>
      </c>
      <c r="L45" s="155">
        <v>27.573389842130492</v>
      </c>
      <c r="M45" s="155">
        <v>33.38651690805508</v>
      </c>
      <c r="N45" s="155">
        <v>1.5448442555776905</v>
      </c>
      <c r="O45" s="155">
        <v>0.4573115853800007</v>
      </c>
      <c r="P45" s="155">
        <v>0.38027028046220573</v>
      </c>
      <c r="Q45" s="132">
        <v>0</v>
      </c>
      <c r="R45" s="900"/>
      <c r="S45" s="898"/>
    </row>
    <row r="46" spans="1:19" s="202" customFormat="1" ht="36.75" customHeight="1">
      <c r="A46" s="224"/>
      <c r="B46" s="216">
        <v>22</v>
      </c>
      <c r="C46" s="217">
        <v>145138958</v>
      </c>
      <c r="D46" s="217">
        <v>53408259</v>
      </c>
      <c r="E46" s="217">
        <v>39566559</v>
      </c>
      <c r="F46" s="217">
        <v>46373971</v>
      </c>
      <c r="G46" s="217">
        <v>4499169</v>
      </c>
      <c r="H46" s="217">
        <v>922680</v>
      </c>
      <c r="I46" s="217">
        <v>368320</v>
      </c>
      <c r="J46" s="217">
        <v>0</v>
      </c>
      <c r="K46" s="194">
        <v>36.79801738689622</v>
      </c>
      <c r="L46" s="194">
        <v>27.261156856314212</v>
      </c>
      <c r="M46" s="194">
        <v>31.95142891958753</v>
      </c>
      <c r="N46" s="194">
        <v>3.0999044377871305</v>
      </c>
      <c r="O46" s="194">
        <v>0.6357218025500776</v>
      </c>
      <c r="P46" s="194">
        <v>0.2537705968648335</v>
      </c>
      <c r="Q46" s="143">
        <v>0</v>
      </c>
      <c r="R46" s="900"/>
      <c r="S46" s="898"/>
    </row>
    <row r="47" spans="1:19" s="202" customFormat="1" ht="36.75" customHeight="1" thickBot="1">
      <c r="A47" s="800"/>
      <c r="B47" s="801">
        <v>23</v>
      </c>
      <c r="C47" s="802">
        <v>196918063</v>
      </c>
      <c r="D47" s="802">
        <v>76766317</v>
      </c>
      <c r="E47" s="802">
        <v>44459371</v>
      </c>
      <c r="F47" s="802">
        <v>61721488</v>
      </c>
      <c r="G47" s="802">
        <v>11483013</v>
      </c>
      <c r="H47" s="802">
        <v>2155906</v>
      </c>
      <c r="I47" s="802">
        <v>331968</v>
      </c>
      <c r="J47" s="802">
        <f>C47-SUM(D47:I47)</f>
        <v>0</v>
      </c>
      <c r="K47" s="803">
        <f>D47/C47*100</f>
        <v>38.983887933124755</v>
      </c>
      <c r="L47" s="803">
        <f>E47/C47*100</f>
        <v>22.577599191598793</v>
      </c>
      <c r="M47" s="803">
        <f>F47/C47*100</f>
        <v>31.343741178278805</v>
      </c>
      <c r="N47" s="803">
        <f>G47/C47*100</f>
        <v>5.831366013385984</v>
      </c>
      <c r="O47" s="803">
        <f>H47/C47*100</f>
        <v>1.0948238912953354</v>
      </c>
      <c r="P47" s="803">
        <f>I47/C47*100</f>
        <v>0.16858179231633005</v>
      </c>
      <c r="Q47" s="804">
        <v>0</v>
      </c>
      <c r="R47" s="900"/>
      <c r="S47" s="898"/>
    </row>
    <row r="48" spans="1:19" s="202" customFormat="1" ht="36.75" customHeight="1" thickTop="1">
      <c r="A48" s="805"/>
      <c r="B48" s="806">
        <v>19</v>
      </c>
      <c r="C48" s="807">
        <v>244389763</v>
      </c>
      <c r="D48" s="807">
        <v>140650594</v>
      </c>
      <c r="E48" s="807">
        <v>14279298</v>
      </c>
      <c r="F48" s="807">
        <v>77118002</v>
      </c>
      <c r="G48" s="807">
        <v>10666880</v>
      </c>
      <c r="H48" s="807">
        <v>1143613</v>
      </c>
      <c r="I48" s="807">
        <v>477376</v>
      </c>
      <c r="J48" s="807">
        <v>54000</v>
      </c>
      <c r="K48" s="808">
        <v>57.55175350777684</v>
      </c>
      <c r="L48" s="808">
        <v>5.842838024275182</v>
      </c>
      <c r="M48" s="808">
        <v>31.555332372903035</v>
      </c>
      <c r="N48" s="808">
        <v>4.364700005867267</v>
      </c>
      <c r="O48" s="808">
        <v>0.4679463599299779</v>
      </c>
      <c r="P48" s="808">
        <v>0.195333877385036</v>
      </c>
      <c r="Q48" s="809">
        <v>0.022095851862665786</v>
      </c>
      <c r="R48" s="900"/>
      <c r="S48" s="898"/>
    </row>
    <row r="49" spans="1:19" s="202" customFormat="1" ht="36.75" customHeight="1">
      <c r="A49" s="228"/>
      <c r="B49" s="212">
        <v>20</v>
      </c>
      <c r="C49" s="131">
        <v>240947923</v>
      </c>
      <c r="D49" s="131">
        <v>133680286</v>
      </c>
      <c r="E49" s="131">
        <v>14993120</v>
      </c>
      <c r="F49" s="131">
        <v>73674642</v>
      </c>
      <c r="G49" s="131">
        <v>16133393</v>
      </c>
      <c r="H49" s="131">
        <v>1892858</v>
      </c>
      <c r="I49" s="131">
        <v>441024</v>
      </c>
      <c r="J49" s="131">
        <v>132600</v>
      </c>
      <c r="K49" s="155">
        <v>55.48098706789849</v>
      </c>
      <c r="L49" s="155">
        <v>6.222556232617951</v>
      </c>
      <c r="M49" s="155">
        <v>30.576998167359175</v>
      </c>
      <c r="N49" s="155">
        <v>6.695800818336998</v>
      </c>
      <c r="O49" s="155">
        <v>0.7855880127258867</v>
      </c>
      <c r="P49" s="155">
        <v>0.18303706232819447</v>
      </c>
      <c r="Q49" s="132">
        <v>0.05503263873330835</v>
      </c>
      <c r="R49" s="900"/>
      <c r="S49" s="898"/>
    </row>
    <row r="50" spans="1:19" s="202" customFormat="1" ht="36.75" customHeight="1">
      <c r="A50" s="228" t="s">
        <v>110</v>
      </c>
      <c r="B50" s="212">
        <v>21</v>
      </c>
      <c r="C50" s="131">
        <v>271685865</v>
      </c>
      <c r="D50" s="131">
        <v>136403178</v>
      </c>
      <c r="E50" s="131">
        <v>29754370</v>
      </c>
      <c r="F50" s="131">
        <v>85631550</v>
      </c>
      <c r="G50" s="131">
        <v>16760811</v>
      </c>
      <c r="H50" s="131">
        <v>2598684</v>
      </c>
      <c r="I50" s="131">
        <v>404672</v>
      </c>
      <c r="J50" s="131">
        <v>132600</v>
      </c>
      <c r="K50" s="155">
        <v>50.20621076477424</v>
      </c>
      <c r="L50" s="155">
        <v>10.95175488794752</v>
      </c>
      <c r="M50" s="155">
        <v>31.51858857287257</v>
      </c>
      <c r="N50" s="155">
        <v>6.169187712433991</v>
      </c>
      <c r="O50" s="155">
        <v>0.9565032026969823</v>
      </c>
      <c r="P50" s="155">
        <v>0.14894849240684643</v>
      </c>
      <c r="Q50" s="132">
        <v>0.048806366867853064</v>
      </c>
      <c r="R50" s="900"/>
      <c r="S50" s="898"/>
    </row>
    <row r="51" spans="1:19" s="202" customFormat="1" ht="36.75" customHeight="1">
      <c r="A51" s="228"/>
      <c r="B51" s="216">
        <v>22</v>
      </c>
      <c r="C51" s="142">
        <f aca="true" t="shared" si="0" ref="C51:J52">C11+C16+C21+C26+C31+C36+C41+C46</f>
        <v>305922632</v>
      </c>
      <c r="D51" s="142">
        <f t="shared" si="0"/>
        <v>150360699</v>
      </c>
      <c r="E51" s="142">
        <f t="shared" si="0"/>
        <v>39963489</v>
      </c>
      <c r="F51" s="142">
        <f t="shared" si="0"/>
        <v>94287401</v>
      </c>
      <c r="G51" s="142">
        <f t="shared" si="0"/>
        <v>17708679</v>
      </c>
      <c r="H51" s="142">
        <f t="shared" si="0"/>
        <v>3108214</v>
      </c>
      <c r="I51" s="142">
        <f t="shared" si="0"/>
        <v>368320</v>
      </c>
      <c r="J51" s="142">
        <f t="shared" si="0"/>
        <v>125830</v>
      </c>
      <c r="K51" s="194">
        <v>49.14991022959034</v>
      </c>
      <c r="L51" s="194">
        <v>13.063266597418657</v>
      </c>
      <c r="M51" s="194">
        <v>30.820668736924304</v>
      </c>
      <c r="N51" s="194">
        <v>5.788613573382174</v>
      </c>
      <c r="O51" s="194">
        <v>1.0160130944480106</v>
      </c>
      <c r="P51" s="194">
        <v>0.12039645370205888</v>
      </c>
      <c r="Q51" s="143">
        <v>0.04113131453445393</v>
      </c>
      <c r="R51" s="900"/>
      <c r="S51" s="898"/>
    </row>
    <row r="52" spans="1:19" s="221" customFormat="1" ht="36.75" customHeight="1" thickBot="1">
      <c r="A52" s="229"/>
      <c r="B52" s="230">
        <v>23</v>
      </c>
      <c r="C52" s="145">
        <f t="shared" si="0"/>
        <v>352638188</v>
      </c>
      <c r="D52" s="145">
        <f t="shared" si="0"/>
        <v>173646684</v>
      </c>
      <c r="E52" s="145">
        <f t="shared" si="0"/>
        <v>45043653</v>
      </c>
      <c r="F52" s="145">
        <f t="shared" si="0"/>
        <v>107199267</v>
      </c>
      <c r="G52" s="145">
        <f t="shared" si="0"/>
        <v>22267273</v>
      </c>
      <c r="H52" s="145">
        <f t="shared" si="0"/>
        <v>4034183</v>
      </c>
      <c r="I52" s="145">
        <f t="shared" si="0"/>
        <v>331968</v>
      </c>
      <c r="J52" s="145">
        <f t="shared" si="0"/>
        <v>115160</v>
      </c>
      <c r="K52" s="795">
        <f>D52/C52*100</f>
        <v>49.24216659144131</v>
      </c>
      <c r="L52" s="795">
        <f>E52/C52*100</f>
        <v>12.773333839839262</v>
      </c>
      <c r="M52" s="795">
        <f>F52/C52*100</f>
        <v>30.39922238938002</v>
      </c>
      <c r="N52" s="795">
        <f>G52/C52*100</f>
        <v>6.314481459393162</v>
      </c>
      <c r="O52" s="795">
        <f>H52/C52*100</f>
        <v>1.1440006038143549</v>
      </c>
      <c r="P52" s="795">
        <f>I52/C52*100</f>
        <v>0.09413841475387799</v>
      </c>
      <c r="Q52" s="796">
        <f>J52/C52*100</f>
        <v>0.032656701378014116</v>
      </c>
      <c r="R52" s="900"/>
      <c r="S52" s="898"/>
    </row>
    <row r="53" ht="15.75">
      <c r="B53" s="232" t="s">
        <v>162</v>
      </c>
    </row>
  </sheetData>
  <sheetProtection/>
  <mergeCells count="2">
    <mergeCell ref="C6:C7"/>
    <mergeCell ref="A39:A41"/>
  </mergeCells>
  <printOptions/>
  <pageMargins left="0.9055118110236221" right="0.7874015748031497" top="0.7874015748031497" bottom="0.2362204724409449" header="0.5118110236220472" footer="0.15748031496062992"/>
  <pageSetup fitToHeight="2" horizontalDpi="400" verticalDpi="400" orientation="landscape" paperSize="9" scale="51" r:id="rId2"/>
  <rowBreaks count="1" manualBreakCount="1">
    <brk id="32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片山　勉</cp:lastModifiedBy>
  <cp:lastPrinted>2013-01-22T00:05:42Z</cp:lastPrinted>
  <dcterms:created xsi:type="dcterms:W3CDTF">2000-08-16T00:50:38Z</dcterms:created>
  <dcterms:modified xsi:type="dcterms:W3CDTF">2013-03-19T02:04:16Z</dcterms:modified>
  <cp:category/>
  <cp:version/>
  <cp:contentType/>
  <cp:contentStatus/>
</cp:coreProperties>
</file>