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2A071B2A-9102-4E35-BD04-EA2DD1616C7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<sst xmlns="http://schemas.openxmlformats.org/spreadsheetml/2006/main" count="1128" uniqueCount="565">
  <si>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</si>
  <si>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</si>
  <si>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</si>
  <si>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</si>
  <si>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</si>
  <si>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</si>
  <si>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</si>
  <si>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</si>
  <si>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</si>
  <si>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</si>
  <si>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</si>
  <si>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</si>
  <si>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</si>
  <si>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</si>
  <si>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</si>
  <si>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</si>
  <si>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</si>
  <si>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</si>
  <si>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</si>
  <si>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</si>
  <si>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</si>
  <si>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</si>
  <si>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</si>
  <si>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</si>
  <si>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</si>
  <si>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</si>
  <si>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</si>
  <si>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</si>
  <si>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</si>
  <si>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</si>
  <si>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</si>
  <si>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</si>
  <si>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</si>
  <si>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</si>
  <si>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</si>
  <si>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</si>
  <si>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</si>
  <si>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</si>
  <si>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</si>
  <si>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</si>
  <si>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</si>
  <si>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</si>
  <si>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</si>
  <si>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</si>
  <si>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</si>
  <si>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</si>
  <si>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</si>
  <si>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</si>
  <si>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</si>
  <si>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</si>
  <si>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</si>
  <si>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</si>
  <si>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</si>
  <si>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</si>
  <si>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</si>
  <si>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</si>
  <si>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</si>
  <si>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</si>
  <si>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</si>
  <si>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</si>
  <si>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</si>
  <si>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</si>
  <si>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</si>
  <si>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</si>
  <si>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</si>
  <si>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</si>
  <si>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</si>
  <si>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</si>
  <si>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</si>
  <si>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</si>
  <si>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</si>
  <si>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</si>
  <si>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</si>
  <si>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</si>
  <si>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</si>
  <si>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</si>
  <si>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</si>
  <si>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</si>
  <si>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</si>
  <si>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</si>
  <si>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</si>
  <si>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</si>
  <si>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</si>
  <si>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</si>
  <si>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</si>
  <si>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</si>
  <si>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</si>
  <si>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</si>
  <si>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</si>
  <si>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</si>
  <si>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</si>
  <si>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</si>
  <si>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</si>
  <si>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</si>
  <si>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</si>
  <si>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</si>
  <si>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</si>
  <si>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</si>
  <si>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</si>
  <si>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</si>
  <si>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</si>
  <si>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</si>
  <si>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</si>
  <si>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</si>
  <si>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</si>
  <si>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</si>
  <si>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</si>
  <si>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</si>
  <si>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</si>
  <si>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</si>
  <si>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</si>
  <si>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</si>
  <si>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</si>
  <si>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</si>
  <si>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</si>
  <si>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</si>
  <si>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</si>
  <si>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</si>
  <si>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</si>
  <si>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</si>
  <si>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</si>
  <si>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</si>
  <si>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</si>
  <si>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</si>
  <si>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</si>
  <si>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</si>
  <si>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</si>
  <si>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</si>
  <si>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</si>
  <si>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</si>
  <si>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</si>
  <si>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</si>
  <si>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</si>
  <si>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</si>
  <si>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</si>
  <si>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</si>
  <si>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</si>
  <si>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</si>
  <si>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</si>
  <si>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</si>
  <si>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</si>
  <si>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</si>
  <si>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</si>
  <si>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</si>
  <si>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</si>
  <si>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</si>
  <si>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</si>
  <si>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</si>
  <si>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</si>
  <si>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</si>
  <si>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</si>
  <si>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</si>
  <si>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</si>
  <si>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</si>
  <si>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</si>
  <si>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</si>
  <si>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</si>
  <si>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</si>
  <si>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</si>
  <si>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</si>
  <si>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</si>
  <si>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</si>
  <si>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</si>
  <si>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</si>
  <si>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</si>
  <si>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</si>
  <si>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</si>
  <si>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</si>
  <si>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</si>
  <si>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</si>
  <si>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</si>
  <si>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</si>
  <si>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</si>
  <si>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</si>
  <si>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</si>
  <si>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</si>
  <si>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</si>
  <si>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</si>
  <si>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</si>
  <si>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</si>
  <si>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</si>
  <si>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</si>
  <si>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</si>
  <si>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</si>
  <si>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</si>
  <si>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</si>
  <si>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</si>
  <si>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</si>
  <si>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</si>
  <si>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</si>
  <si>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</si>
  <si>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</si>
  <si>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</si>
  <si>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</si>
  <si>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</si>
  <si>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</si>
  <si>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</si>
  <si>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</si>
  <si>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</si>
  <si>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</si>
  <si>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</si>
  <si>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</si>
  <si>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山口県和木町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</si>
  <si>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</si>
  <si>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</si>
  <si>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</si>
  <si>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</si>
  <si>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</si>
  <si>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</si>
  <si>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</si>
  <si>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</si>
  <si>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</si>
  <si>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</si>
  <si>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</si>
  <si>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</si>
  <si>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</si>
  <si>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</si>
  <si>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</si>
  <si>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</si>
  <si>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</si>
  <si>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</si>
  <si>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</si>
  <si>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</si>
  <si>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</si>
  <si>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</si>
  <si>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</si>
  <si>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</si>
  <si>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</si>
  <si>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</si>
  <si>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</si>
  <si>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</si>
  <si>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</si>
  <si>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</si>
  <si>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</si>
  <si>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</si>
  <si>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</si>
  <si>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</si>
  <si>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</si>
  <si>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</si>
  <si>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</si>
  <si>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</si>
  <si>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</si>
  <si>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</si>
  <si>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</si>
  <si>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</si>
  <si>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</si>
  <si>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</si>
  <si>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</si>
  <si>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</si>
  <si>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</si>
  <si>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</si>
  <si>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</si>
  <si>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</si>
  <si>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</si>
  <si>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</si>
  <si>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</si>
  <si>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</si>
  <si>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</si>
  <si>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</si>
  <si>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</si>
  <si>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</si>
  <si>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</si>
  <si>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</si>
  <si>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</si>
  <si>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</si>
  <si>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</si>
  <si>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</si>
  <si>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</si>
  <si>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</si>
  <si>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</si>
  <si>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</si>
  <si>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</si>
  <si>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</si>
  <si>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</si>
  <si>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</si>
  <si>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</si>
  <si>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</si>
  <si>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</si>
  <si>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</si>
  <si>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</si>
  <si>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</si>
  <si>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</si>
  <si>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</si>
  <si>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</si>
  <si>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</si>
  <si>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</si>
  <si>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</si>
  <si>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</si>
  <si>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</si>
  <si>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</si>
  <si>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</si>
  <si>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</si>
  <si>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</si>
  <si>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</si>
  <si>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</si>
  <si>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</si>
  <si>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</si>
  <si>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</si>
  <si>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</si>
  <si>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</si>
  <si>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</si>
  <si>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</si>
  <si>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</si>
  <si>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</si>
  <si>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</si>
  <si>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</si>
  <si>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</si>
  <si>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</si>
  <si>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</si>
  <si>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</si>
  <si>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</si>
  <si>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</si>
  <si>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</si>
  <si>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</si>
  <si>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</si>
  <si>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</si>
  <si>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</si>
  <si>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</si>
  <si>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</si>
  <si>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</si>
  <si>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</si>
  <si>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</si>
  <si>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</si>
  <si>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</si>
  <si>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</si>
  <si>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</si>
  <si>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</si>
  <si>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</si>
  <si>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</si>
  <si>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</si>
  <si>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</si>
  <si>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</si>
  <si>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</si>
  <si>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</si>
  <si>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</si>
  <si>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</si>
  <si>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</si>
  <si>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</si>
  <si>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</si>
  <si>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</si>
  <si>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</si>
  <si>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</si>
  <si>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</si>
  <si>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</si>
  <si>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</si>
  <si>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</si>
  <si>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</si>
  <si>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</si>
  <si>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</si>
  <si>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</si>
  <si>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</si>
  <si>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</si>
  <si>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</si>
  <si>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山口県和木町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</si>
  <si>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</si>
  <si>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</si>
  <si>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</si>
  <si>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</si>
  <si>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</si>
  <si>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</si>
  <si>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</si>
  <si>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</si>
  <si>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</si>
  <si>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</si>
  <si>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</si>
  <si>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</si>
  <si>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</si>
  <si>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</si>
  <si>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</si>
  <si>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</si>
  <si>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</si>
  <si>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</si>
  <si>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</si>
  <si>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</si>
  <si>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</si>
  <si>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</si>
  <si>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</si>
  <si>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</si>
  <si>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</si>
  <si>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</si>
  <si>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</si>
  <si>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</si>
  <si>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</si>
  <si>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</si>
  <si>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</si>
  <si>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</si>
  <si>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</si>
  <si>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</si>
  <si>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</si>
  <si>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</si>
  <si>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</si>
  <si>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</si>
  <si>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</si>
  <si>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</si>
  <si>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</si>
  <si>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</si>
  <si>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</si>
  <si>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</si>
  <si>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</si>
  <si>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</si>
  <si>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</si>
  <si>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</si>
  <si>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</si>
  <si>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</si>
  <si>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</si>
  <si>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</si>
  <si>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</si>
  <si>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</si>
  <si>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</si>
  <si>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</si>
  <si>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</si>
  <si>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</si>
  <si>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</si>
  <si>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</si>
  <si>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</si>
  <si>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</si>
  <si>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</si>
  <si>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</si>
  <si>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</si>
  <si>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</si>
  <si>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</si>
  <si>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</si>
  <si>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</si>
  <si>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</si>
  <si>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</si>
  <si>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</si>
  <si>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</si>
  <si>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</si>
  <si>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</si>
  <si>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</si>
  <si>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</si>
  <si>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</si>
  <si>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</si>
  <si>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</si>
  <si>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</si>
  <si>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</si>
  <si>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</si>
  <si>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</si>
  <si>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</si>
  <si>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</si>
  <si>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</si>
  <si>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</si>
  <si>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</si>
  <si>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</si>
  <si>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</si>
  <si>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</si>
  <si>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</si>
  <si>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</si>
  <si>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</si>
  <si>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</si>
  <si>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</si>
  <si>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</si>
  <si>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</si>
  <si>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</si>
  <si>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</si>
  <si>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</si>
  <si>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</si>
  <si>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</si>
  <si>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</si>
  <si>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</si>
  <si>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</si>
  <si>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</si>
  <si>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</si>
  <si>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</si>
  <si>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</si>
  <si>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</si>
  <si>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</si>
  <si>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</si>
  <si>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</si>
  <si>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</si>
  <si>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</si>
  <si>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</si>
  <si>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</si>
  <si>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</si>
  <si>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</si>
  <si>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</si>
  <si>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</si>
  <si>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</si>
  <si>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</si>
  <si>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</si>
  <si>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</si>
  <si>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</si>
  <si>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</si>
  <si>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</si>
  <si>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</si>
  <si>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</si>
  <si>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</si>
  <si>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</si>
  <si>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</si>
  <si>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</si>
  <si>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</si>
  <si>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</si>
  <si>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</si>
  <si>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</si>
  <si>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</si>
  <si>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</si>
  <si>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</si>
  <si>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</si>
  <si>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</si>
  <si>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</si>
  <si>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</si>
  <si>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</si>
  <si>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</si>
  <si>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</si>
  <si>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</si>
  <si>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</si>
  <si>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</si>
  <si>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</si>
  <si>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</si>
  <si>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</si>
  <si>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</si>
  <si>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</si>
  <si>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</si>
  <si>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</si>
  <si>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</si>
  <si>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</si>
  <si>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</si>
  <si>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</si>
  <si>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</si>
  <si>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</si>
  <si>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</si>
  <si>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</si>
  <si>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</si>
  <si>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</si>
  <si>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</si>
  <si>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</si>
  <si>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</si>
  <si>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</si>
  <si>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13.62</t>
  </si>
  <si>
    <t>一般会計</t>
  </si>
  <si>
    <t>公共下水道事業会計</t>
  </si>
  <si>
    <t>介護保険特別会計</t>
  </si>
  <si>
    <t>国民健康保険特別会計</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</si>
  <si>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</si>
  <si>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</si>
  <si>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</si>
  <si>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</si>
  <si>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</si>
  <si>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</si>
  <si>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</si>
  <si>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</si>
  <si>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</si>
  <si>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玖珂地方老人福祉施設組合一般会計</t>
  </si>
  <si>
    <t>玖珂地方老人福祉施設組合指定訪問介護事業特別会計</t>
  </si>
  <si>
    <t>岩国地区消防組合一般会計</t>
  </si>
  <si>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</si>
  <si>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</si>
  <si>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</si>
  <si>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</si>
  <si>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</si>
  <si>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</si>
  <si>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</si>
  <si>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</si>
  <si>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</si>
  <si>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t>
    <phoneticPr fontId="38"/>
  </si>
  <si>
    <t>健やか安心基金</t>
    <phoneticPr fontId="5"/>
  </si>
  <si>
    <t>公共施設等総合管理基金</t>
    <phoneticPr fontId="5"/>
  </si>
  <si>
    <t>和木町すくすくこども基金</t>
    <phoneticPr fontId="5"/>
  </si>
  <si>
    <t>地域振興事業助成基金</t>
    <phoneticPr fontId="5"/>
  </si>
  <si>
    <t>福祉基金</t>
    <phoneticPr fontId="5"/>
  </si>
  <si>
    <t>-</t>
    <phoneticPr fontId="2"/>
  </si>
  <si>
    <t>○</t>
    <phoneticPr fontId="2"/>
  </si>
  <si>
    <t>和木町土地開発公社</t>
    <rPh sb="0" eb="3">
      <t>ワキチョウ</t>
    </rPh>
    <rPh sb="3" eb="7">
      <t>トチカイハツ</t>
    </rPh>
    <rPh sb="7" eb="9">
      <t>コウシャ</t>
    </rPh>
    <phoneticPr fontId="2"/>
  </si>
  <si>
    <t>和木町蜂ヶ峯総合公園管理協会</t>
    <rPh sb="0" eb="6">
      <t>ワキチョウハチガミネ</t>
    </rPh>
    <rPh sb="6" eb="10">
      <t>ソウゴウコウエン</t>
    </rPh>
    <rPh sb="10" eb="14">
      <t>カンリキョウカイ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</si>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</sst>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57E9-43C5-9581-67B12689DA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75472</c:v>
                </c:pt>
                <c:pt idx="1">
                  <c:v>133832</c:v>
                </c:pt>
                <c:pt idx="2">
                  <c:v>43859</c:v>
                </c:pt>
                <c:pt idx="3">
                  <c:v>69408</c:v>
                </c:pt>
                <c:pt idx="4">
                  <c:v>55623</c:v>
                </c:pt>
              </c:numCache>
            </c:numRef>
          </c:val>
          <c:smooth val="0"/>
          <c:extLst>
            <c:ext xmlns:c16="http://schemas.microsoft.com/office/drawing/2014/chart" uri="{C3380CC4-5D6E-409C-BE32-E72D297353CC}">
              <c16:uniqueId val="{00000001-57E9-43C5-9581-67B12689DA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c:v>
                </c:pt>
                <c:pt idx="1">
                  <c:v>11.01</c:v>
                </c:pt>
                <c:pt idx="2">
                  <c:v>10.77</c:v>
                </c:pt>
                <c:pt idx="3">
                  <c:v>10.050000000000001</c:v>
                </c:pt>
                <c:pt idx="4">
                  <c:v>8.9700000000000006</c:v>
                </c:pt>
              </c:numCache>
            </c:numRef>
          </c:val>
          <c:extLst>
            <c:ext xmlns:c16="http://schemas.microsoft.com/office/drawing/2014/chart" uri="{C3380CC4-5D6E-409C-BE32-E72D297353CC}">
              <c16:uniqueId val="{00000000-8CBF-414F-BF2E-F3A9E0BCD1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52.71</c:v>
                </c:pt>
                <c:pt idx="1">
                  <c:v>55.79</c:v>
                </c:pt>
                <c:pt idx="2">
                  <c:v>70.489999999999995</c:v>
                </c:pt>
                <c:pt idx="3">
                  <c:v>55.85</c:v>
                </c:pt>
                <c:pt idx="4">
                  <c:v>59.31</c:v>
                </c:pt>
              </c:numCache>
            </c:numRef>
          </c:val>
          <c:extLst>
            <c:ext xmlns:c16="http://schemas.microsoft.com/office/drawing/2014/chart" uri="{C3380CC4-5D6E-409C-BE32-E72D297353CC}">
              <c16:uniqueId val="{00000001-8CBF-414F-BF2E-F3A9E0BCD1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3.98</c:v>
                </c:pt>
                <c:pt idx="1">
                  <c:v>9.75</c:v>
                </c:pt>
                <c:pt idx="2">
                  <c:v>13.8</c:v>
                </c:pt>
                <c:pt idx="3">
                  <c:v>-13.62</c:v>
                </c:pt>
                <c:pt idx="4">
                  <c:v>1.88</c:v>
                </c:pt>
              </c:numCache>
            </c:numRef>
          </c:val>
          <c:smooth val="0"/>
          <c:extLst>
            <c:ext xmlns:c16="http://schemas.microsoft.com/office/drawing/2014/chart" uri="{C3380CC4-5D6E-409C-BE32-E72D297353CC}">
              <c16:uniqueId val="{00000002-8CBF-414F-BF2E-F3A9E0BCD1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0.54</c:v>
                </c:pt>
                <c:pt idx="4">
                  <c:v>#N/A</c:v>
                </c:pt>
                <c:pt idx="5">
                  <c:v>0.62</c:v>
                </c:pt>
                <c:pt idx="6">
                  <c:v>#N/A</c:v>
                </c:pt>
                <c:pt idx="7">
                  <c:v>2.58</c:v>
                </c:pt>
                <c:pt idx="8">
                  <c:v>0</c:v>
                </c:pt>
                <c:pt idx="9">
                  <c:v>0</c:v>
                </c:pt>
              </c:numCache>
            </c:numRef>
          </c:val>
          <c:extLst>
            <c:ext xmlns:c16="http://schemas.microsoft.com/office/drawing/2014/chart" uri="{C3380CC4-5D6E-409C-BE32-E72D297353CC}">
              <c16:uniqueId val="{00000000-C123-459E-9C83-45B7A3C5F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23-459E-9C83-45B7A3C5F2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23-459E-9C83-45B7A3C5F24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23-459E-9C83-45B7A3C5F2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C123-459E-9C83-45B7A3C5F24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5-C123-459E-9C83-45B7A3C5F2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0.81</c:v>
                </c:pt>
                <c:pt idx="4">
                  <c:v>#N/A</c:v>
                </c:pt>
                <c:pt idx="5">
                  <c:v>1.05</c:v>
                </c:pt>
                <c:pt idx="6">
                  <c:v>#N/A</c:v>
                </c:pt>
                <c:pt idx="7">
                  <c:v>1.17</c:v>
                </c:pt>
                <c:pt idx="8">
                  <c:v>#N/A</c:v>
                </c:pt>
                <c:pt idx="9">
                  <c:v>0.68</c:v>
                </c:pt>
              </c:numCache>
            </c:numRef>
          </c:val>
          <c:extLst>
            <c:ext xmlns:c16="http://schemas.microsoft.com/office/drawing/2014/chart" uri="{C3380CC4-5D6E-409C-BE32-E72D297353CC}">
              <c16:uniqueId val="{00000006-C123-459E-9C83-45B7A3C5F24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c:v>
                </c:pt>
                <c:pt idx="2">
                  <c:v>#N/A</c:v>
                </c:pt>
                <c:pt idx="3">
                  <c:v>0.81</c:v>
                </c:pt>
                <c:pt idx="4">
                  <c:v>#N/A</c:v>
                </c:pt>
                <c:pt idx="5">
                  <c:v>0.62</c:v>
                </c:pt>
                <c:pt idx="6">
                  <c:v>#N/A</c:v>
                </c:pt>
                <c:pt idx="7">
                  <c:v>1.3</c:v>
                </c:pt>
                <c:pt idx="8">
                  <c:v>#N/A</c:v>
                </c:pt>
                <c:pt idx="9">
                  <c:v>1.44</c:v>
                </c:pt>
              </c:numCache>
            </c:numRef>
          </c:val>
          <c:extLst>
            <c:ext xmlns:c16="http://schemas.microsoft.com/office/drawing/2014/chart" uri="{C3380CC4-5D6E-409C-BE32-E72D297353CC}">
              <c16:uniqueId val="{00000007-C123-459E-9C83-45B7A3C5F240}"/>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1.51</c:v>
                </c:pt>
              </c:numCache>
            </c:numRef>
          </c:val>
          <c:extLst>
            <c:ext xmlns:c16="http://schemas.microsoft.com/office/drawing/2014/chart" uri="{C3380CC4-5D6E-409C-BE32-E72D297353CC}">
              <c16:uniqueId val="{00000008-C123-459E-9C83-45B7A3C5F2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11</c:v>
                </c:pt>
                <c:pt idx="4">
                  <c:v>#N/A</c:v>
                </c:pt>
                <c:pt idx="5">
                  <c:v>10.76</c:v>
                </c:pt>
                <c:pt idx="6">
                  <c:v>#N/A</c:v>
                </c:pt>
                <c:pt idx="7">
                  <c:v>10.050000000000001</c:v>
                </c:pt>
                <c:pt idx="8">
                  <c:v>#N/A</c:v>
                </c:pt>
                <c:pt idx="9">
                  <c:v>8.9700000000000006</c:v>
                </c:pt>
              </c:numCache>
            </c:numRef>
          </c:val>
          <c:extLst>
            <c:ext xmlns:c16="http://schemas.microsoft.com/office/drawing/2014/chart" uri="{C3380CC4-5D6E-409C-BE32-E72D297353CC}">
              <c16:uniqueId val="{00000009-C123-459E-9C83-45B7A3C5F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338</c:v>
                </c:pt>
                <c:pt idx="5">
                  <c:v>355</c:v>
                </c:pt>
                <c:pt idx="8">
                  <c:v>362</c:v>
                </c:pt>
                <c:pt idx="11">
                  <c:v>321</c:v>
                </c:pt>
                <c:pt idx="14">
                  <c:v>327</c:v>
                </c:pt>
              </c:numCache>
            </c:numRef>
          </c:val>
          <c:extLst>
            <c:ext xmlns:c16="http://schemas.microsoft.com/office/drawing/2014/chart" uri="{C3380CC4-5D6E-409C-BE32-E72D297353CC}">
              <c16:uniqueId val="{00000000-A66D-4D50-99F7-1D85348EE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6D-4D50-99F7-1D85348EE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6D-4D50-99F7-1D85348EE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3-A66D-4D50-99F7-1D85348EE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c:v>
                </c:pt>
                <c:pt idx="3">
                  <c:v>34</c:v>
                </c:pt>
                <c:pt idx="6">
                  <c:v>33</c:v>
                </c:pt>
                <c:pt idx="9">
                  <c:v>34</c:v>
                </c:pt>
                <c:pt idx="12">
                  <c:v>37</c:v>
                </c:pt>
              </c:numCache>
            </c:numRef>
          </c:val>
          <c:extLst>
            <c:ext xmlns:c16="http://schemas.microsoft.com/office/drawing/2014/chart" uri="{C3380CC4-5D6E-409C-BE32-E72D297353CC}">
              <c16:uniqueId val="{00000004-A66D-4D50-99F7-1D85348EE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D-4D50-99F7-1D85348EE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D-4D50-99F7-1D85348EE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416</c:v>
                </c:pt>
                <c:pt idx="3">
                  <c:v>448</c:v>
                </c:pt>
                <c:pt idx="6">
                  <c:v>522</c:v>
                </c:pt>
                <c:pt idx="9">
                  <c:v>484</c:v>
                </c:pt>
                <c:pt idx="12">
                  <c:v>472</c:v>
                </c:pt>
              </c:numCache>
            </c:numRef>
          </c:val>
          <c:extLst>
            <c:ext xmlns:c16="http://schemas.microsoft.com/office/drawing/2014/chart" uri="{C3380CC4-5D6E-409C-BE32-E72D297353CC}">
              <c16:uniqueId val="{00000007-A66D-4D50-99F7-1D85348EE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127</c:v>
                </c:pt>
                <c:pt idx="5">
                  <c:v>#N/A</c:v>
                </c:pt>
                <c:pt idx="6">
                  <c:v>#N/A</c:v>
                </c:pt>
                <c:pt idx="7">
                  <c:v>193</c:v>
                </c:pt>
                <c:pt idx="8">
                  <c:v>#N/A</c:v>
                </c:pt>
                <c:pt idx="9">
                  <c:v>#N/A</c:v>
                </c:pt>
                <c:pt idx="10">
                  <c:v>199</c:v>
                </c:pt>
                <c:pt idx="11">
                  <c:v>#N/A</c:v>
                </c:pt>
                <c:pt idx="12">
                  <c:v>#N/A</c:v>
                </c:pt>
                <c:pt idx="13">
                  <c:v>184</c:v>
                </c:pt>
                <c:pt idx="14">
                  <c:v>#N/A</c:v>
                </c:pt>
              </c:numCache>
            </c:numRef>
          </c:val>
          <c:smooth val="0"/>
          <c:extLst>
            <c:ext xmlns:c16="http://schemas.microsoft.com/office/drawing/2014/chart" uri="{C3380CC4-5D6E-409C-BE32-E72D297353CC}">
              <c16:uniqueId val="{00000008-A66D-4D50-99F7-1D85348EE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3587</c:v>
                </c:pt>
                <c:pt idx="5">
                  <c:v>3481</c:v>
                </c:pt>
                <c:pt idx="8">
                  <c:v>3304</c:v>
                </c:pt>
                <c:pt idx="11">
                  <c:v>3084</c:v>
                </c:pt>
                <c:pt idx="14">
                  <c:v>2879</c:v>
                </c:pt>
              </c:numCache>
            </c:numRef>
          </c:val>
          <c:extLst>
            <c:ext xmlns:c16="http://schemas.microsoft.com/office/drawing/2014/chart" uri="{C3380CC4-5D6E-409C-BE32-E72D297353CC}">
              <c16:uniqueId val="{00000000-6579-4A2C-AF94-CFB238160B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377</c:v>
                </c:pt>
                <c:pt idx="5">
                  <c:v>612</c:v>
                </c:pt>
                <c:pt idx="8">
                  <c:v>589</c:v>
                </c:pt>
                <c:pt idx="11">
                  <c:v>557</c:v>
                </c:pt>
                <c:pt idx="14">
                  <c:v>539</c:v>
                </c:pt>
              </c:numCache>
            </c:numRef>
          </c:val>
          <c:extLst>
            <c:ext xmlns:c16="http://schemas.microsoft.com/office/drawing/2014/chart" uri="{C3380CC4-5D6E-409C-BE32-E72D297353CC}">
              <c16:uniqueId val="{00000001-6579-4A2C-AF94-CFB238160B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1635</c:v>
                </c:pt>
                <c:pt idx="5">
                  <c:v>1902</c:v>
                </c:pt>
                <c:pt idx="8">
                  <c:v>2374</c:v>
                </c:pt>
                <c:pt idx="11">
                  <c:v>2073</c:v>
                </c:pt>
                <c:pt idx="14">
                  <c:v>2180</c:v>
                </c:pt>
              </c:numCache>
            </c:numRef>
          </c:val>
          <c:extLst>
            <c:ext xmlns:c16="http://schemas.microsoft.com/office/drawing/2014/chart" uri="{C3380CC4-5D6E-409C-BE32-E72D297353CC}">
              <c16:uniqueId val="{00000002-6579-4A2C-AF94-CFB238160B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79-4A2C-AF94-CFB238160B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79-4A2C-AF94-CFB238160B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175</c:v>
                </c:pt>
                <c:pt idx="3">
                  <c:v>164</c:v>
                </c:pt>
                <c:pt idx="6">
                  <c:v>148</c:v>
                </c:pt>
                <c:pt idx="9">
                  <c:v>167</c:v>
                </c:pt>
                <c:pt idx="12">
                  <c:v>155</c:v>
                </c:pt>
              </c:numCache>
            </c:numRef>
          </c:val>
          <c:extLst>
            <c:ext xmlns:c16="http://schemas.microsoft.com/office/drawing/2014/chart" uri="{C3380CC4-5D6E-409C-BE32-E72D297353CC}">
              <c16:uniqueId val="{00000005-6579-4A2C-AF94-CFB238160B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498</c:v>
                </c:pt>
                <c:pt idx="3">
                  <c:v>534</c:v>
                </c:pt>
                <c:pt idx="6">
                  <c:v>525</c:v>
                </c:pt>
                <c:pt idx="9">
                  <c:v>518</c:v>
                </c:pt>
                <c:pt idx="12">
                  <c:v>491</c:v>
                </c:pt>
              </c:numCache>
            </c:numRef>
          </c:val>
          <c:extLst>
            <c:ext xmlns:c16="http://schemas.microsoft.com/office/drawing/2014/chart" uri="{C3380CC4-5D6E-409C-BE32-E72D297353CC}">
              <c16:uniqueId val="{00000006-6579-4A2C-AF94-CFB238160B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10</c:v>
                </c:pt>
                <c:pt idx="6">
                  <c:v>10</c:v>
                </c:pt>
                <c:pt idx="9">
                  <c:v>9</c:v>
                </c:pt>
                <c:pt idx="12">
                  <c:v>17</c:v>
                </c:pt>
              </c:numCache>
            </c:numRef>
          </c:val>
          <c:extLst>
            <c:ext xmlns:c16="http://schemas.microsoft.com/office/drawing/2014/chart" uri="{C3380CC4-5D6E-409C-BE32-E72D297353CC}">
              <c16:uniqueId val="{00000007-6579-4A2C-AF94-CFB238160B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519</c:v>
                </c:pt>
                <c:pt idx="3">
                  <c:v>544</c:v>
                </c:pt>
                <c:pt idx="6">
                  <c:v>565</c:v>
                </c:pt>
                <c:pt idx="9">
                  <c:v>584</c:v>
                </c:pt>
                <c:pt idx="12">
                  <c:v>692</c:v>
                </c:pt>
              </c:numCache>
            </c:numRef>
          </c:val>
          <c:extLst>
            <c:ext xmlns:c16="http://schemas.microsoft.com/office/drawing/2014/chart" uri="{C3380CC4-5D6E-409C-BE32-E72D297353CC}">
              <c16:uniqueId val="{00000008-6579-4A2C-AF94-CFB238160B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79-4A2C-AF94-CFB238160B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5403</c:v>
                </c:pt>
                <c:pt idx="3">
                  <c:v>5466</c:v>
                </c:pt>
                <c:pt idx="6">
                  <c:v>5073</c:v>
                </c:pt>
                <c:pt idx="9">
                  <c:v>4746</c:v>
                </c:pt>
                <c:pt idx="12">
                  <c:v>4412</c:v>
                </c:pt>
              </c:numCache>
            </c:numRef>
          </c:val>
          <c:extLst>
            <c:ext xmlns:c16="http://schemas.microsoft.com/office/drawing/2014/chart" uri="{C3380CC4-5D6E-409C-BE32-E72D297353CC}">
              <c16:uniqueId val="{0000000A-6579-4A2C-AF94-CFB238160B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1005</c:v>
                </c:pt>
                <c:pt idx="2">
                  <c:v>#N/A</c:v>
                </c:pt>
                <c:pt idx="3">
                  <c:v>#N/A</c:v>
                </c:pt>
                <c:pt idx="4">
                  <c:v>723</c:v>
                </c:pt>
                <c:pt idx="5">
                  <c:v>#N/A</c:v>
                </c:pt>
                <c:pt idx="6">
                  <c:v>#N/A</c:v>
                </c:pt>
                <c:pt idx="7">
                  <c:v>54</c:v>
                </c:pt>
                <c:pt idx="8">
                  <c:v>#N/A</c:v>
                </c:pt>
                <c:pt idx="9">
                  <c:v>#N/A</c:v>
                </c:pt>
                <c:pt idx="10">
                  <c:v>311</c:v>
                </c:pt>
                <c:pt idx="11">
                  <c:v>#N/A</c:v>
                </c:pt>
                <c:pt idx="12">
                  <c:v>#N/A</c:v>
                </c:pt>
                <c:pt idx="13">
                  <c:v>170</c:v>
                </c:pt>
                <c:pt idx="14">
                  <c:v>#N/A</c:v>
                </c:pt>
              </c:numCache>
            </c:numRef>
          </c:val>
          <c:smooth val="0"/>
          <c:extLst>
            <c:ext xmlns:c16="http://schemas.microsoft.com/office/drawing/2014/chart" uri="{C3380CC4-5D6E-409C-BE32-E72D297353CC}">
              <c16:uniqueId val="{0000000B-6579-4A2C-AF94-CFB238160B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1760</c:v>
                </c:pt>
                <c:pt idx="1">
                  <c:v>1425</c:v>
                </c:pt>
                <c:pt idx="2">
                  <c:v>1502</c:v>
                </c:pt>
              </c:numCache>
            </c:numRef>
          </c:val>
          <c:extLst>
            <c:ext xmlns:c16="http://schemas.microsoft.com/office/drawing/2014/chart" uri="{C3380CC4-5D6E-409C-BE32-E72D297353CC}">
              <c16:uniqueId val="{00000000-2677-485E-A911-0FD4B83DABB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138</c:v>
                </c:pt>
                <c:pt idx="1">
                  <c:v>153</c:v>
                </c:pt>
                <c:pt idx="2">
                  <c:v>164</c:v>
                </c:pt>
              </c:numCache>
            </c:numRef>
          </c:val>
          <c:extLst>
            <c:ext xmlns:c16="http://schemas.microsoft.com/office/drawing/2014/chart" uri="{C3380CC4-5D6E-409C-BE32-E72D297353CC}">
              <c16:uniqueId val="{00000001-2677-485E-A911-0FD4B83DABB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671</c:v>
                </c:pt>
                <c:pt idx="1">
                  <c:v>692</c:v>
                </c:pt>
                <c:pt idx="2">
                  <c:v>795</c:v>
                </c:pt>
              </c:numCache>
            </c:numRef>
          </c:val>
          <c:extLst>
            <c:ext xmlns:c16="http://schemas.microsoft.com/office/drawing/2014/chart" uri="{C3380CC4-5D6E-409C-BE32-E72D297353CC}">
              <c16:uniqueId val="{00000002-2677-485E-A911-0FD4B83DAB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山の手団地建替</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一部の地方債の償還が終了したこと</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等により、令和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年度は元利償還金が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現時点では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元利償還金は令和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年度をピークと見ているが、しばらくは大規模建設事業に係る地方債の償還が続くため、</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大きな増減はないと考えられる。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ただし、給食センターの建て替え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を予定しており、財源の一部に地方債を充てる場合、</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元利償還金の増加が見込まれる。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年度から大規模事業の償還が開始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年度も「一般会計等に係る地方債の現在高」が前年度比で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334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百万円減少した。「将来負担比率の分子」は前年度比で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141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今後は償還によって地方債残高が減少していくと思われる。しかしながら、給食センター</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の建替えを予定している他、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蜂ヶ峯総合公園の更新整備が必要と見込まれており、併せて税収の伸びも芳しくないことから、今後は財政調整基金の取り崩しが増えると予想される。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以上のことから、将来負担比率の分子は今後、上昇が見込まれる。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BBD620B-A790-4E3F-AED0-839581211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206744F6-D840-42D9-B79D-4311C33B612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79300D6-95BA-4051-A9F0-48A1DD7E93B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2C0D44D-2366-44F6-AE7A-C3BB41E9F1B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28E9C36-D67C-40F9-A15B-2F80B37999E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333351C-6998-4D7D-9C40-749B97C3E4F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9B840E0-2246-4EB2-A21A-33752866A85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山口県和木町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12FE937E-080B-4CE5-8205-07BBA750DF6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302C534-00C4-4DEF-B5E3-DF4C341668E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9D4729F-37B1-46AF-9747-BAD4B1A5C5E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74AA210-62DC-4392-B5F6-FAA3F09D7D7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としては、財政調整基金において、原材料費の高騰や円安に伴う物価高の影響を受け、光熱水費、工事費、委託料などが上昇傾向にあるものの、普通交付税や法人町民税等の増額、普通建設事業の減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百万円積み増した。特目基金については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百万円の取り崩しを行ったものの、米空母艦載機部隊配備特別交付金の活用等により、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百万円の積み立てを行った。以上のことから、基金全体では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長寿命化やライフラインの更新などがあり、財政運営は再び厳しいものになっていくと予想される。基金の取り崩しに頼り過ぎないことを意識し、補助金や交付金の活用を含め、安定した財政運営を行っていきたい。</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73635F5-5617-4679-B8FB-A27CF5AF1E5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29160E9-1325-498A-A4B6-D20088CF3FD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D9EBDB3-D2E5-41D6-B552-0CDD78F8334F}"/>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・健やか安心基金：長寿化・高齢化社会に伴い、妊娠・乳幼児期から老齢期までのそれぞれの年代に応じた健康づくり、疾病の予防・早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期発見・早期治療及び医療の充実、障害者の日常生活・社会生活への支援の充実を図り、誰もが住み慣れた地域で、安心して健やかに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暮らせるまちづくりを実現する。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・公共施設等総合管理基金：本町が所有する公共施設及び公用施設の長寿命化に関する事業の推進及び大規模な修繕並びに災害に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よる被災施設の復旧に必要な財源を確保し、長期にわたる公共施設等の安定的な維持管理及び財政の健全な運営に資するため。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・和木町すくすくこども基金：特別な支援を必要とするこどもの健やかな成長と、学級の安定化を図る。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・福祉基金：高齢化社会の到来に備え、地域における福祉活動の促進、快適な生活環境の形成を図る。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・地域振興事業助成基金：地域コミュニティ及び芸術文化並びにスポーツの振興を図る。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・健やか安心基金：各種事業の実施により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・公共施設等総合管理基金：各種公共施設整備工事の実施により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・和木町すくすくこども基金：事業実施により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・地域振興事業助成基金：各種事業実施により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健やか安心基金、すくすくこども基金、地域振興事業助成基金の積み立ては、米空母艦載機部隊配備特別交付金を財源としている。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・米空母艦載機部隊配備特別交付金を活用した基金が多いが、当面、事業の実施に支障のない金額の積み立てを行ったため、今後は給食センター整備事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業に交付金を充当する予定である。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0AF1FBC-08E9-4B05-9EA5-D88AC362696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2CBB63E-4558-4744-8A20-1552D5E5B55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26CC3CB-8B05-4A01-8704-A92C980E99A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原材料費の高騰や円安に伴う物価高の影響を受け、光熱水費、工事費、委託料などが上昇傾向にあるものの、普通交付税や法人町民税等の増額や、普通建設事業の減少等により、令和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日本各地で災害が甚大化・多発化していることから、万一の事態に備えて、ある程度の財政調整基金は確保すべきであると考えている。また、本町の税収はコンビナート企業の占める割合が高く、特に景気変動による法人住民税の増減が財政運営に大きな影響を与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これらのことから、安定した財政運営を行うためにも、財政調整基金の規模については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27CFC4B-5BE2-4F19-A9C6-AA758B6E547C}"/>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F98E305-D0D0-4454-BE3B-2FEB69BB1E8D}"/>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A43EF78-7191-43F6-9020-AB5D9989388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地方債の償還計画を踏まえ、必要に応じて取り崩しを検討する。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1DAE19A-DBA9-4142-8EDF-E335BBF0B48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年度に法人町民税の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な増収が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。基準財政需要額については年々増加傾向にあり、令和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連続の増となった。このため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ヶ年平均の財政力指数は下げ止まり、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年度の財政力指数は前年度と同じ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同水準と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財政力指数は減少することが見込まれる。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100189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7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19755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3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前年度よりも指数が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した。その理由として、義務的経費（人件費、扶助費、公債費）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やや増加し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前年度に大きく減少していた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経常的収入が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例年並みに回復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65</xdr:row>
      <xdr:rowOff>40852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162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12929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40852</xdr:rowOff>
    </xdr:from>
    <xdr:to>
      <xdr:col>24</xdr:col>
      <xdr:colOff>12700</xdr:colOff>
      <xdr:row>65</xdr:row>
      <xdr:rowOff>40852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185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55867"/>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8046"/>
          <a:ext cx="8890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62</xdr:row>
      <xdr:rowOff>161079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8046"/>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161079</xdr:rowOff>
    </xdr:from>
    <xdr:to>
      <xdr:col>15</xdr:col>
      <xdr:colOff>133350</xdr:colOff>
      <xdr:row>62</xdr:row>
      <xdr:rowOff>91229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76006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63</xdr:row>
      <xdr:rowOff>126365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097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毎年度、類似団体平均値よりも低い数値となっているが、類似団体平均の推移と同様に、年々増加傾向にある。賃金の上昇や物価高騰が影響していると思われ、今後も上昇すると見込まれる。事務事業の見直しや、業務の民間委託等を検討するなど、人件費や物件費の圧縮に努め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135193</xdr:rowOff>
    </xdr:from>
    <xdr:to>
      <xdr:col>23</xdr:col>
      <xdr:colOff>133350</xdr:colOff>
      <xdr:row>81</xdr:row>
      <xdr:rowOff>138002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2643"/>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122781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0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126698</xdr:rowOff>
    </xdr:from>
    <xdr:to>
      <xdr:col>19</xdr:col>
      <xdr:colOff>133350</xdr:colOff>
      <xdr:row>81</xdr:row>
      <xdr:rowOff>135193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4148"/>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112646</xdr:rowOff>
    </xdr:from>
    <xdr:to>
      <xdr:col>15</xdr:col>
      <xdr:colOff>82550</xdr:colOff>
      <xdr:row>81</xdr:row>
      <xdr:rowOff>126698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0096"/>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108663</xdr:rowOff>
    </xdr:from>
    <xdr:to>
      <xdr:col>11</xdr:col>
      <xdr:colOff>31750</xdr:colOff>
      <xdr:row>81</xdr:row>
      <xdr:rowOff>112646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6113"/>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87202</xdr:rowOff>
    </xdr:from>
    <xdr:to>
      <xdr:col>23</xdr:col>
      <xdr:colOff>184150</xdr:colOff>
      <xdr:row>82</xdr:row>
      <xdr:rowOff>17352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84393</xdr:rowOff>
    </xdr:from>
    <xdr:to>
      <xdr:col>19</xdr:col>
      <xdr:colOff>184150</xdr:colOff>
      <xdr:row>82</xdr:row>
      <xdr:rowOff>14543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24720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75898</xdr:rowOff>
    </xdr:from>
    <xdr:to>
      <xdr:col>15</xdr:col>
      <xdr:colOff>133350</xdr:colOff>
      <xdr:row>82</xdr:row>
      <xdr:rowOff>6048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61846</xdr:rowOff>
    </xdr:from>
    <xdr:to>
      <xdr:col>11</xdr:col>
      <xdr:colOff>82550</xdr:colOff>
      <xdr:row>81</xdr:row>
      <xdr:rowOff>163446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57863</xdr:rowOff>
    </xdr:from>
    <xdr:to>
      <xdr:col>7</xdr:col>
      <xdr:colOff>31750</xdr:colOff>
      <xdr:row>81</xdr:row>
      <xdr:rowOff>159463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169640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類似団体平均よりも高い数値で推移している。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当町では職員数が少ないため、給与制度の改正でなくとも、職員の異動によって指数に大きな増減が生じやすい。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159052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11829"/>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22073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88</xdr:row>
      <xdr:rowOff>22982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8223"/>
          <a:ext cx="889000" cy="1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退職者の不補充等により、集中改革プランで掲げた職員の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％削減を早期に達成していることから、類似団体平均を下回っている。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今後も計画的に、一般職員または臨時職員の採用、あるいは業務の民間委託等の検討をしていきたい。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17907</xdr:rowOff>
    </xdr:from>
    <xdr:to>
      <xdr:col>81</xdr:col>
      <xdr:colOff>44450</xdr:colOff>
      <xdr:row>62</xdr:row>
      <xdr:rowOff>32385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4780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153162</xdr:rowOff>
    </xdr:from>
    <xdr:to>
      <xdr:col>77</xdr:col>
      <xdr:colOff>44450</xdr:colOff>
      <xdr:row>62</xdr:row>
      <xdr:rowOff>32385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161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153162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41635"/>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66294</xdr:rowOff>
    </xdr:from>
    <xdr:to>
      <xdr:col>68</xdr:col>
      <xdr:colOff>152400</xdr:colOff>
      <xdr:row>61</xdr:row>
      <xdr:rowOff>83185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474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155084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93362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102362</xdr:rowOff>
    </xdr:from>
    <xdr:to>
      <xdr:col>73</xdr:col>
      <xdr:colOff>44450</xdr:colOff>
      <xdr:row>62</xdr:row>
      <xdr:rowOff>32512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42689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年度は、実質公債費比率（</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ヶ年</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平均）は前年度数値から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ポイントの増加となった。増加した主な理由としては、過去に実施した大規模事業に関する償還が令和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年度から始まったためである。今後は、過去に実施した大規模事業に関する償還が続くことから、当面</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横ばいで推移していくと見込まれる。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043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146304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9813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40132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209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年度は償還によって地方債残高が減少した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償還によって地方債残高が減少していくと思われる。このため、将来負担比率は短期的には減少することが予測される。しかしながら、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給食センターの建替えを予定している他、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蜂ヶ峯総合公園の更新整備等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必要と見込まれており、併せて税収の伸びも芳しくないことから、今後、将来負担比率の上昇が懸念される。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121179</xdr:rowOff>
    </xdr:from>
    <xdr:to>
      <xdr:col>81</xdr:col>
      <xdr:colOff>44450</xdr:colOff>
      <xdr:row>15</xdr:row>
      <xdr:rowOff>74401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521479"/>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20638</xdr:rowOff>
    </xdr:from>
    <xdr:to>
      <xdr:col>77</xdr:col>
      <xdr:colOff>44450</xdr:colOff>
      <xdr:row>15</xdr:row>
      <xdr:rowOff>74401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420938"/>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20638</xdr:rowOff>
    </xdr:from>
    <xdr:to>
      <xdr:col>72</xdr:col>
      <xdr:colOff>203200</xdr:colOff>
      <xdr:row>17</xdr:row>
      <xdr:rowOff>113559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20938"/>
          <a:ext cx="889000" cy="6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113559</xdr:rowOff>
    </xdr:from>
    <xdr:to>
      <xdr:col>68</xdr:col>
      <xdr:colOff>152400</xdr:colOff>
      <xdr:row>19</xdr:row>
      <xdr:rowOff>76306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28209"/>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70379</xdr:rowOff>
    </xdr:from>
    <xdr:to>
      <xdr:col>81</xdr:col>
      <xdr:colOff>95250</xdr:colOff>
      <xdr:row>15</xdr:row>
      <xdr:rowOff>529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42456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44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23601</xdr:rowOff>
    </xdr:from>
    <xdr:to>
      <xdr:col>77</xdr:col>
      <xdr:colOff>95250</xdr:colOff>
      <xdr:row>15</xdr:row>
      <xdr:rowOff>125201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5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109978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8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141288</xdr:rowOff>
    </xdr:from>
    <xdr:to>
      <xdr:col>73</xdr:col>
      <xdr:colOff>44450</xdr:colOff>
      <xdr:row>14</xdr:row>
      <xdr:rowOff>71438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56215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5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62759</xdr:rowOff>
    </xdr:from>
    <xdr:to>
      <xdr:col>68</xdr:col>
      <xdr:colOff>203200</xdr:colOff>
      <xdr:row>17</xdr:row>
      <xdr:rowOff>164359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149136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6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25506</xdr:rowOff>
    </xdr:from>
    <xdr:to>
      <xdr:col>64</xdr:col>
      <xdr:colOff>152400</xdr:colOff>
      <xdr:row>19</xdr:row>
      <xdr:rowOff>127106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111883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近年、人件費の額は増加が続いているものの、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年度は法人住民税や普通交付税等の経常的収入が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ことから、比率は前年度比で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年度は普通交付税が大きく増加したことで、比率は再び減少に転じた。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4151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38</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117348</xdr:rowOff>
    </xdr:from>
    <xdr:to>
      <xdr:col>20</xdr:col>
      <xdr:colOff>38100</xdr:colOff>
      <xdr:row>39</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比率が類似団体平均を上回り続けている要因としては、蜂ヶ峯総合公園や和木駅の指定管理、コミュニティバスの運行委託といった町特有の事情が挙げられる。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年度は物件費が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したことに加え、経常的収入が大きく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したため、比率が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134620</xdr:rowOff>
    </xdr:from>
    <xdr:to>
      <xdr:col>82</xdr:col>
      <xdr:colOff>107950</xdr:colOff>
      <xdr:row>18</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92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35560</xdr:rowOff>
    </xdr:from>
    <xdr:to>
      <xdr:col>78</xdr:col>
      <xdr:colOff>69850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021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02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83820</xdr:rowOff>
    </xdr:from>
    <xdr:to>
      <xdr:col>82</xdr:col>
      <xdr:colOff>158750</xdr:colOff>
      <xdr:row>18</xdr:row>
      <xdr:rowOff>13970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55897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156210</xdr:rowOff>
    </xdr:from>
    <xdr:to>
      <xdr:col>74</xdr:col>
      <xdr:colOff>31750</xdr:colOff>
      <xdr:row>17</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71137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百万円増加したものの、扶助費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の決算額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定額減税補足給付金事業や、児童手当給付事業の経費の増により、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結果として、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この項目については、当町では繰出金が主に占めており、令和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これは、簡易水道事業及び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が公営企業会計へ移行したことが主な要因である。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58</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67240"/>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58</xdr:row>
      <xdr:rowOff>119380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8653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経常的収入が大きく増加した一方で、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決算額で見れば令和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百万円の増加となり、比率は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ポイントの上昇と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174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30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40149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近年は概ね類似団体平均に近い数値で推移している。令和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年度は経常的収入が前年から大きく減少したことで、類似団体よりやや高い数値となったが、令和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年度は償還の完了などにより公債費の金額は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百万円減少し、経常的収入も増加したことで、比率は減少した。</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67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年度は経常的収入が増加したことで比率は減少した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類似団体平均よりも高い水準となっているが、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恒常的に比率を引き上げている要因は物件費であり、町独自の事業によるものが大きい。これらの事業は継続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しつつも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、縮減となるよう努めたい。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81</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686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81</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14350"/>
          <a:ext cx="8890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1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79</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23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144780</xdr:rowOff>
    </xdr:from>
    <xdr:to>
      <xdr:col>78</xdr:col>
      <xdr:colOff>120650</xdr:colOff>
      <xdr:row>81</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115955</xdr:rowOff>
    </xdr:from>
    <xdr:to>
      <xdr:col>29</xdr:col>
      <xdr:colOff>127000</xdr:colOff>
      <xdr:row>17</xdr:row>
      <xdr:rowOff>28458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06780"/>
          <a:ext cx="647700" cy="83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100732</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9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28458</xdr:rowOff>
    </xdr:from>
    <xdr:to>
      <xdr:col>26</xdr:col>
      <xdr:colOff>50800</xdr:colOff>
      <xdr:row>17</xdr:row>
      <xdr:rowOff>84139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90733"/>
          <a:ext cx="698500" cy="5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84139</xdr:rowOff>
    </xdr:from>
    <xdr:to>
      <xdr:col>22</xdr:col>
      <xdr:colOff>114300</xdr:colOff>
      <xdr:row>17</xdr:row>
      <xdr:rowOff>137449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6414"/>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137449</xdr:rowOff>
    </xdr:from>
    <xdr:to>
      <xdr:col>18</xdr:col>
      <xdr:colOff>177800</xdr:colOff>
      <xdr:row>17</xdr:row>
      <xdr:rowOff>164532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99724"/>
          <a:ext cx="698500" cy="27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65155</xdr:rowOff>
    </xdr:from>
    <xdr:to>
      <xdr:col>29</xdr:col>
      <xdr:colOff>177800</xdr:colOff>
      <xdr:row>16</xdr:row>
      <xdr:rowOff>166755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5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81682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149108</xdr:rowOff>
    </xdr:from>
    <xdr:to>
      <xdr:col>26</xdr:col>
      <xdr:colOff>101600</xdr:colOff>
      <xdr:row>17</xdr:row>
      <xdr:rowOff>79258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3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89435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08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33339</xdr:rowOff>
    </xdr:from>
    <xdr:to>
      <xdr:col>22</xdr:col>
      <xdr:colOff>165100</xdr:colOff>
      <xdr:row>17</xdr:row>
      <xdr:rowOff>134939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119716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86649</xdr:rowOff>
    </xdr:from>
    <xdr:to>
      <xdr:col>19</xdr:col>
      <xdr:colOff>38100</xdr:colOff>
      <xdr:row>18</xdr:row>
      <xdr:rowOff>16799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4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3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113732</xdr:rowOff>
    </xdr:from>
    <xdr:to>
      <xdr:col>15</xdr:col>
      <xdr:colOff>101600</xdr:colOff>
      <xdr:row>18</xdr:row>
      <xdr:rowOff>43882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7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6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1448</xdr:rowOff>
    </xdr:from>
    <xdr:to>
      <xdr:col>29</xdr:col>
      <xdr:colOff>127000</xdr:colOff>
      <xdr:row>37</xdr:row>
      <xdr:rowOff>24397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26148"/>
          <a:ext cx="647700" cy="2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1448</xdr:rowOff>
    </xdr:from>
    <xdr:to>
      <xdr:col>26</xdr:col>
      <xdr:colOff>50800</xdr:colOff>
      <xdr:row>37</xdr:row>
      <xdr:rowOff>22479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26148"/>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22479</xdr:rowOff>
    </xdr:from>
    <xdr:to>
      <xdr:col>22</xdr:col>
      <xdr:colOff>114300</xdr:colOff>
      <xdr:row>37</xdr:row>
      <xdr:rowOff>167157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47179"/>
          <a:ext cx="698500" cy="144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167157</xdr:rowOff>
    </xdr:from>
    <xdr:to>
      <xdr:col>18</xdr:col>
      <xdr:colOff>177800</xdr:colOff>
      <xdr:row>37</xdr:row>
      <xdr:rowOff>201613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91857"/>
          <a:ext cx="698500" cy="34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145047</xdr:rowOff>
    </xdr:from>
    <xdr:to>
      <xdr:col>29</xdr:col>
      <xdr:colOff>177800</xdr:colOff>
      <xdr:row>37</xdr:row>
      <xdr:rowOff>75197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9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117124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122098</xdr:rowOff>
    </xdr:from>
    <xdr:to>
      <xdr:col>26</xdr:col>
      <xdr:colOff>101600</xdr:colOff>
      <xdr:row>37</xdr:row>
      <xdr:rowOff>52248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37025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143129</xdr:rowOff>
    </xdr:from>
    <xdr:to>
      <xdr:col>22</xdr:col>
      <xdr:colOff>165100</xdr:colOff>
      <xdr:row>37</xdr:row>
      <xdr:rowOff>73279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58056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8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116357</xdr:rowOff>
    </xdr:from>
    <xdr:to>
      <xdr:col>19</xdr:col>
      <xdr:colOff>38100</xdr:colOff>
      <xdr:row>37</xdr:row>
      <xdr:rowOff>217957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41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202734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150813</xdr:rowOff>
    </xdr:from>
    <xdr:to>
      <xdr:col>15</xdr:col>
      <xdr:colOff>101600</xdr:colOff>
      <xdr:row>37</xdr:row>
      <xdr:rowOff>252413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7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237190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146916</xdr:rowOff>
    </xdr:from>
    <xdr:to>
      <xdr:col>24</xdr:col>
      <xdr:colOff>63500</xdr:colOff>
      <xdr:row>35</xdr:row>
      <xdr:rowOff>29035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6216"/>
          <a:ext cx="8382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29035</xdr:rowOff>
    </xdr:from>
    <xdr:to>
      <xdr:col>19</xdr:col>
      <xdr:colOff>177800</xdr:colOff>
      <xdr:row>35</xdr:row>
      <xdr:rowOff>88874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9785"/>
          <a:ext cx="889000" cy="5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88874</xdr:rowOff>
    </xdr:from>
    <xdr:to>
      <xdr:col>15</xdr:col>
      <xdr:colOff>50800</xdr:colOff>
      <xdr:row>35</xdr:row>
      <xdr:rowOff>136865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624"/>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136865</xdr:rowOff>
    </xdr:from>
    <xdr:to>
      <xdr:col>10</xdr:col>
      <xdr:colOff>114300</xdr:colOff>
      <xdr:row>36</xdr:row>
      <xdr:rowOff>6190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7615"/>
          <a:ext cx="889000" cy="4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96116</xdr:rowOff>
    </xdr:from>
    <xdr:to>
      <xdr:col>24</xdr:col>
      <xdr:colOff>114300</xdr:colOff>
      <xdr:row>35</xdr:row>
      <xdr:rowOff>26266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74543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149685</xdr:rowOff>
    </xdr:from>
    <xdr:to>
      <xdr:col>20</xdr:col>
      <xdr:colOff>38100</xdr:colOff>
      <xdr:row>35</xdr:row>
      <xdr:rowOff>79835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70962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38074</xdr:rowOff>
    </xdr:from>
    <xdr:to>
      <xdr:col>15</xdr:col>
      <xdr:colOff>101600</xdr:colOff>
      <xdr:row>35</xdr:row>
      <xdr:rowOff>139674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130801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86065</xdr:rowOff>
    </xdr:from>
    <xdr:to>
      <xdr:col>10</xdr:col>
      <xdr:colOff>165100</xdr:colOff>
      <xdr:row>36</xdr:row>
      <xdr:rowOff>16215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7342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126840</xdr:rowOff>
    </xdr:from>
    <xdr:to>
      <xdr:col>6</xdr:col>
      <xdr:colOff>38100</xdr:colOff>
      <xdr:row>36</xdr:row>
      <xdr:rowOff>56990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48117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2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71445</xdr:rowOff>
    </xdr:from>
    <xdr:to>
      <xdr:col>24</xdr:col>
      <xdr:colOff>63500</xdr:colOff>
      <xdr:row>58</xdr:row>
      <xdr:rowOff>71855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5545"/>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71445</xdr:rowOff>
    </xdr:from>
    <xdr:to>
      <xdr:col>19</xdr:col>
      <xdr:colOff>177800</xdr:colOff>
      <xdr:row>58</xdr:row>
      <xdr:rowOff>77098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5545"/>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77098</xdr:rowOff>
    </xdr:from>
    <xdr:to>
      <xdr:col>15</xdr:col>
      <xdr:colOff>50800</xdr:colOff>
      <xdr:row>58</xdr:row>
      <xdr:rowOff>85765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198"/>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85765</xdr:rowOff>
    </xdr:from>
    <xdr:to>
      <xdr:col>10</xdr:col>
      <xdr:colOff>114300</xdr:colOff>
      <xdr:row>58</xdr:row>
      <xdr:rowOff>86789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9865"/>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21055</xdr:rowOff>
    </xdr:from>
    <xdr:to>
      <xdr:col>24</xdr:col>
      <xdr:colOff>114300</xdr:colOff>
      <xdr:row>58</xdr:row>
      <xdr:rowOff>122655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20645</xdr:rowOff>
    </xdr:from>
    <xdr:to>
      <xdr:col>20</xdr:col>
      <xdr:colOff>38100</xdr:colOff>
      <xdr:row>58</xdr:row>
      <xdr:rowOff>122245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113372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26298</xdr:rowOff>
    </xdr:from>
    <xdr:to>
      <xdr:col>15</xdr:col>
      <xdr:colOff>101600</xdr:colOff>
      <xdr:row>58</xdr:row>
      <xdr:rowOff>127898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119025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34965</xdr:rowOff>
    </xdr:from>
    <xdr:to>
      <xdr:col>10</xdr:col>
      <xdr:colOff>165100</xdr:colOff>
      <xdr:row>58</xdr:row>
      <xdr:rowOff>136565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127692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35989</xdr:rowOff>
    </xdr:from>
    <xdr:to>
      <xdr:col>6</xdr:col>
      <xdr:colOff>38100</xdr:colOff>
      <xdr:row>58</xdr:row>
      <xdr:rowOff>137589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5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123679</xdr:rowOff>
    </xdr:from>
    <xdr:to>
      <xdr:col>24</xdr:col>
      <xdr:colOff>63500</xdr:colOff>
      <xdr:row>78</xdr:row>
      <xdr:rowOff>126231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6779"/>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74434</xdr:rowOff>
    </xdr:from>
    <xdr:to>
      <xdr:col>19</xdr:col>
      <xdr:colOff>177800</xdr:colOff>
      <xdr:row>78</xdr:row>
      <xdr:rowOff>123679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7534"/>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74434</xdr:rowOff>
    </xdr:from>
    <xdr:to>
      <xdr:col>15</xdr:col>
      <xdr:colOff>50800</xdr:colOff>
      <xdr:row>78</xdr:row>
      <xdr:rowOff>147644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7534"/>
          <a:ext cx="889000" cy="7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147644</xdr:rowOff>
    </xdr:from>
    <xdr:to>
      <xdr:col>10</xdr:col>
      <xdr:colOff>114300</xdr:colOff>
      <xdr:row>78</xdr:row>
      <xdr:rowOff>162465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074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75431</xdr:rowOff>
    </xdr:from>
    <xdr:to>
      <xdr:col>24</xdr:col>
      <xdr:colOff>114300</xdr:colOff>
      <xdr:row>79</xdr:row>
      <xdr:rowOff>5581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161808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72879</xdr:rowOff>
    </xdr:from>
    <xdr:to>
      <xdr:col>20</xdr:col>
      <xdr:colOff>38100</xdr:colOff>
      <xdr:row>79</xdr:row>
      <xdr:rowOff>3029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165606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23634</xdr:rowOff>
    </xdr:from>
    <xdr:to>
      <xdr:col>15</xdr:col>
      <xdr:colOff>101600</xdr:colOff>
      <xdr:row>78</xdr:row>
      <xdr:rowOff>125234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116361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96844</xdr:rowOff>
    </xdr:from>
    <xdr:to>
      <xdr:col>10</xdr:col>
      <xdr:colOff>165100</xdr:colOff>
      <xdr:row>79</xdr:row>
      <xdr:rowOff>26994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18121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111665</xdr:rowOff>
    </xdr:from>
    <xdr:to>
      <xdr:col>6</xdr:col>
      <xdr:colOff>38100</xdr:colOff>
      <xdr:row>79</xdr:row>
      <xdr:rowOff>41815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32942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53494</xdr:rowOff>
    </xdr:from>
    <xdr:to>
      <xdr:col>24</xdr:col>
      <xdr:colOff>63500</xdr:colOff>
      <xdr:row>97</xdr:row>
      <xdr:rowOff>159764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84144"/>
          <a:ext cx="838200" cy="10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159764</xdr:rowOff>
    </xdr:from>
    <xdr:to>
      <xdr:col>19</xdr:col>
      <xdr:colOff>177800</xdr:colOff>
      <xdr:row>98</xdr:row>
      <xdr:rowOff>54456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90414"/>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60460</xdr:rowOff>
    </xdr:from>
    <xdr:to>
      <xdr:col>15</xdr:col>
      <xdr:colOff>50800</xdr:colOff>
      <xdr:row>98</xdr:row>
      <xdr:rowOff>54456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91110"/>
          <a:ext cx="889000" cy="1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60460</xdr:rowOff>
    </xdr:from>
    <xdr:to>
      <xdr:col>10</xdr:col>
      <xdr:colOff>114300</xdr:colOff>
      <xdr:row>98</xdr:row>
      <xdr:rowOff>117785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1110"/>
          <a:ext cx="889000" cy="2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2694</xdr:rowOff>
    </xdr:from>
    <xdr:to>
      <xdr:col>24</xdr:col>
      <xdr:colOff>114300</xdr:colOff>
      <xdr:row>97</xdr:row>
      <xdr:rowOff>104294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25571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108964</xdr:rowOff>
    </xdr:from>
    <xdr:to>
      <xdr:col>20</xdr:col>
      <xdr:colOff>38100</xdr:colOff>
      <xdr:row>98</xdr:row>
      <xdr:rowOff>39114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30241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3656</xdr:rowOff>
    </xdr:from>
    <xdr:to>
      <xdr:col>15</xdr:col>
      <xdr:colOff>101600</xdr:colOff>
      <xdr:row>98</xdr:row>
      <xdr:rowOff>105256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9660</xdr:rowOff>
    </xdr:from>
    <xdr:to>
      <xdr:col>10</xdr:col>
      <xdr:colOff>165100</xdr:colOff>
      <xdr:row>97</xdr:row>
      <xdr:rowOff>111260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102387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66985</xdr:rowOff>
    </xdr:from>
    <xdr:to>
      <xdr:col>6</xdr:col>
      <xdr:colOff>38100</xdr:colOff>
      <xdr:row>98</xdr:row>
      <xdr:rowOff>168585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126781</xdr:rowOff>
    </xdr:from>
    <xdr:to>
      <xdr:col>55</xdr:col>
      <xdr:colOff>0</xdr:colOff>
      <xdr:row>37</xdr:row>
      <xdr:rowOff>158582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0431"/>
          <a:ext cx="838200" cy="3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158582</xdr:rowOff>
    </xdr:from>
    <xdr:to>
      <xdr:col>50</xdr:col>
      <xdr:colOff>114300</xdr:colOff>
      <xdr:row>38</xdr:row>
      <xdr:rowOff>29312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2232"/>
          <a:ext cx="889000" cy="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29312</xdr:rowOff>
    </xdr:from>
    <xdr:to>
      <xdr:col>45</xdr:col>
      <xdr:colOff>177800</xdr:colOff>
      <xdr:row>38</xdr:row>
      <xdr:rowOff>64370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4412"/>
          <a:ext cx="889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54968</xdr:rowOff>
    </xdr:from>
    <xdr:to>
      <xdr:col>41</xdr:col>
      <xdr:colOff>50800</xdr:colOff>
      <xdr:row>38</xdr:row>
      <xdr:rowOff>64370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27168"/>
          <a:ext cx="889000" cy="3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134261</xdr:rowOff>
    </xdr:from>
    <xdr:to>
      <xdr:col>36</xdr:col>
      <xdr:colOff>165100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75981</xdr:rowOff>
    </xdr:from>
    <xdr:to>
      <xdr:col>55</xdr:col>
      <xdr:colOff>50800</xdr:colOff>
      <xdr:row>38</xdr:row>
      <xdr:rowOff>6131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162358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107782</xdr:rowOff>
    </xdr:from>
    <xdr:to>
      <xdr:col>50</xdr:col>
      <xdr:colOff>165100</xdr:colOff>
      <xdr:row>38</xdr:row>
      <xdr:rowOff>37933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29060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149962</xdr:rowOff>
    </xdr:from>
    <xdr:to>
      <xdr:col>46</xdr:col>
      <xdr:colOff>38100</xdr:colOff>
      <xdr:row>38</xdr:row>
      <xdr:rowOff>80112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13570</xdr:rowOff>
    </xdr:from>
    <xdr:to>
      <xdr:col>41</xdr:col>
      <xdr:colOff>101600</xdr:colOff>
      <xdr:row>38</xdr:row>
      <xdr:rowOff>115170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106297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4168</xdr:rowOff>
    </xdr:from>
    <xdr:to>
      <xdr:col>36</xdr:col>
      <xdr:colOff>165100</xdr:colOff>
      <xdr:row>36</xdr:row>
      <xdr:rowOff>105768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96895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107966</xdr:rowOff>
    </xdr:from>
    <xdr:to>
      <xdr:col>55</xdr:col>
      <xdr:colOff>0</xdr:colOff>
      <xdr:row>58</xdr:row>
      <xdr:rowOff>114269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2066"/>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107966</xdr:rowOff>
    </xdr:from>
    <xdr:to>
      <xdr:col>50</xdr:col>
      <xdr:colOff>114300</xdr:colOff>
      <xdr:row>58</xdr:row>
      <xdr:rowOff>119648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2066"/>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78512</xdr:rowOff>
    </xdr:from>
    <xdr:to>
      <xdr:col>45</xdr:col>
      <xdr:colOff>177800</xdr:colOff>
      <xdr:row>58</xdr:row>
      <xdr:rowOff>119648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2612"/>
          <a:ext cx="889000" cy="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78512</xdr:rowOff>
    </xdr:from>
    <xdr:to>
      <xdr:col>41</xdr:col>
      <xdr:colOff>50800</xdr:colOff>
      <xdr:row>58</xdr:row>
      <xdr:rowOff>105194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2612"/>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63469</xdr:rowOff>
    </xdr:from>
    <xdr:to>
      <xdr:col>55</xdr:col>
      <xdr:colOff>50800</xdr:colOff>
      <xdr:row>58</xdr:row>
      <xdr:rowOff>165069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57166</xdr:rowOff>
    </xdr:from>
    <xdr:to>
      <xdr:col>50</xdr:col>
      <xdr:colOff>165100</xdr:colOff>
      <xdr:row>58</xdr:row>
      <xdr:rowOff>158766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149893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68848</xdr:rowOff>
    </xdr:from>
    <xdr:to>
      <xdr:col>46</xdr:col>
      <xdr:colOff>38100</xdr:colOff>
      <xdr:row>58</xdr:row>
      <xdr:rowOff>170448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161575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27712</xdr:rowOff>
    </xdr:from>
    <xdr:to>
      <xdr:col>41</xdr:col>
      <xdr:colOff>101600</xdr:colOff>
      <xdr:row>58</xdr:row>
      <xdr:rowOff>129312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120439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54394</xdr:rowOff>
    </xdr:from>
    <xdr:to>
      <xdr:col>36</xdr:col>
      <xdr:colOff>165100</xdr:colOff>
      <xdr:row>58</xdr:row>
      <xdr:rowOff>155994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139450</xdr:rowOff>
    </xdr:from>
    <xdr:to>
      <xdr:col>55</xdr:col>
      <xdr:colOff>0</xdr:colOff>
      <xdr:row>78</xdr:row>
      <xdr:rowOff>139686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2550"/>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137020</xdr:rowOff>
    </xdr:from>
    <xdr:to>
      <xdr:col>50</xdr:col>
      <xdr:colOff>114300</xdr:colOff>
      <xdr:row>78</xdr:row>
      <xdr:rowOff>139450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0120"/>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137020</xdr:rowOff>
    </xdr:from>
    <xdr:to>
      <xdr:col>45</xdr:col>
      <xdr:colOff>177800</xdr:colOff>
      <xdr:row>78</xdr:row>
      <xdr:rowOff>138550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10120"/>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138550</xdr:rowOff>
    </xdr:from>
    <xdr:to>
      <xdr:col>41</xdr:col>
      <xdr:colOff>50800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165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88886</xdr:rowOff>
    </xdr:from>
    <xdr:to>
      <xdr:col>55</xdr:col>
      <xdr:colOff>50800</xdr:colOff>
      <xdr:row>79</xdr:row>
      <xdr:rowOff>19036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13932"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88650</xdr:rowOff>
    </xdr:from>
    <xdr:to>
      <xdr:col>50</xdr:col>
      <xdr:colOff>165100</xdr:colOff>
      <xdr:row>79</xdr:row>
      <xdr:rowOff>18800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9927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55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86220</xdr:rowOff>
    </xdr:from>
    <xdr:to>
      <xdr:col>46</xdr:col>
      <xdr:colOff>38100</xdr:colOff>
      <xdr:row>79</xdr:row>
      <xdr:rowOff>16370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87750</xdr:rowOff>
    </xdr:from>
    <xdr:to>
      <xdr:col>41</xdr:col>
      <xdr:colOff>101600</xdr:colOff>
      <xdr:row>79</xdr:row>
      <xdr:rowOff>17900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10857</xdr:rowOff>
    </xdr:from>
    <xdr:to>
      <xdr:col>55</xdr:col>
      <xdr:colOff>0</xdr:colOff>
      <xdr:row>98</xdr:row>
      <xdr:rowOff>38796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12957"/>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10857</xdr:rowOff>
    </xdr:from>
    <xdr:to>
      <xdr:col>50</xdr:col>
      <xdr:colOff>114300</xdr:colOff>
      <xdr:row>98</xdr:row>
      <xdr:rowOff>53442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12957"/>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54499</xdr:rowOff>
    </xdr:from>
    <xdr:to>
      <xdr:col>45</xdr:col>
      <xdr:colOff>177800</xdr:colOff>
      <xdr:row>98</xdr:row>
      <xdr:rowOff>53442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85149"/>
          <a:ext cx="889000" cy="17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54499</xdr:rowOff>
    </xdr:from>
    <xdr:to>
      <xdr:col>41</xdr:col>
      <xdr:colOff>50800</xdr:colOff>
      <xdr:row>97</xdr:row>
      <xdr:rowOff>168329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85149"/>
          <a:ext cx="889000" cy="1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159446</xdr:rowOff>
    </xdr:from>
    <xdr:to>
      <xdr:col>55</xdr:col>
      <xdr:colOff>50800</xdr:colOff>
      <xdr:row>98</xdr:row>
      <xdr:rowOff>89596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74373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131507</xdr:rowOff>
    </xdr:from>
    <xdr:to>
      <xdr:col>50</xdr:col>
      <xdr:colOff>165100</xdr:colOff>
      <xdr:row>98</xdr:row>
      <xdr:rowOff>61657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52784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2642</xdr:rowOff>
    </xdr:from>
    <xdr:to>
      <xdr:col>46</xdr:col>
      <xdr:colOff>38100</xdr:colOff>
      <xdr:row>98</xdr:row>
      <xdr:rowOff>104242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95369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3699</xdr:rowOff>
    </xdr:from>
    <xdr:to>
      <xdr:col>41</xdr:col>
      <xdr:colOff>101600</xdr:colOff>
      <xdr:row>97</xdr:row>
      <xdr:rowOff>105299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3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121826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117529</xdr:rowOff>
    </xdr:from>
    <xdr:to>
      <xdr:col>36</xdr:col>
      <xdr:colOff>165100</xdr:colOff>
      <xdr:row>98</xdr:row>
      <xdr:rowOff>47679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38806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121620</xdr:rowOff>
    </xdr:from>
    <xdr:to>
      <xdr:col>85</xdr:col>
      <xdr:colOff>127000</xdr:colOff>
      <xdr:row>77</xdr:row>
      <xdr:rowOff>121799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23270"/>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111582</xdr:rowOff>
    </xdr:from>
    <xdr:to>
      <xdr:col>81</xdr:col>
      <xdr:colOff>50800</xdr:colOff>
      <xdr:row>77</xdr:row>
      <xdr:rowOff>121620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13232"/>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111582</xdr:rowOff>
    </xdr:from>
    <xdr:to>
      <xdr:col>76</xdr:col>
      <xdr:colOff>114300</xdr:colOff>
      <xdr:row>77</xdr:row>
      <xdr:rowOff>142661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13232"/>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142661</xdr:rowOff>
    </xdr:from>
    <xdr:to>
      <xdr:col>71</xdr:col>
      <xdr:colOff>177800</xdr:colOff>
      <xdr:row>77</xdr:row>
      <xdr:rowOff>157624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4431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30920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70999</xdr:rowOff>
    </xdr:from>
    <xdr:to>
      <xdr:col>85</xdr:col>
      <xdr:colOff>177800</xdr:colOff>
      <xdr:row>78</xdr:row>
      <xdr:rowOff>1149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2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49426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70820</xdr:rowOff>
    </xdr:from>
    <xdr:to>
      <xdr:col>81</xdr:col>
      <xdr:colOff>101600</xdr:colOff>
      <xdr:row>78</xdr:row>
      <xdr:rowOff>970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163547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6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60782</xdr:rowOff>
    </xdr:from>
    <xdr:to>
      <xdr:col>76</xdr:col>
      <xdr:colOff>165100</xdr:colOff>
      <xdr:row>77</xdr:row>
      <xdr:rowOff>162382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91861</xdr:rowOff>
    </xdr:from>
    <xdr:to>
      <xdr:col>72</xdr:col>
      <xdr:colOff>38100</xdr:colOff>
      <xdr:row>78</xdr:row>
      <xdr:rowOff>22011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106824</xdr:rowOff>
    </xdr:from>
    <xdr:to>
      <xdr:col>67</xdr:col>
      <xdr:colOff>101600</xdr:colOff>
      <xdr:row>78</xdr:row>
      <xdr:rowOff>36974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28101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83164</xdr:rowOff>
    </xdr:from>
    <xdr:to>
      <xdr:col>85</xdr:col>
      <xdr:colOff>127000</xdr:colOff>
      <xdr:row>98</xdr:row>
      <xdr:rowOff>122603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5264"/>
          <a:ext cx="8382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110175</xdr:rowOff>
    </xdr:from>
    <xdr:to>
      <xdr:col>81</xdr:col>
      <xdr:colOff>50800</xdr:colOff>
      <xdr:row>98</xdr:row>
      <xdr:rowOff>122603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40825"/>
          <a:ext cx="889000" cy="18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110175</xdr:rowOff>
    </xdr:from>
    <xdr:to>
      <xdr:col>76</xdr:col>
      <xdr:colOff>114300</xdr:colOff>
      <xdr:row>98</xdr:row>
      <xdr:rowOff>112981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40825"/>
          <a:ext cx="889000" cy="1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112981</xdr:rowOff>
    </xdr:from>
    <xdr:to>
      <xdr:col>71</xdr:col>
      <xdr:colOff>177800</xdr:colOff>
      <xdr:row>98</xdr:row>
      <xdr:rowOff>123110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5081"/>
          <a:ext cx="8890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32364</xdr:rowOff>
    </xdr:from>
    <xdr:to>
      <xdr:col>85</xdr:col>
      <xdr:colOff>177800</xdr:colOff>
      <xdr:row>98</xdr:row>
      <xdr:rowOff>133964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10791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71803</xdr:rowOff>
    </xdr:from>
    <xdr:to>
      <xdr:col>81</xdr:col>
      <xdr:colOff>101600</xdr:colOff>
      <xdr:row>99</xdr:row>
      <xdr:rowOff>1953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59375</xdr:rowOff>
    </xdr:from>
    <xdr:to>
      <xdr:col>76</xdr:col>
      <xdr:colOff>165100</xdr:colOff>
      <xdr:row>97</xdr:row>
      <xdr:rowOff>160975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6052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4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62181</xdr:rowOff>
    </xdr:from>
    <xdr:to>
      <xdr:col>72</xdr:col>
      <xdr:colOff>38100</xdr:colOff>
      <xdr:row>98</xdr:row>
      <xdr:rowOff>163781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154908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72310</xdr:rowOff>
    </xdr:from>
    <xdr:to>
      <xdr:col>67</xdr:col>
      <xdr:colOff>101600</xdr:colOff>
      <xdr:row>99</xdr:row>
      <xdr:rowOff>2460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165037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132804</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47904"/>
          <a:ext cx="8382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82004</xdr:rowOff>
    </xdr:from>
    <xdr:to>
      <xdr:col>116</xdr:col>
      <xdr:colOff>114300</xdr:colOff>
      <xdr:row>39</xdr:row>
      <xdr:rowOff>12154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168381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58547</xdr:rowOff>
    </xdr:from>
    <xdr:to>
      <xdr:col>116</xdr:col>
      <xdr:colOff>63500</xdr:colOff>
      <xdr:row>54</xdr:row>
      <xdr:rowOff>80904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316847"/>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58547</xdr:rowOff>
    </xdr:from>
    <xdr:to>
      <xdr:col>111</xdr:col>
      <xdr:colOff>177800</xdr:colOff>
      <xdr:row>54</xdr:row>
      <xdr:rowOff>123332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316847"/>
          <a:ext cx="8890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97478</xdr:rowOff>
    </xdr:from>
    <xdr:to>
      <xdr:col>107</xdr:col>
      <xdr:colOff>50800</xdr:colOff>
      <xdr:row>54</xdr:row>
      <xdr:rowOff>123332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35577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115720</xdr:rowOff>
    </xdr:from>
    <xdr:to>
      <xdr:col>102</xdr:col>
      <xdr:colOff>114300</xdr:colOff>
      <xdr:row>54</xdr:row>
      <xdr:rowOff>97478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202570"/>
          <a:ext cx="889000" cy="15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108087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30104</xdr:rowOff>
    </xdr:from>
    <xdr:to>
      <xdr:col>116</xdr:col>
      <xdr:colOff>114300</xdr:colOff>
      <xdr:row>54</xdr:row>
      <xdr:rowOff>131704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2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52981</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1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7747</xdr:rowOff>
    </xdr:from>
    <xdr:to>
      <xdr:col>112</xdr:col>
      <xdr:colOff>38100</xdr:colOff>
      <xdr:row>54</xdr:row>
      <xdr:rowOff>109347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2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125874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04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72532</xdr:rowOff>
    </xdr:from>
    <xdr:to>
      <xdr:col>107</xdr:col>
      <xdr:colOff>101600</xdr:colOff>
      <xdr:row>55</xdr:row>
      <xdr:rowOff>2682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3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19209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1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46678</xdr:rowOff>
    </xdr:from>
    <xdr:to>
      <xdr:col>102</xdr:col>
      <xdr:colOff>165100</xdr:colOff>
      <xdr:row>54</xdr:row>
      <xdr:rowOff>148278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3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164805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0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64920</xdr:rowOff>
    </xdr:from>
    <xdr:to>
      <xdr:col>98</xdr:col>
      <xdr:colOff>38100</xdr:colOff>
      <xdr:row>53</xdr:row>
      <xdr:rowOff>166520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1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11597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8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24518</xdr:rowOff>
    </xdr:from>
    <xdr:to>
      <xdr:col>116</xdr:col>
      <xdr:colOff>63500</xdr:colOff>
      <xdr:row>77</xdr:row>
      <xdr:rowOff>100282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54718"/>
          <a:ext cx="838200" cy="2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24518</xdr:rowOff>
    </xdr:from>
    <xdr:to>
      <xdr:col>111</xdr:col>
      <xdr:colOff>177800</xdr:colOff>
      <xdr:row>76</xdr:row>
      <xdr:rowOff>88429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54718"/>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87579</xdr:rowOff>
    </xdr:from>
    <xdr:to>
      <xdr:col>107</xdr:col>
      <xdr:colOff>50800</xdr:colOff>
      <xdr:row>76</xdr:row>
      <xdr:rowOff>88429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777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87579</xdr:rowOff>
    </xdr:from>
    <xdr:to>
      <xdr:col>102</xdr:col>
      <xdr:colOff>114300</xdr:colOff>
      <xdr:row>76</xdr:row>
      <xdr:rowOff>112023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7779"/>
          <a:ext cx="889000" cy="2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49482</xdr:rowOff>
    </xdr:from>
    <xdr:to>
      <xdr:col>116</xdr:col>
      <xdr:colOff>114300</xdr:colOff>
      <xdr:row>77</xdr:row>
      <xdr:rowOff>151082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27909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145168</xdr:rowOff>
    </xdr:from>
    <xdr:to>
      <xdr:col>112</xdr:col>
      <xdr:colOff>38100</xdr:colOff>
      <xdr:row>76</xdr:row>
      <xdr:rowOff>75318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66445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37629</xdr:rowOff>
    </xdr:from>
    <xdr:to>
      <xdr:col>107</xdr:col>
      <xdr:colOff>101600</xdr:colOff>
      <xdr:row>76</xdr:row>
      <xdr:rowOff>139229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130356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36779</xdr:rowOff>
    </xdr:from>
    <xdr:to>
      <xdr:col>102</xdr:col>
      <xdr:colOff>165100</xdr:colOff>
      <xdr:row>76</xdr:row>
      <xdr:rowOff>138379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129506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61223</xdr:rowOff>
    </xdr:from>
    <xdr:to>
      <xdr:col>98</xdr:col>
      <xdr:colOff>38100</xdr:colOff>
      <xdr:row>76</xdr:row>
      <xdr:rowOff>162823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153950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人件費：人勧の反映により全体的に給料が上がり、コストが上昇した。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前年度よりやや減少したものの、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物価高騰に伴う各種委託料等の増加により、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依然としてコストは高い水準にある。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定額減税補足給付金事業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児童手当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制度改正</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により、コストが上昇した。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特別な支援を必要とする子どもの支援を目的とした「和木町すくすくこども基金」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の積立額が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めコストが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投資及び出資金：簡易水道事業及び公共下水道事業が公営企業会計へ移行したため増加した。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繰出金：簡易水道事業及び公共下水道事業が公営企業会計へ移行したため減少した。</a:t>
          </a: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151892</xdr:rowOff>
    </xdr:from>
    <xdr:to>
      <xdr:col>24</xdr:col>
      <xdr:colOff>63500</xdr:colOff>
      <xdr:row>35</xdr:row>
      <xdr:rowOff>22606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1192"/>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163322</xdr:rowOff>
    </xdr:from>
    <xdr:to>
      <xdr:col>19</xdr:col>
      <xdr:colOff>177800</xdr:colOff>
      <xdr:row>35</xdr:row>
      <xdr:rowOff>22606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1172"/>
          <a:ext cx="889000" cy="2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163322</xdr:rowOff>
    </xdr:from>
    <xdr:to>
      <xdr:col>15</xdr:col>
      <xdr:colOff>50800</xdr:colOff>
      <xdr:row>35</xdr:row>
      <xdr:rowOff>107061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1172"/>
          <a:ext cx="889000" cy="2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107061</xdr:rowOff>
    </xdr:from>
    <xdr:to>
      <xdr:col>10</xdr:col>
      <xdr:colOff>114300</xdr:colOff>
      <xdr:row>35</xdr:row>
      <xdr:rowOff>124079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781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143256</xdr:rowOff>
    </xdr:from>
    <xdr:to>
      <xdr:col>20</xdr:col>
      <xdr:colOff>38100</xdr:colOff>
      <xdr:row>35</xdr:row>
      <xdr:rowOff>73406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89933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112522</xdr:rowOff>
    </xdr:from>
    <xdr:to>
      <xdr:col>15</xdr:col>
      <xdr:colOff>101600</xdr:colOff>
      <xdr:row>34</xdr:row>
      <xdr:rowOff>42672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59199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56261</xdr:rowOff>
    </xdr:from>
    <xdr:to>
      <xdr:col>10</xdr:col>
      <xdr:colOff>165100</xdr:colOff>
      <xdr:row>35</xdr:row>
      <xdr:rowOff>157861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19956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165874</xdr:rowOff>
    </xdr:from>
    <xdr:to>
      <xdr:col>24</xdr:col>
      <xdr:colOff>63500</xdr:colOff>
      <xdr:row>58</xdr:row>
      <xdr:rowOff>26950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8524"/>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134334</xdr:rowOff>
    </xdr:from>
    <xdr:to>
      <xdr:col>19</xdr:col>
      <xdr:colOff>177800</xdr:colOff>
      <xdr:row>57</xdr:row>
      <xdr:rowOff>165874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6984"/>
          <a:ext cx="889000" cy="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134334</xdr:rowOff>
    </xdr:from>
    <xdr:to>
      <xdr:col>15</xdr:col>
      <xdr:colOff>50800</xdr:colOff>
      <xdr:row>58</xdr:row>
      <xdr:rowOff>47486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698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108036</xdr:rowOff>
    </xdr:from>
    <xdr:to>
      <xdr:col>10</xdr:col>
      <xdr:colOff>114300</xdr:colOff>
      <xdr:row>58</xdr:row>
      <xdr:rowOff>47486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0686"/>
          <a:ext cx="889000" cy="1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147600</xdr:rowOff>
    </xdr:from>
    <xdr:to>
      <xdr:col>24</xdr:col>
      <xdr:colOff>114300</xdr:colOff>
      <xdr:row>58</xdr:row>
      <xdr:rowOff>77750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115074</xdr:rowOff>
    </xdr:from>
    <xdr:to>
      <xdr:col>20</xdr:col>
      <xdr:colOff>38100</xdr:colOff>
      <xdr:row>58</xdr:row>
      <xdr:rowOff>45224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36351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83534</xdr:rowOff>
    </xdr:from>
    <xdr:to>
      <xdr:col>15</xdr:col>
      <xdr:colOff>101600</xdr:colOff>
      <xdr:row>58</xdr:row>
      <xdr:rowOff>13684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168136</xdr:rowOff>
    </xdr:from>
    <xdr:to>
      <xdr:col>10</xdr:col>
      <xdr:colOff>165100</xdr:colOff>
      <xdr:row>58</xdr:row>
      <xdr:rowOff>98286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89413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57236</xdr:rowOff>
    </xdr:from>
    <xdr:to>
      <xdr:col>6</xdr:col>
      <xdr:colOff>38100</xdr:colOff>
      <xdr:row>57</xdr:row>
      <xdr:rowOff>158836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149963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119683</xdr:rowOff>
    </xdr:from>
    <xdr:to>
      <xdr:col>24</xdr:col>
      <xdr:colOff>63500</xdr:colOff>
      <xdr:row>77</xdr:row>
      <xdr:rowOff>10807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9883"/>
          <a:ext cx="838200" cy="6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10807</xdr:rowOff>
    </xdr:from>
    <xdr:to>
      <xdr:col>19</xdr:col>
      <xdr:colOff>177800</xdr:colOff>
      <xdr:row>77</xdr:row>
      <xdr:rowOff>73733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457"/>
          <a:ext cx="8890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28116</xdr:rowOff>
    </xdr:from>
    <xdr:to>
      <xdr:col>15</xdr:col>
      <xdr:colOff>50800</xdr:colOff>
      <xdr:row>77</xdr:row>
      <xdr:rowOff>73733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9766"/>
          <a:ext cx="8890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28116</xdr:rowOff>
    </xdr:from>
    <xdr:to>
      <xdr:col>10</xdr:col>
      <xdr:colOff>114300</xdr:colOff>
      <xdr:row>77</xdr:row>
      <xdr:rowOff>141532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9766"/>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68883</xdr:rowOff>
    </xdr:from>
    <xdr:to>
      <xdr:col>24</xdr:col>
      <xdr:colOff>114300</xdr:colOff>
      <xdr:row>76</xdr:row>
      <xdr:rowOff>170483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47310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131457</xdr:rowOff>
    </xdr:from>
    <xdr:to>
      <xdr:col>20</xdr:col>
      <xdr:colOff>38100</xdr:colOff>
      <xdr:row>77</xdr:row>
      <xdr:rowOff>61607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52734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22933</xdr:rowOff>
    </xdr:from>
    <xdr:to>
      <xdr:col>15</xdr:col>
      <xdr:colOff>101600</xdr:colOff>
      <xdr:row>77</xdr:row>
      <xdr:rowOff>124533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115660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148766</xdr:rowOff>
    </xdr:from>
    <xdr:to>
      <xdr:col>10</xdr:col>
      <xdr:colOff>165100</xdr:colOff>
      <xdr:row>77</xdr:row>
      <xdr:rowOff>78916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70043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90732</xdr:rowOff>
    </xdr:from>
    <xdr:to>
      <xdr:col>6</xdr:col>
      <xdr:colOff>38100</xdr:colOff>
      <xdr:row>78</xdr:row>
      <xdr:rowOff>20882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113193</xdr:rowOff>
    </xdr:from>
    <xdr:to>
      <xdr:col>24</xdr:col>
      <xdr:colOff>63500</xdr:colOff>
      <xdr:row>98</xdr:row>
      <xdr:rowOff>118940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5293"/>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118645</xdr:rowOff>
    </xdr:from>
    <xdr:to>
      <xdr:col>19</xdr:col>
      <xdr:colOff>177800</xdr:colOff>
      <xdr:row>98</xdr:row>
      <xdr:rowOff>118940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74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118185</xdr:rowOff>
    </xdr:from>
    <xdr:to>
      <xdr:col>15</xdr:col>
      <xdr:colOff>50800</xdr:colOff>
      <xdr:row>98</xdr:row>
      <xdr:rowOff>118645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0285"/>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118185</xdr:rowOff>
    </xdr:from>
    <xdr:to>
      <xdr:col>10</xdr:col>
      <xdr:colOff>114300</xdr:colOff>
      <xdr:row>98</xdr:row>
      <xdr:rowOff>121323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028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62393</xdr:rowOff>
    </xdr:from>
    <xdr:to>
      <xdr:col>24</xdr:col>
      <xdr:colOff>114300</xdr:colOff>
      <xdr:row>98</xdr:row>
      <xdr:rowOff>163993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68140</xdr:rowOff>
    </xdr:from>
    <xdr:to>
      <xdr:col>20</xdr:col>
      <xdr:colOff>38100</xdr:colOff>
      <xdr:row>98</xdr:row>
      <xdr:rowOff>169740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160867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67845</xdr:rowOff>
    </xdr:from>
    <xdr:to>
      <xdr:col>15</xdr:col>
      <xdr:colOff>101600</xdr:colOff>
      <xdr:row>98</xdr:row>
      <xdr:rowOff>169445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67385</xdr:rowOff>
    </xdr:from>
    <xdr:to>
      <xdr:col>10</xdr:col>
      <xdr:colOff>165100</xdr:colOff>
      <xdr:row>98</xdr:row>
      <xdr:rowOff>168985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160112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70523</xdr:rowOff>
    </xdr:from>
    <xdr:to>
      <xdr:col>6</xdr:col>
      <xdr:colOff>38100</xdr:colOff>
      <xdr:row>99</xdr:row>
      <xdr:rowOff>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163250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36757</xdr:rowOff>
    </xdr:from>
    <xdr:to>
      <xdr:col>55</xdr:col>
      <xdr:colOff>0</xdr:colOff>
      <xdr:row>59</xdr:row>
      <xdr:rowOff>37969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52307"/>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36293</xdr:rowOff>
    </xdr:from>
    <xdr:to>
      <xdr:col>50</xdr:col>
      <xdr:colOff>114300</xdr:colOff>
      <xdr:row>59</xdr:row>
      <xdr:rowOff>37969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5184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36293</xdr:rowOff>
    </xdr:from>
    <xdr:to>
      <xdr:col>45</xdr:col>
      <xdr:colOff>177800</xdr:colOff>
      <xdr:row>59</xdr:row>
      <xdr:rowOff>36887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5184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36887</xdr:rowOff>
    </xdr:from>
    <xdr:to>
      <xdr:col>41</xdr:col>
      <xdr:colOff>50800</xdr:colOff>
      <xdr:row>59</xdr:row>
      <xdr:rowOff>36952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5243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157407</xdr:rowOff>
    </xdr:from>
    <xdr:to>
      <xdr:col>55</xdr:col>
      <xdr:colOff>50800</xdr:colOff>
      <xdr:row>59</xdr:row>
      <xdr:rowOff>87557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1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72334</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1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158619</xdr:rowOff>
    </xdr:from>
    <xdr:to>
      <xdr:col>50</xdr:col>
      <xdr:colOff>165100</xdr:colOff>
      <xdr:row>59</xdr:row>
      <xdr:rowOff>88769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79896</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9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156943</xdr:rowOff>
    </xdr:from>
    <xdr:to>
      <xdr:col>46</xdr:col>
      <xdr:colOff>38100</xdr:colOff>
      <xdr:row>59</xdr:row>
      <xdr:rowOff>87093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78220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157537</xdr:rowOff>
    </xdr:from>
    <xdr:to>
      <xdr:col>41</xdr:col>
      <xdr:colOff>101600</xdr:colOff>
      <xdr:row>59</xdr:row>
      <xdr:rowOff>87687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78814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9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157602</xdr:rowOff>
    </xdr:from>
    <xdr:to>
      <xdr:col>36</xdr:col>
      <xdr:colOff>165100</xdr:colOff>
      <xdr:row>59</xdr:row>
      <xdr:rowOff>87752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78879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23502</xdr:rowOff>
    </xdr:from>
    <xdr:to>
      <xdr:col>55</xdr:col>
      <xdr:colOff>0</xdr:colOff>
      <xdr:row>79</xdr:row>
      <xdr:rowOff>25240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8052"/>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25240</xdr:rowOff>
    </xdr:from>
    <xdr:to>
      <xdr:col>50</xdr:col>
      <xdr:colOff>114300</xdr:colOff>
      <xdr:row>79</xdr:row>
      <xdr:rowOff>27538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6979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24981</xdr:rowOff>
    </xdr:from>
    <xdr:to>
      <xdr:col>45</xdr:col>
      <xdr:colOff>177800</xdr:colOff>
      <xdr:row>79</xdr:row>
      <xdr:rowOff>27538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9531"/>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23160</xdr:rowOff>
    </xdr:from>
    <xdr:to>
      <xdr:col>41</xdr:col>
      <xdr:colOff>50800</xdr:colOff>
      <xdr:row>79</xdr:row>
      <xdr:rowOff>24981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67710"/>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144152</xdr:rowOff>
    </xdr:from>
    <xdr:to>
      <xdr:col>55</xdr:col>
      <xdr:colOff>50800</xdr:colOff>
      <xdr:row>79</xdr:row>
      <xdr:rowOff>74302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59079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145890</xdr:rowOff>
    </xdr:from>
    <xdr:to>
      <xdr:col>50</xdr:col>
      <xdr:colOff>165100</xdr:colOff>
      <xdr:row>79</xdr:row>
      <xdr:rowOff>76040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67167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148188</xdr:rowOff>
    </xdr:from>
    <xdr:to>
      <xdr:col>46</xdr:col>
      <xdr:colOff>38100</xdr:colOff>
      <xdr:row>79</xdr:row>
      <xdr:rowOff>78338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69465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145631</xdr:rowOff>
    </xdr:from>
    <xdr:to>
      <xdr:col>41</xdr:col>
      <xdr:colOff>101600</xdr:colOff>
      <xdr:row>79</xdr:row>
      <xdr:rowOff>75781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66908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143810</xdr:rowOff>
    </xdr:from>
    <xdr:to>
      <xdr:col>36</xdr:col>
      <xdr:colOff>165100</xdr:colOff>
      <xdr:row>79</xdr:row>
      <xdr:rowOff>73960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65087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142252</xdr:rowOff>
    </xdr:from>
    <xdr:to>
      <xdr:col>55</xdr:col>
      <xdr:colOff>0</xdr:colOff>
      <xdr:row>95</xdr:row>
      <xdr:rowOff>164864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30002"/>
          <a:ext cx="8382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142252</xdr:rowOff>
    </xdr:from>
    <xdr:to>
      <xdr:col>50</xdr:col>
      <xdr:colOff>114300</xdr:colOff>
      <xdr:row>96</xdr:row>
      <xdr:rowOff>29995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30002"/>
          <a:ext cx="889000" cy="5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1155</xdr:rowOff>
    </xdr:from>
    <xdr:to>
      <xdr:col>45</xdr:col>
      <xdr:colOff>177800</xdr:colOff>
      <xdr:row>96</xdr:row>
      <xdr:rowOff>29995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17455"/>
          <a:ext cx="889000" cy="37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1155</xdr:rowOff>
    </xdr:from>
    <xdr:to>
      <xdr:col>41</xdr:col>
      <xdr:colOff>50800</xdr:colOff>
      <xdr:row>95</xdr:row>
      <xdr:rowOff>161714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17455"/>
          <a:ext cx="889000" cy="3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136941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91452</xdr:rowOff>
    </xdr:from>
    <xdr:to>
      <xdr:col>50</xdr:col>
      <xdr:colOff>165100</xdr:colOff>
      <xdr:row>96</xdr:row>
      <xdr:rowOff>21602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38129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5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150645</xdr:rowOff>
    </xdr:from>
    <xdr:to>
      <xdr:col>46</xdr:col>
      <xdr:colOff>38100</xdr:colOff>
      <xdr:row>96</xdr:row>
      <xdr:rowOff>80795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97322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121805</xdr:rowOff>
    </xdr:from>
    <xdr:to>
      <xdr:col>41</xdr:col>
      <xdr:colOff>101600</xdr:colOff>
      <xdr:row>94</xdr:row>
      <xdr:rowOff>51955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68482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4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110914</xdr:rowOff>
    </xdr:from>
    <xdr:to>
      <xdr:col>36</xdr:col>
      <xdr:colOff>165100</xdr:colOff>
      <xdr:row>96</xdr:row>
      <xdr:rowOff>41064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57591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20338</xdr:rowOff>
    </xdr:from>
    <xdr:to>
      <xdr:col>85</xdr:col>
      <xdr:colOff>127000</xdr:colOff>
      <xdr:row>37</xdr:row>
      <xdr:rowOff>126964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63988"/>
          <a:ext cx="838200" cy="1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126964</xdr:rowOff>
    </xdr:from>
    <xdr:to>
      <xdr:col>81</xdr:col>
      <xdr:colOff>50800</xdr:colOff>
      <xdr:row>37</xdr:row>
      <xdr:rowOff>147309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7061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83867</xdr:rowOff>
    </xdr:from>
    <xdr:to>
      <xdr:col>76</xdr:col>
      <xdr:colOff>114300</xdr:colOff>
      <xdr:row>37</xdr:row>
      <xdr:rowOff>147309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27517"/>
          <a:ext cx="889000" cy="6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83867</xdr:rowOff>
    </xdr:from>
    <xdr:to>
      <xdr:col>71</xdr:col>
      <xdr:colOff>177800</xdr:colOff>
      <xdr:row>37</xdr:row>
      <xdr:rowOff>89310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275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140988</xdr:rowOff>
    </xdr:from>
    <xdr:to>
      <xdr:col>85</xdr:col>
      <xdr:colOff>177800</xdr:colOff>
      <xdr:row>37</xdr:row>
      <xdr:rowOff>71138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119415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76164</xdr:rowOff>
    </xdr:from>
    <xdr:to>
      <xdr:col>81</xdr:col>
      <xdr:colOff>101600</xdr:colOff>
      <xdr:row>38</xdr:row>
      <xdr:rowOff>6314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168891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96509</xdr:rowOff>
    </xdr:from>
    <xdr:to>
      <xdr:col>76</xdr:col>
      <xdr:colOff>165100</xdr:colOff>
      <xdr:row>38</xdr:row>
      <xdr:rowOff>26659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17786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33067</xdr:rowOff>
    </xdr:from>
    <xdr:to>
      <xdr:col>72</xdr:col>
      <xdr:colOff>38100</xdr:colOff>
      <xdr:row>37</xdr:row>
      <xdr:rowOff>134667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38510</xdr:rowOff>
    </xdr:from>
    <xdr:to>
      <xdr:col>67</xdr:col>
      <xdr:colOff>101600</xdr:colOff>
      <xdr:row>37</xdr:row>
      <xdr:rowOff>140110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131237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7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135180</xdr:rowOff>
    </xdr:from>
    <xdr:to>
      <xdr:col>85</xdr:col>
      <xdr:colOff>127000</xdr:colOff>
      <xdr:row>57</xdr:row>
      <xdr:rowOff>150542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07830"/>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150542</xdr:rowOff>
    </xdr:from>
    <xdr:to>
      <xdr:col>81</xdr:col>
      <xdr:colOff>50800</xdr:colOff>
      <xdr:row>58</xdr:row>
      <xdr:rowOff>14349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23192"/>
          <a:ext cx="889000" cy="3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14349</xdr:rowOff>
    </xdr:from>
    <xdr:to>
      <xdr:col>76</xdr:col>
      <xdr:colOff>114300</xdr:colOff>
      <xdr:row>58</xdr:row>
      <xdr:rowOff>53798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58449"/>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109878</xdr:rowOff>
    </xdr:from>
    <xdr:to>
      <xdr:col>71</xdr:col>
      <xdr:colOff>177800</xdr:colOff>
      <xdr:row>58</xdr:row>
      <xdr:rowOff>53798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82528"/>
          <a:ext cx="889000" cy="1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84380</xdr:rowOff>
    </xdr:from>
    <xdr:to>
      <xdr:col>85</xdr:col>
      <xdr:colOff>177800</xdr:colOff>
      <xdr:row>58</xdr:row>
      <xdr:rowOff>14530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62807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99742</xdr:rowOff>
    </xdr:from>
    <xdr:to>
      <xdr:col>81</xdr:col>
      <xdr:colOff>101600</xdr:colOff>
      <xdr:row>58</xdr:row>
      <xdr:rowOff>29892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21019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134999</xdr:rowOff>
    </xdr:from>
    <xdr:to>
      <xdr:col>76</xdr:col>
      <xdr:colOff>165100</xdr:colOff>
      <xdr:row>58</xdr:row>
      <xdr:rowOff>65149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56276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2998</xdr:rowOff>
    </xdr:from>
    <xdr:to>
      <xdr:col>72</xdr:col>
      <xdr:colOff>38100</xdr:colOff>
      <xdr:row>58</xdr:row>
      <xdr:rowOff>104598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95725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59078</xdr:rowOff>
    </xdr:from>
    <xdr:to>
      <xdr:col>67</xdr:col>
      <xdr:colOff>101600</xdr:colOff>
      <xdr:row>57</xdr:row>
      <xdr:rowOff>160678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5755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60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121620</xdr:rowOff>
    </xdr:from>
    <xdr:to>
      <xdr:col>85</xdr:col>
      <xdr:colOff>127000</xdr:colOff>
      <xdr:row>97</xdr:row>
      <xdr:rowOff>121799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52270"/>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111582</xdr:rowOff>
    </xdr:from>
    <xdr:to>
      <xdr:col>81</xdr:col>
      <xdr:colOff>50800</xdr:colOff>
      <xdr:row>97</xdr:row>
      <xdr:rowOff>121620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42232"/>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111582</xdr:rowOff>
    </xdr:from>
    <xdr:to>
      <xdr:col>76</xdr:col>
      <xdr:colOff>114300</xdr:colOff>
      <xdr:row>97</xdr:row>
      <xdr:rowOff>142661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2232"/>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142661</xdr:rowOff>
    </xdr:from>
    <xdr:to>
      <xdr:col>71</xdr:col>
      <xdr:colOff>177800</xdr:colOff>
      <xdr:row>97</xdr:row>
      <xdr:rowOff>157624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7331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30822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70999</xdr:rowOff>
    </xdr:from>
    <xdr:to>
      <xdr:col>85</xdr:col>
      <xdr:colOff>177800</xdr:colOff>
      <xdr:row>98</xdr:row>
      <xdr:rowOff>1149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49426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70820</xdr:rowOff>
    </xdr:from>
    <xdr:to>
      <xdr:col>81</xdr:col>
      <xdr:colOff>101600</xdr:colOff>
      <xdr:row>98</xdr:row>
      <xdr:rowOff>970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163547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60782</xdr:rowOff>
    </xdr:from>
    <xdr:to>
      <xdr:col>76</xdr:col>
      <xdr:colOff>165100</xdr:colOff>
      <xdr:row>97</xdr:row>
      <xdr:rowOff>162382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91861</xdr:rowOff>
    </xdr:from>
    <xdr:to>
      <xdr:col>72</xdr:col>
      <xdr:colOff>38100</xdr:colOff>
      <xdr:row>98</xdr:row>
      <xdr:rowOff>22011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106824</xdr:rowOff>
    </xdr:from>
    <xdr:to>
      <xdr:col>67</xdr:col>
      <xdr:colOff>101600</xdr:colOff>
      <xdr:row>98</xdr:row>
      <xdr:rowOff>36974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総務費：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年度に生じた法人町民税還付がなくなったことで、コストが減少した。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民生費：障害福祉サービスの利用が増加したことでコストが上昇した。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衛生費：予防接種健康被害救済給付金の給付があったことでコストが上昇した。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土木費：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町道改良工事の減少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装束雨水ポンプ場改修工事負担金分の減少により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岩国地区消防組合負担金の増額や山口県防災行政無線再整備事業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実施</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実質収支額は、継続的に黒字となっている。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原材料費の高騰や円安に伴う物価高の影響を受け、光熱水費、工事費、委託料などが上昇傾向にあるものの、普通交付税や法人町民税等の増額、普通建設事業の減少等により、令和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年度の実質単年度収支は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プラス</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いずれの会計においても赤字はなく、連結実質赤字もない。良好な状態である。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17\&#21644;&#26408;&#30010;\01&#20225;&#30011;&#32207;&#21209;&#35506;\04&#36001;&#25919;&#20418;\&#20196;&#21644;&#65303;&#24180;&#24230;\&#36001;&#25919;\&#36001;&#25919;&#29366;&#27841;&#36039;&#26009;&#38598;\&#20196;&#21644;6&#24180;&#24230;&#20998;1&#22238;&#30446;\R08.03.10&#12294;&#20999;%20&#20196;&#21644;&#65302;&#24180;&#24230;&#36001;&#25919;&#29366;&#27841;&#36039;&#26009;&#38598;&#12398;&#20316;&#25104;&#21450;&#12403;&#25552;&#20986;&#12395;&#12388;&#12356;&#12390;&#65288;&#29031;&#20250;&#65289;\&#12480;&#12454;&#12531;&#12525;&#12540;&#12489;&#12501;&#12449;&#12452;&#12523;\&#12304;&#36001;&#25919;&#29366;&#27841;&#36039;&#26009;&#38598;&#12305;_353213_&#21644;&#26408;&#30010;_2024\&#12304;&#36001;&#25919;&#29366;&#27841;&#36039;&#26009;&#38598;&#12305;_353213_&#21644;&#26408;&#30010;_2024%20-%20&#12467;&#12500;&#12540;.xlsx" TargetMode="External"/><Relationship Id="rId1" Type="http://schemas.openxmlformats.org/officeDocument/2006/relationships/externalLinkPath" Target="file:///\\172.16.1.217\&#21644;&#26408;&#30010;\01&#20225;&#30011;&#32207;&#21209;&#35506;\04&#36001;&#25919;&#20418;\&#20196;&#21644;&#65303;&#24180;&#24230;\&#36001;&#25919;\&#36001;&#25919;&#29366;&#27841;&#36039;&#26009;&#38598;\&#20196;&#21644;6&#24180;&#24230;&#20998;1&#22238;&#30446;\R08.03.10&#12294;&#20999;%20&#20196;&#21644;&#65302;&#24180;&#24230;&#36001;&#25919;&#29366;&#27841;&#36039;&#26009;&#38598;&#12398;&#20316;&#25104;&#21450;&#12403;&#25552;&#20986;&#12395;&#12388;&#12356;&#12390;&#65288;&#29031;&#20250;&#65289;\&#12480;&#12454;&#12531;&#12525;&#12540;&#12489;&#12501;&#12449;&#12452;&#12523;\&#12304;&#36001;&#25919;&#29366;&#27841;&#36039;&#26009;&#38598;&#12305;_353213_&#21644;&#26408;&#30010;_2024\&#12304;&#36001;&#25919;&#29366;&#27841;&#36039;&#26009;&#38598;&#12305;_353213_&#21644;&#26408;&#30010;_2024%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1760</v>
          </cell>
          <cell r="C72">
            <v>1425</v>
          </cell>
          <cell r="D72">
            <v>1502</v>
          </cell>
        </row>
        <row r="73">
          <cell r="A73" t="str">
            <v>減債基金</v>
          </cell>
          <cell r="B73">
            <v>138</v>
          </cell>
          <cell r="C73">
            <v>153</v>
          </cell>
          <cell r="D73">
            <v>164</v>
          </cell>
        </row>
        <row r="74">
          <cell r="A74" t="str">
            <v>その他特定目的基金</v>
          </cell>
          <cell r="B74">
            <v>671</v>
          </cell>
          <cell r="C74">
            <v>692</v>
          </cell>
          <cell r="D74">
            <v>795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57" customWidth="1"/>
    <col min="12" max="12" width="2.25" style="157" customWidth="1"/>
    <col min="13" max="17" width="2.375" style="157" customWidth="1"/>
    <col min="18" max="119" width="2.125" style="157" customWidth="1"/>
    <col min="120" max="16384" width="0" style="157"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58"/>
      <c r="DK1" s="158"/>
      <c r="DL1" s="158"/>
      <c r="DM1" s="158"/>
      <c r="DN1" s="158"/>
      <c r="DO1" s="158"/>
    </row>
    <row r="2" spans="1:119" ht="24.75" thickBot="1" x14ac:dyDescent="0.2">
      <c r="B2" s="159" t="s">
        <v>77</v>
      </c>
      <c r="C2" s="159"/>
      <c r="D2" s="160"/>
    </row>
    <row r="3" spans="1:119" ht="18.75" customHeight="1" thickBot="1" x14ac:dyDescent="0.2">
      <c r="A3" s="158"/>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58"/>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4585472</v>
      </c>
      <c r="BO4" s="436"/>
      <c r="BP4" s="436"/>
      <c r="BQ4" s="436"/>
      <c r="BR4" s="436"/>
      <c r="BS4" s="436"/>
      <c r="BT4" s="436"/>
      <c r="BU4" s="437"/>
      <c r="BV4" s="435">
        <v>4647899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10.1</v>
      </c>
      <c r="DC4" s="576"/>
      <c r="DD4" s="576"/>
      <c r="DE4" s="576"/>
      <c r="DF4" s="576"/>
      <c r="DG4" s="576"/>
      <c r="DH4" s="576"/>
      <c r="DI4" s="577"/>
    </row>
    <row r="5" spans="1:119" ht="18.75" customHeight="1" x14ac:dyDescent="0.15">
      <c r="A5" s="158"/>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4350163</v>
      </c>
      <c r="BO5" s="407"/>
      <c r="BP5" s="407"/>
      <c r="BQ5" s="407"/>
      <c r="BR5" s="407"/>
      <c r="BS5" s="407"/>
      <c r="BT5" s="407"/>
      <c r="BU5" s="408"/>
      <c r="BV5" s="406">
        <v>4380877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v>
      </c>
      <c r="CU5" s="404"/>
      <c r="CV5" s="404"/>
      <c r="CW5" s="404"/>
      <c r="CX5" s="404"/>
      <c r="CY5" s="404"/>
      <c r="CZ5" s="404"/>
      <c r="DA5" s="405"/>
      <c r="DB5" s="403">
        <v>106.2</v>
      </c>
      <c r="DC5" s="404"/>
      <c r="DD5" s="404"/>
      <c r="DE5" s="404"/>
      <c r="DF5" s="404"/>
      <c r="DG5" s="404"/>
      <c r="DH5" s="404"/>
      <c r="DI5" s="405"/>
    </row>
    <row r="6" spans="1:119" ht="18.75" customHeight="1" x14ac:dyDescent="0.15">
      <c r="A6" s="158"/>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235309</v>
      </c>
      <c r="BO6" s="407"/>
      <c r="BP6" s="407"/>
      <c r="BQ6" s="407"/>
      <c r="BR6" s="407"/>
      <c r="BS6" s="407"/>
      <c r="BT6" s="407"/>
      <c r="BU6" s="408"/>
      <c r="BV6" s="406">
        <v>267022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94.5</v>
      </c>
      <c r="CU6" s="550"/>
      <c r="CV6" s="550"/>
      <c r="CW6" s="550"/>
      <c r="CX6" s="550"/>
      <c r="CY6" s="550"/>
      <c r="CZ6" s="550"/>
      <c r="DA6" s="551"/>
      <c r="DB6" s="549">
        <v>107.1</v>
      </c>
      <c r="DC6" s="550"/>
      <c r="DD6" s="550"/>
      <c r="DE6" s="550"/>
      <c r="DF6" s="550"/>
      <c r="DG6" s="550"/>
      <c r="DH6" s="550"/>
      <c r="DI6" s="551"/>
    </row>
    <row r="7" spans="1:119" ht="18.75" customHeight="1" x14ac:dyDescent="0.15">
      <c r="A7" s="158"/>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8217</v>
      </c>
      <c r="BO7" s="407"/>
      <c r="BP7" s="407"/>
      <c r="BQ7" s="407"/>
      <c r="BR7" s="407"/>
      <c r="BS7" s="407"/>
      <c r="BT7" s="407"/>
      <c r="BU7" s="408"/>
      <c r="BV7" s="406">
        <v>10596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2531478</v>
      </c>
      <c r="CU7" s="407"/>
      <c r="CV7" s="407"/>
      <c r="CW7" s="407"/>
      <c r="CX7" s="407"/>
      <c r="CY7" s="407"/>
      <c r="CZ7" s="407"/>
      <c r="DA7" s="408"/>
      <c r="DB7" s="406">
        <v>2551350</v>
      </c>
      <c r="DC7" s="407"/>
      <c r="DD7" s="407"/>
      <c r="DE7" s="407"/>
      <c r="DF7" s="407"/>
      <c r="DG7" s="407"/>
      <c r="DH7" s="407"/>
      <c r="DI7" s="408"/>
    </row>
    <row r="8" spans="1:119" ht="18.75" customHeight="1" thickBot="1" x14ac:dyDescent="0.2">
      <c r="A8" s="158"/>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227092</v>
      </c>
      <c r="BO8" s="407"/>
      <c r="BP8" s="407"/>
      <c r="BQ8" s="407"/>
      <c r="BR8" s="407"/>
      <c r="BS8" s="407"/>
      <c r="BT8" s="407"/>
      <c r="BU8" s="408"/>
      <c r="BV8" s="406">
        <v>256426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0.61</v>
      </c>
      <c r="CU8" s="510"/>
      <c r="CV8" s="510"/>
      <c r="CW8" s="510"/>
      <c r="CX8" s="510"/>
      <c r="CY8" s="510"/>
      <c r="CZ8" s="510"/>
      <c r="DA8" s="511"/>
      <c r="DB8" s="509">
        <v>0.62</v>
      </c>
      <c r="DC8" s="510"/>
      <c r="DD8" s="510"/>
      <c r="DE8" s="510"/>
      <c r="DF8" s="510"/>
      <c r="DG8" s="510"/>
      <c r="DH8" s="510"/>
      <c r="DI8" s="511"/>
    </row>
    <row r="9" spans="1:119" ht="18.75" customHeight="1" thickBot="1" x14ac:dyDescent="0.2">
      <c r="A9" s="158"/>
      <c r="B9" s="538" t="s">
        <v>106</v>
      </c>
      <c r="C9" s="539"/>
      <c r="D9" s="539"/>
      <c r="E9" s="539"/>
      <c r="F9" s="539"/>
      <c r="G9" s="539"/>
      <c r="H9" s="539"/>
      <c r="I9" s="539"/>
      <c r="J9" s="539"/>
      <c r="K9" s="457"/>
      <c r="L9" s="540" t="s">
        <v>107</v>
      </c>
      <c r="M9" s="541"/>
      <c r="N9" s="541"/>
      <c r="O9" s="541"/>
      <c r="P9" s="541"/>
      <c r="Q9" s="542"/>
      <c r="R9" s="543">
        <v>6034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-29334</v>
      </c>
      <c r="BO9" s="407"/>
      <c r="BP9" s="407"/>
      <c r="BQ9" s="407"/>
      <c r="BR9" s="407"/>
      <c r="BS9" s="407"/>
      <c r="BT9" s="407"/>
      <c r="BU9" s="408"/>
      <c r="BV9" s="406">
        <v>-12431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12.4</v>
      </c>
      <c r="CU9" s="404"/>
      <c r="CV9" s="404"/>
      <c r="CW9" s="404"/>
      <c r="CX9" s="404"/>
      <c r="CY9" s="404"/>
      <c r="CZ9" s="404"/>
      <c r="DA9" s="405"/>
      <c r="DB9" s="403">
        <v>12.2</v>
      </c>
      <c r="DC9" s="404"/>
      <c r="DD9" s="404"/>
      <c r="DE9" s="404"/>
      <c r="DF9" s="404"/>
      <c r="DG9" s="404"/>
      <c r="DH9" s="404"/>
      <c r="DI9" s="405"/>
    </row>
    <row r="10" spans="1:119" ht="18.75" customHeight="1" thickBot="1" x14ac:dyDescent="0.2">
      <c r="A10" s="158"/>
      <c r="B10" s="538"/>
      <c r="C10" s="539"/>
      <c r="D10" s="539"/>
      <c r="E10" s="539"/>
      <c r="F10" s="539"/>
      <c r="G10" s="539"/>
      <c r="H10" s="539"/>
      <c r="I10" s="539"/>
      <c r="J10" s="539"/>
      <c r="K10" s="457"/>
      <c r="L10" s="362" t="s">
        <v>112</v>
      </c>
      <c r="M10" s="363"/>
      <c r="N10" s="363"/>
      <c r="O10" s="363"/>
      <c r="P10" s="363"/>
      <c r="Q10" s="364"/>
      <c r="R10" s="359">
        <v>6285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128213</v>
      </c>
      <c r="BO10" s="407"/>
      <c r="BP10" s="407"/>
      <c r="BQ10" s="407"/>
      <c r="BR10" s="407"/>
      <c r="BS10" s="407"/>
      <c r="BT10" s="407"/>
      <c r="BU10" s="408"/>
      <c r="BV10" s="406">
        <v>134429</v>
      </c>
      <c r="BW10" s="407"/>
      <c r="BX10" s="407"/>
      <c r="BY10" s="407"/>
      <c r="BZ10" s="407"/>
      <c r="CA10" s="407"/>
      <c r="CB10" s="407"/>
      <c r="CC10" s="408"/>
      <c r="CD10" s="161" t="s">
        <v>115</v>
      </c>
      <c r="CE10" s="162"/>
      <c r="CF10" s="162"/>
      <c r="CG10" s="162"/>
      <c r="CH10" s="162"/>
      <c r="CI10" s="162"/>
      <c r="CJ10" s="162"/>
      <c r="CK10" s="162"/>
      <c r="CL10" s="162"/>
      <c r="CM10" s="162"/>
      <c r="CN10" s="162"/>
      <c r="CO10" s="162"/>
      <c r="CP10" s="162"/>
      <c r="CQ10" s="162"/>
      <c r="CR10" s="162"/>
      <c r="CS10" s="163"/>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58"/>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200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58"/>
      <c r="B12" s="512" t="s">
        <v>122</v>
      </c>
      <c r="C12" s="513"/>
      <c r="D12" s="513"/>
      <c r="E12" s="513"/>
      <c r="F12" s="513"/>
      <c r="G12" s="513"/>
      <c r="H12" s="513"/>
      <c r="I12" s="513"/>
      <c r="J12" s="513"/>
      <c r="K12" s="514"/>
      <c r="L12" s="521" t="s">
        <v>123</v>
      </c>
      <c r="M12" s="522"/>
      <c r="N12" s="522"/>
      <c r="O12" s="522"/>
      <c r="P12" s="522"/>
      <c r="Q12" s="523"/>
      <c r="R12" s="524">
        <v>5695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51569</v>
      </c>
      <c r="BO12" s="407"/>
      <c r="BP12" s="407"/>
      <c r="BQ12" s="407"/>
      <c r="BR12" s="407"/>
      <c r="BS12" s="407"/>
      <c r="BT12" s="407"/>
      <c r="BU12" s="408"/>
      <c r="BV12" s="406">
        <v>469377</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58"/>
      <c r="B13" s="515"/>
      <c r="C13" s="516"/>
      <c r="D13" s="516"/>
      <c r="E13" s="516"/>
      <c r="F13" s="516"/>
      <c r="G13" s="516"/>
      <c r="H13" s="516"/>
      <c r="I13" s="516"/>
      <c r="J13" s="516"/>
      <c r="K13" s="517"/>
      <c r="L13" s="167"/>
      <c r="M13" s="490" t="s">
        <v>129</v>
      </c>
      <c r="N13" s="491"/>
      <c r="O13" s="491"/>
      <c r="P13" s="491"/>
      <c r="Q13" s="492"/>
      <c r="R13" s="493">
        <v>5604</v>
      </c>
      <c r="S13" s="494"/>
      <c r="T13" s="494"/>
      <c r="U13" s="494"/>
      <c r="V13" s="495"/>
      <c r="W13" s="496" t="s">
        <v>130</v>
      </c>
      <c r="X13" s="392"/>
      <c r="Y13" s="392"/>
      <c r="Z13" s="392"/>
      <c r="AA13" s="392"/>
      <c r="AB13" s="393"/>
      <c r="AC13" s="359">
        <v>20</v>
      </c>
      <c r="AD13" s="360"/>
      <c r="AE13" s="360"/>
      <c r="AF13" s="360"/>
      <c r="AG13" s="361"/>
      <c r="AH13" s="359">
        <v>15</v>
      </c>
      <c r="AI13" s="360"/>
      <c r="AJ13" s="360"/>
      <c r="AK13" s="360"/>
      <c r="AL13" s="419"/>
      <c r="AM13" s="463" t="s">
        <v>131</v>
      </c>
      <c r="AN13" s="363"/>
      <c r="AO13" s="363"/>
      <c r="AP13" s="363"/>
      <c r="AQ13" s="363"/>
      <c r="AR13" s="363"/>
      <c r="AS13" s="363"/>
      <c r="AT13" s="364"/>
      <c r="AU13" s="464" t="s">
        <v>90</v>
      </c>
      <c r="AV13" s="465"/>
      <c r="AW13" s="465"/>
      <c r="AX13" s="465"/>
      <c r="AY13" s="420" t="s">
        <v>132</v>
      </c>
      <c r="AZ13" s="421"/>
      <c r="BA13" s="421"/>
      <c r="BB13" s="421"/>
      <c r="BC13" s="421"/>
      <c r="BD13" s="421"/>
      <c r="BE13" s="421"/>
      <c r="BF13" s="421"/>
      <c r="BG13" s="421"/>
      <c r="BH13" s="421"/>
      <c r="BI13" s="421"/>
      <c r="BJ13" s="421"/>
      <c r="BK13" s="421"/>
      <c r="BL13" s="421"/>
      <c r="BM13" s="422"/>
      <c r="BN13" s="406">
        <v>47510</v>
      </c>
      <c r="BO13" s="407"/>
      <c r="BP13" s="407"/>
      <c r="BQ13" s="407"/>
      <c r="BR13" s="407"/>
      <c r="BS13" s="407"/>
      <c r="BT13" s="407"/>
      <c r="BU13" s="408"/>
      <c r="BV13" s="406">
        <v>-347379</v>
      </c>
      <c r="BW13" s="407"/>
      <c r="BX13" s="407"/>
      <c r="BY13" s="407"/>
      <c r="BZ13" s="407"/>
      <c r="CA13" s="407"/>
      <c r="CB13" s="407"/>
      <c r="CC13" s="408"/>
      <c r="CD13" s="446" t="s">
        <v>133</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7.7</v>
      </c>
      <c r="DC13" s="404"/>
      <c r="DD13" s="404"/>
      <c r="DE13" s="404"/>
      <c r="DF13" s="404"/>
      <c r="DG13" s="404"/>
      <c r="DH13" s="404"/>
      <c r="DI13" s="405"/>
    </row>
    <row r="14" spans="1:119" ht="18.75" customHeight="1" thickBot="1" x14ac:dyDescent="0.2">
      <c r="A14" s="158"/>
      <c r="B14" s="515"/>
      <c r="C14" s="516"/>
      <c r="D14" s="516"/>
      <c r="E14" s="516"/>
      <c r="F14" s="516"/>
      <c r="G14" s="516"/>
      <c r="H14" s="516"/>
      <c r="I14" s="516"/>
      <c r="J14" s="516"/>
      <c r="K14" s="517"/>
      <c r="L14" s="480" t="s">
        <v>134</v>
      </c>
      <c r="M14" s="533"/>
      <c r="N14" s="533"/>
      <c r="O14" s="533"/>
      <c r="P14" s="533"/>
      <c r="Q14" s="534"/>
      <c r="R14" s="493">
        <v>5842</v>
      </c>
      <c r="S14" s="494"/>
      <c r="T14" s="494"/>
      <c r="U14" s="494"/>
      <c r="V14" s="495"/>
      <c r="W14" s="497"/>
      <c r="X14" s="395"/>
      <c r="Y14" s="395"/>
      <c r="Z14" s="395"/>
      <c r="AA14" s="395"/>
      <c r="AB14" s="396"/>
      <c r="AC14" s="486">
        <v>0.8</v>
      </c>
      <c r="AD14" s="487"/>
      <c r="AE14" s="487"/>
      <c r="AF14" s="487"/>
      <c r="AG14" s="488"/>
      <c r="AH14" s="486">
        <v>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135</v>
      </c>
      <c r="CE14" s="444"/>
      <c r="CF14" s="444"/>
      <c r="CG14" s="444"/>
      <c r="CH14" s="444"/>
      <c r="CI14" s="444"/>
      <c r="CJ14" s="444"/>
      <c r="CK14" s="444"/>
      <c r="CL14" s="444"/>
      <c r="CM14" s="444"/>
      <c r="CN14" s="444"/>
      <c r="CO14" s="444"/>
      <c r="CP14" s="444"/>
      <c r="CQ14" s="444"/>
      <c r="CR14" s="444"/>
      <c r="CS14" s="445"/>
      <c r="CT14" s="503">
        <v>7.5</v>
      </c>
      <c r="CU14" s="504"/>
      <c r="CV14" s="504"/>
      <c r="CW14" s="504"/>
      <c r="CX14" s="504"/>
      <c r="CY14" s="504"/>
      <c r="CZ14" s="504"/>
      <c r="DA14" s="505"/>
      <c r="DB14" s="503">
        <v>13.7</v>
      </c>
      <c r="DC14" s="504"/>
      <c r="DD14" s="504"/>
      <c r="DE14" s="504"/>
      <c r="DF14" s="504"/>
      <c r="DG14" s="504"/>
      <c r="DH14" s="504"/>
      <c r="DI14" s="505"/>
    </row>
    <row r="15" spans="1:119" ht="18.75" customHeight="1" x14ac:dyDescent="0.15">
      <c r="A15" s="158"/>
      <c r="B15" s="515"/>
      <c r="C15" s="516"/>
      <c r="D15" s="516"/>
      <c r="E15" s="516"/>
      <c r="F15" s="516"/>
      <c r="G15" s="516"/>
      <c r="H15" s="516"/>
      <c r="I15" s="516"/>
      <c r="J15" s="516"/>
      <c r="K15" s="517"/>
      <c r="L15" s="167"/>
      <c r="M15" s="490" t="s">
        <v>129</v>
      </c>
      <c r="N15" s="491"/>
      <c r="O15" s="491"/>
      <c r="P15" s="491"/>
      <c r="Q15" s="492"/>
      <c r="R15" s="493">
        <v>5754</v>
      </c>
      <c r="S15" s="494"/>
      <c r="T15" s="494"/>
      <c r="U15" s="494"/>
      <c r="V15" s="495"/>
      <c r="W15" s="496" t="s">
        <v>136</v>
      </c>
      <c r="X15" s="392"/>
      <c r="Y15" s="392"/>
      <c r="Z15" s="392"/>
      <c r="AA15" s="392"/>
      <c r="AB15" s="393"/>
      <c r="AC15" s="359">
        <v>977</v>
      </c>
      <c r="AD15" s="360"/>
      <c r="AE15" s="360"/>
      <c r="AF15" s="360"/>
      <c r="AG15" s="361"/>
      <c r="AH15" s="359">
        <v>1097</v>
      </c>
      <c r="AI15" s="360"/>
      <c r="AJ15" s="360"/>
      <c r="AK15" s="360"/>
      <c r="AL15" s="419"/>
      <c r="AM15" s="463"/>
      <c r="AN15" s="363"/>
      <c r="AO15" s="363"/>
      <c r="AP15" s="363"/>
      <c r="AQ15" s="363"/>
      <c r="AR15" s="363"/>
      <c r="AS15" s="363"/>
      <c r="AT15" s="364"/>
      <c r="AU15" s="464"/>
      <c r="AV15" s="465"/>
      <c r="AW15" s="465"/>
      <c r="AX15" s="465"/>
      <c r="AY15" s="432" t="s">
        <v>137</v>
      </c>
      <c r="AZ15" s="433"/>
      <c r="BA15" s="433"/>
      <c r="BB15" s="433"/>
      <c r="BC15" s="433"/>
      <c r="BD15" s="433"/>
      <c r="BE15" s="433"/>
      <c r="BF15" s="433"/>
      <c r="BG15" s="433"/>
      <c r="BH15" s="433"/>
      <c r="BI15" s="433"/>
      <c r="BJ15" s="433"/>
      <c r="BK15" s="433"/>
      <c r="BL15" s="433"/>
      <c r="BM15" s="434"/>
      <c r="BN15" s="435">
        <v>1219447</v>
      </c>
      <c r="BO15" s="436"/>
      <c r="BP15" s="436"/>
      <c r="BQ15" s="436"/>
      <c r="BR15" s="436"/>
      <c r="BS15" s="436"/>
      <c r="BT15" s="436"/>
      <c r="BU15" s="437"/>
      <c r="BV15" s="435">
        <v>1433884</v>
      </c>
      <c r="BW15" s="436"/>
      <c r="BX15" s="436"/>
      <c r="BY15" s="436"/>
      <c r="BZ15" s="436"/>
      <c r="CA15" s="436"/>
      <c r="CB15" s="436"/>
      <c r="CC15" s="437"/>
      <c r="CD15" s="506" t="s">
        <v>138</v>
      </c>
      <c r="CE15" s="507"/>
      <c r="CF15" s="507"/>
      <c r="CG15" s="507"/>
      <c r="CH15" s="507"/>
      <c r="CI15" s="507"/>
      <c r="CJ15" s="507"/>
      <c r="CK15" s="507"/>
      <c r="CL15" s="507"/>
      <c r="CM15" s="507"/>
      <c r="CN15" s="507"/>
      <c r="CO15" s="507"/>
      <c r="CP15" s="507"/>
      <c r="CQ15" s="507"/>
      <c r="CR15" s="507"/>
      <c r="CS15" s="508"/>
      <c r="CT15" s="168"/>
      <c r="CU15" s="169"/>
      <c r="CV15" s="169"/>
      <c r="CW15" s="169"/>
      <c r="CX15" s="169"/>
      <c r="CY15" s="169"/>
      <c r="CZ15" s="169"/>
      <c r="DA15" s="170"/>
      <c r="DB15" s="168"/>
      <c r="DC15" s="169"/>
      <c r="DD15" s="169"/>
      <c r="DE15" s="169"/>
      <c r="DF15" s="169"/>
      <c r="DG15" s="169"/>
      <c r="DH15" s="169"/>
      <c r="DI15" s="170"/>
    </row>
    <row r="16" spans="1:119" ht="18.75" customHeight="1" x14ac:dyDescent="0.15">
      <c r="A16" s="158"/>
      <c r="B16" s="515"/>
      <c r="C16" s="516"/>
      <c r="D16" s="516"/>
      <c r="E16" s="516"/>
      <c r="F16" s="516"/>
      <c r="G16" s="516"/>
      <c r="H16" s="516"/>
      <c r="I16" s="516"/>
      <c r="J16" s="516"/>
      <c r="K16" s="517"/>
      <c r="L16" s="480" t="s">
        <v>139</v>
      </c>
      <c r="M16" s="481"/>
      <c r="N16" s="481"/>
      <c r="O16" s="481"/>
      <c r="P16" s="481"/>
      <c r="Q16" s="482"/>
      <c r="R16" s="483" t="s">
        <v>140</v>
      </c>
      <c r="S16" s="484"/>
      <c r="T16" s="484"/>
      <c r="U16" s="484"/>
      <c r="V16" s="485"/>
      <c r="W16" s="497"/>
      <c r="X16" s="395"/>
      <c r="Y16" s="395"/>
      <c r="Z16" s="395"/>
      <c r="AA16" s="395"/>
      <c r="AB16" s="396"/>
      <c r="AC16" s="486">
        <v>36.700000000000003</v>
      </c>
      <c r="AD16" s="487"/>
      <c r="AE16" s="487"/>
      <c r="AF16" s="487"/>
      <c r="AG16" s="488"/>
      <c r="AH16" s="486">
        <v>39.1</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2175542</v>
      </c>
      <c r="BO16" s="407"/>
      <c r="BP16" s="407"/>
      <c r="BQ16" s="407"/>
      <c r="BR16" s="407"/>
      <c r="BS16" s="407"/>
      <c r="BT16" s="407"/>
      <c r="BU16" s="408"/>
      <c r="BV16" s="406">
        <v>2120971</v>
      </c>
      <c r="BW16" s="407"/>
      <c r="BX16" s="407"/>
      <c r="BY16" s="407"/>
      <c r="BZ16" s="407"/>
      <c r="CA16" s="407"/>
      <c r="CB16" s="407"/>
      <c r="CC16" s="408"/>
      <c r="CD16" s="171"/>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58"/>
      <c r="B17" s="518"/>
      <c r="C17" s="519"/>
      <c r="D17" s="519"/>
      <c r="E17" s="519"/>
      <c r="F17" s="519"/>
      <c r="G17" s="519"/>
      <c r="H17" s="519"/>
      <c r="I17" s="519"/>
      <c r="J17" s="519"/>
      <c r="K17" s="520"/>
      <c r="L17" s="172"/>
      <c r="M17" s="499" t="s">
        <v>142</v>
      </c>
      <c r="N17" s="500"/>
      <c r="O17" s="500"/>
      <c r="P17" s="500"/>
      <c r="Q17" s="501"/>
      <c r="R17" s="483" t="s">
        <v>143</v>
      </c>
      <c r="S17" s="484"/>
      <c r="T17" s="484"/>
      <c r="U17" s="484"/>
      <c r="V17" s="485"/>
      <c r="W17" s="496" t="s">
        <v>144</v>
      </c>
      <c r="X17" s="392"/>
      <c r="Y17" s="392"/>
      <c r="Z17" s="392"/>
      <c r="AA17" s="392"/>
      <c r="AB17" s="393"/>
      <c r="AC17" s="359">
        <v>1666</v>
      </c>
      <c r="AD17" s="360"/>
      <c r="AE17" s="360"/>
      <c r="AF17" s="360"/>
      <c r="AG17" s="361"/>
      <c r="AH17" s="359">
        <v>1696</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1565264</v>
      </c>
      <c r="BO17" s="407"/>
      <c r="BP17" s="407"/>
      <c r="BQ17" s="407"/>
      <c r="BR17" s="407"/>
      <c r="BS17" s="407"/>
      <c r="BT17" s="407"/>
      <c r="BU17" s="408"/>
      <c r="BV17" s="406">
        <v>1843789</v>
      </c>
      <c r="BW17" s="407"/>
      <c r="BX17" s="407"/>
      <c r="BY17" s="407"/>
      <c r="BZ17" s="407"/>
      <c r="CA17" s="407"/>
      <c r="CB17" s="407"/>
      <c r="CC17" s="408"/>
      <c r="CD17" s="171"/>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58"/>
      <c r="B18" s="456" t="s">
        <v>146</v>
      </c>
      <c r="C18" s="457"/>
      <c r="D18" s="457"/>
      <c r="E18" s="458"/>
      <c r="F18" s="458"/>
      <c r="G18" s="458"/>
      <c r="H18" s="458"/>
      <c r="I18" s="458"/>
      <c r="J18" s="458"/>
      <c r="K18" s="458"/>
      <c r="L18" s="459">
        <v>10.58</v>
      </c>
      <c r="M18" s="459"/>
      <c r="N18" s="459"/>
      <c r="O18" s="459"/>
      <c r="P18" s="459"/>
      <c r="Q18" s="459"/>
      <c r="R18" s="460"/>
      <c r="S18" s="460"/>
      <c r="T18" s="460"/>
      <c r="U18" s="460"/>
      <c r="V18" s="461"/>
      <c r="W18" s="477"/>
      <c r="X18" s="478"/>
      <c r="Y18" s="478"/>
      <c r="Z18" s="478"/>
      <c r="AA18" s="478"/>
      <c r="AB18" s="502"/>
      <c r="AC18" s="376">
        <v>62.6</v>
      </c>
      <c r="AD18" s="377"/>
      <c r="AE18" s="377"/>
      <c r="AF18" s="377"/>
      <c r="AG18" s="462"/>
      <c r="AH18" s="376">
        <v>60.4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2527393</v>
      </c>
      <c r="BO18" s="407"/>
      <c r="BP18" s="407"/>
      <c r="BQ18" s="407"/>
      <c r="BR18" s="407"/>
      <c r="BS18" s="407"/>
      <c r="BT18" s="407"/>
      <c r="BU18" s="408"/>
      <c r="BV18" s="406">
        <v>2488136</v>
      </c>
      <c r="BW18" s="407"/>
      <c r="BX18" s="407"/>
      <c r="BY18" s="407"/>
      <c r="BZ18" s="407"/>
      <c r="CA18" s="407"/>
      <c r="CB18" s="407"/>
      <c r="CC18" s="408"/>
      <c r="CD18" s="171"/>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58"/>
      <c r="B19" s="456" t="s">
        <v>148</v>
      </c>
      <c r="C19" s="457"/>
      <c r="D19" s="457"/>
      <c r="E19" s="458"/>
      <c r="F19" s="458"/>
      <c r="G19" s="458"/>
      <c r="H19" s="458"/>
      <c r="I19" s="458"/>
      <c r="J19" s="458"/>
      <c r="K19" s="458"/>
      <c r="L19" s="466">
        <v>570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3515343</v>
      </c>
      <c r="BO19" s="407"/>
      <c r="BP19" s="407"/>
      <c r="BQ19" s="407"/>
      <c r="BR19" s="407"/>
      <c r="BS19" s="407"/>
      <c r="BT19" s="407"/>
      <c r="BU19" s="408"/>
      <c r="BV19" s="406">
        <v>3713631</v>
      </c>
      <c r="BW19" s="407"/>
      <c r="BX19" s="407"/>
      <c r="BY19" s="407"/>
      <c r="BZ19" s="407"/>
      <c r="CA19" s="407"/>
      <c r="CB19" s="407"/>
      <c r="CC19" s="408"/>
      <c r="CD19" s="171"/>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58"/>
      <c r="B20" s="456" t="s">
        <v>150</v>
      </c>
      <c r="C20" s="457"/>
      <c r="D20" s="457"/>
      <c r="E20" s="458"/>
      <c r="F20" s="458"/>
      <c r="G20" s="458"/>
      <c r="H20" s="458"/>
      <c r="I20" s="458"/>
      <c r="J20" s="458"/>
      <c r="K20" s="458"/>
      <c r="L20" s="466">
        <v>2476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1"/>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58"/>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1"/>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58"/>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4412472</v>
      </c>
      <c r="BO22" s="436"/>
      <c r="BP22" s="436"/>
      <c r="BQ22" s="436"/>
      <c r="BR22" s="436"/>
      <c r="BS22" s="436"/>
      <c r="BT22" s="436"/>
      <c r="BU22" s="437"/>
      <c r="BV22" s="435">
        <v>4746479</v>
      </c>
      <c r="BW22" s="436"/>
      <c r="BX22" s="436"/>
      <c r="BY22" s="436"/>
      <c r="BZ22" s="436"/>
      <c r="CA22" s="436"/>
      <c r="CB22" s="436"/>
      <c r="CC22" s="437"/>
      <c r="CD22" s="171"/>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58"/>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3565451</v>
      </c>
      <c r="BO23" s="407"/>
      <c r="BP23" s="407"/>
      <c r="BQ23" s="407"/>
      <c r="BR23" s="407"/>
      <c r="BS23" s="407"/>
      <c r="BT23" s="407"/>
      <c r="BU23" s="408"/>
      <c r="BV23" s="406">
        <v>3834861</v>
      </c>
      <c r="BW23" s="407"/>
      <c r="BX23" s="407"/>
      <c r="BY23" s="407"/>
      <c r="BZ23" s="407"/>
      <c r="CA23" s="407"/>
      <c r="CB23" s="407"/>
      <c r="CC23" s="408"/>
      <c r="CD23" s="171"/>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58"/>
      <c r="B24" s="385"/>
      <c r="C24" s="386"/>
      <c r="D24" s="387"/>
      <c r="E24" s="362" t="s">
        <v>160</v>
      </c>
      <c r="F24" s="363"/>
      <c r="G24" s="363"/>
      <c r="H24" s="363"/>
      <c r="I24" s="363"/>
      <c r="J24" s="363"/>
      <c r="K24" s="364"/>
      <c r="L24" s="359">
        <v>1</v>
      </c>
      <c r="M24" s="360"/>
      <c r="N24" s="360"/>
      <c r="O24" s="360"/>
      <c r="P24" s="361"/>
      <c r="Q24" s="359">
        <v>7770</v>
      </c>
      <c r="R24" s="360"/>
      <c r="S24" s="360"/>
      <c r="T24" s="360"/>
      <c r="U24" s="360"/>
      <c r="V24" s="361"/>
      <c r="W24" s="449"/>
      <c r="X24" s="386"/>
      <c r="Y24" s="387"/>
      <c r="Z24" s="362" t="s">
        <v>161</v>
      </c>
      <c r="AA24" s="363"/>
      <c r="AB24" s="363"/>
      <c r="AC24" s="363"/>
      <c r="AD24" s="363"/>
      <c r="AE24" s="363"/>
      <c r="AF24" s="363"/>
      <c r="AG24" s="364"/>
      <c r="AH24" s="359">
        <v>56</v>
      </c>
      <c r="AI24" s="360"/>
      <c r="AJ24" s="360"/>
      <c r="AK24" s="360"/>
      <c r="AL24" s="361"/>
      <c r="AM24" s="359">
        <v>184464</v>
      </c>
      <c r="AN24" s="360"/>
      <c r="AO24" s="360"/>
      <c r="AP24" s="360"/>
      <c r="AQ24" s="360"/>
      <c r="AR24" s="361"/>
      <c r="AS24" s="359">
        <v>3294</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2638590</v>
      </c>
      <c r="BO24" s="407"/>
      <c r="BP24" s="407"/>
      <c r="BQ24" s="407"/>
      <c r="BR24" s="407"/>
      <c r="BS24" s="407"/>
      <c r="BT24" s="407"/>
      <c r="BU24" s="408"/>
      <c r="BV24" s="406">
        <v>2796476</v>
      </c>
      <c r="BW24" s="407"/>
      <c r="BX24" s="407"/>
      <c r="BY24" s="407"/>
      <c r="BZ24" s="407"/>
      <c r="CA24" s="407"/>
      <c r="CB24" s="407"/>
      <c r="CC24" s="408"/>
      <c r="CD24" s="171"/>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58"/>
      <c r="B25" s="385"/>
      <c r="C25" s="386"/>
      <c r="D25" s="387"/>
      <c r="E25" s="362" t="s">
        <v>163</v>
      </c>
      <c r="F25" s="363"/>
      <c r="G25" s="363"/>
      <c r="H25" s="363"/>
      <c r="I25" s="363"/>
      <c r="J25" s="363"/>
      <c r="K25" s="364"/>
      <c r="L25" s="359">
        <v>1</v>
      </c>
      <c r="M25" s="360"/>
      <c r="N25" s="360"/>
      <c r="O25" s="360"/>
      <c r="P25" s="361"/>
      <c r="Q25" s="359">
        <v>6370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496772</v>
      </c>
      <c r="BO25" s="436"/>
      <c r="BP25" s="436"/>
      <c r="BQ25" s="436"/>
      <c r="BR25" s="436"/>
      <c r="BS25" s="436"/>
      <c r="BT25" s="436"/>
      <c r="BU25" s="437"/>
      <c r="BV25" s="435">
        <v>461230</v>
      </c>
      <c r="BW25" s="436"/>
      <c r="BX25" s="436"/>
      <c r="BY25" s="436"/>
      <c r="BZ25" s="436"/>
      <c r="CA25" s="436"/>
      <c r="CB25" s="436"/>
      <c r="CC25" s="437"/>
      <c r="CD25" s="171"/>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58"/>
      <c r="B26" s="385"/>
      <c r="C26" s="386"/>
      <c r="D26" s="387"/>
      <c r="E26" s="362" t="s">
        <v>166</v>
      </c>
      <c r="F26" s="363"/>
      <c r="G26" s="363"/>
      <c r="H26" s="363"/>
      <c r="I26" s="363"/>
      <c r="J26" s="363"/>
      <c r="K26" s="364"/>
      <c r="L26" s="359">
        <v>1</v>
      </c>
      <c r="M26" s="360"/>
      <c r="N26" s="360"/>
      <c r="O26" s="360"/>
      <c r="P26" s="361"/>
      <c r="Q26" s="359">
        <v>5850</v>
      </c>
      <c r="R26" s="360"/>
      <c r="S26" s="360"/>
      <c r="T26" s="360"/>
      <c r="U26" s="360"/>
      <c r="V26" s="361"/>
      <c r="W26" s="449"/>
      <c r="X26" s="386"/>
      <c r="Y26" s="387"/>
      <c r="Z26" s="362" t="s">
        <v>167</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1"/>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58"/>
      <c r="B27" s="385"/>
      <c r="C27" s="386"/>
      <c r="D27" s="387"/>
      <c r="E27" s="362" t="s">
        <v>169</v>
      </c>
      <c r="F27" s="363"/>
      <c r="G27" s="363"/>
      <c r="H27" s="363"/>
      <c r="I27" s="363"/>
      <c r="J27" s="363"/>
      <c r="K27" s="364"/>
      <c r="L27" s="359">
        <v>1</v>
      </c>
      <c r="M27" s="360"/>
      <c r="N27" s="360"/>
      <c r="O27" s="360"/>
      <c r="P27" s="361"/>
      <c r="Q27" s="359">
        <v>2900</v>
      </c>
      <c r="R27" s="360"/>
      <c r="S27" s="360"/>
      <c r="T27" s="360"/>
      <c r="U27" s="360"/>
      <c r="V27" s="361"/>
      <c r="W27" s="449"/>
      <c r="X27" s="386"/>
      <c r="Y27" s="387"/>
      <c r="Z27" s="362" t="s">
        <v>170</v>
      </c>
      <c r="AA27" s="363"/>
      <c r="AB27" s="363"/>
      <c r="AC27" s="363"/>
      <c r="AD27" s="363"/>
      <c r="AE27" s="363"/>
      <c r="AF27" s="363"/>
      <c r="AG27" s="364"/>
      <c r="AH27" s="359">
        <v>19</v>
      </c>
      <c r="AI27" s="360"/>
      <c r="AJ27" s="360"/>
      <c r="AK27" s="360"/>
      <c r="AL27" s="361"/>
      <c r="AM27" s="359">
        <v>54238</v>
      </c>
      <c r="AN27" s="360"/>
      <c r="AO27" s="360"/>
      <c r="AP27" s="360"/>
      <c r="AQ27" s="360"/>
      <c r="AR27" s="361"/>
      <c r="AS27" s="359">
        <v>2855</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77202</v>
      </c>
      <c r="BO27" s="441"/>
      <c r="BP27" s="441"/>
      <c r="BQ27" s="441"/>
      <c r="BR27" s="441"/>
      <c r="BS27" s="441"/>
      <c r="BT27" s="441"/>
      <c r="BU27" s="442"/>
      <c r="BV27" s="440">
        <v>77202</v>
      </c>
      <c r="BW27" s="441"/>
      <c r="BX27" s="441"/>
      <c r="BY27" s="441"/>
      <c r="BZ27" s="441"/>
      <c r="CA27" s="441"/>
      <c r="CB27" s="441"/>
      <c r="CC27" s="442"/>
      <c r="CD27" s="173"/>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58"/>
      <c r="B28" s="385"/>
      <c r="C28" s="386"/>
      <c r="D28" s="387"/>
      <c r="E28" s="362" t="s">
        <v>172</v>
      </c>
      <c r="F28" s="363"/>
      <c r="G28" s="363"/>
      <c r="H28" s="363"/>
      <c r="I28" s="363"/>
      <c r="J28" s="363"/>
      <c r="K28" s="364"/>
      <c r="L28" s="359">
        <v>1</v>
      </c>
      <c r="M28" s="360"/>
      <c r="N28" s="360"/>
      <c r="O28" s="360"/>
      <c r="P28" s="361"/>
      <c r="Q28" s="359">
        <v>2390</v>
      </c>
      <c r="R28" s="360"/>
      <c r="S28" s="360"/>
      <c r="T28" s="360"/>
      <c r="U28" s="360"/>
      <c r="V28" s="361"/>
      <c r="W28" s="449"/>
      <c r="X28" s="386"/>
      <c r="Y28" s="387"/>
      <c r="Z28" s="362" t="s">
        <v>173</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1501544</v>
      </c>
      <c r="BO28" s="436"/>
      <c r="BP28" s="436"/>
      <c r="BQ28" s="436"/>
      <c r="BR28" s="436"/>
      <c r="BS28" s="436"/>
      <c r="BT28" s="436"/>
      <c r="BU28" s="437"/>
      <c r="BV28" s="435">
        <v>1424900</v>
      </c>
      <c r="BW28" s="436"/>
      <c r="BX28" s="436"/>
      <c r="BY28" s="436"/>
      <c r="BZ28" s="436"/>
      <c r="CA28" s="436"/>
      <c r="CB28" s="436"/>
      <c r="CC28" s="437"/>
      <c r="CD28" s="171"/>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58"/>
      <c r="B29" s="385"/>
      <c r="C29" s="386"/>
      <c r="D29" s="387"/>
      <c r="E29" s="362" t="s">
        <v>175</v>
      </c>
      <c r="F29" s="363"/>
      <c r="G29" s="363"/>
      <c r="H29" s="363"/>
      <c r="I29" s="363"/>
      <c r="J29" s="363"/>
      <c r="K29" s="364"/>
      <c r="L29" s="359">
        <v>8</v>
      </c>
      <c r="M29" s="360"/>
      <c r="N29" s="360"/>
      <c r="O29" s="360"/>
      <c r="P29" s="361"/>
      <c r="Q29" s="359">
        <v>2160</v>
      </c>
      <c r="R29" s="360"/>
      <c r="S29" s="360"/>
      <c r="T29" s="360"/>
      <c r="U29" s="360"/>
      <c r="V29" s="361"/>
      <c r="W29" s="450"/>
      <c r="X29" s="451"/>
      <c r="Y29" s="452"/>
      <c r="Z29" s="362" t="s">
        <v>176</v>
      </c>
      <c r="AA29" s="363"/>
      <c r="AB29" s="363"/>
      <c r="AC29" s="363"/>
      <c r="AD29" s="363"/>
      <c r="AE29" s="363"/>
      <c r="AF29" s="363"/>
      <c r="AG29" s="364"/>
      <c r="AH29" s="359">
        <v>75</v>
      </c>
      <c r="AI29" s="360"/>
      <c r="AJ29" s="360"/>
      <c r="AK29" s="360"/>
      <c r="AL29" s="361"/>
      <c r="AM29" s="359">
        <v>238702</v>
      </c>
      <c r="AN29" s="360"/>
      <c r="AO29" s="360"/>
      <c r="AP29" s="360"/>
      <c r="AQ29" s="360"/>
      <c r="AR29" s="361"/>
      <c r="AS29" s="359">
        <v>3183</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164393</v>
      </c>
      <c r="BO29" s="407"/>
      <c r="BP29" s="407"/>
      <c r="BQ29" s="407"/>
      <c r="BR29" s="407"/>
      <c r="BS29" s="407"/>
      <c r="BT29" s="407"/>
      <c r="BU29" s="408"/>
      <c r="BV29" s="406">
        <v>152520</v>
      </c>
      <c r="BW29" s="407"/>
      <c r="BX29" s="407"/>
      <c r="BY29" s="407"/>
      <c r="BZ29" s="407"/>
      <c r="CA29" s="407"/>
      <c r="CB29" s="407"/>
      <c r="CC29" s="408"/>
      <c r="CD29" s="173"/>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58"/>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794646</v>
      </c>
      <c r="BO30" s="441"/>
      <c r="BP30" s="441"/>
      <c r="BQ30" s="441"/>
      <c r="BR30" s="441"/>
      <c r="BS30" s="441"/>
      <c r="BT30" s="441"/>
      <c r="BU30" s="442"/>
      <c r="BV30" s="440">
        <v>692094</v>
      </c>
      <c r="BW30" s="441"/>
      <c r="BX30" s="441"/>
      <c r="BY30" s="441"/>
      <c r="BZ30" s="441"/>
      <c r="CA30" s="441"/>
      <c r="CB30" s="441"/>
      <c r="CC30" s="442"/>
      <c r="CD30" s="174"/>
      <c r="CE30" s="175"/>
      <c r="CF30" s="175"/>
      <c r="CG30" s="175"/>
      <c r="CH30" s="175"/>
      <c r="CI30" s="175"/>
      <c r="CJ30" s="175"/>
      <c r="CK30" s="175"/>
      <c r="CL30" s="175"/>
      <c r="CM30" s="175"/>
      <c r="CN30" s="175"/>
      <c r="CO30" s="175"/>
      <c r="CP30" s="175"/>
      <c r="CQ30" s="175"/>
      <c r="CR30" s="175"/>
      <c r="CS30" s="176"/>
      <c r="CT30" s="177"/>
      <c r="CU30" s="178"/>
      <c r="CV30" s="178"/>
      <c r="CW30" s="178"/>
      <c r="CX30" s="178"/>
      <c r="CY30" s="178"/>
      <c r="CZ30" s="178"/>
      <c r="DA30" s="179"/>
      <c r="DB30" s="177"/>
      <c r="DC30" s="178"/>
      <c r="DD30" s="178"/>
      <c r="DE30" s="178"/>
      <c r="DF30" s="178"/>
      <c r="DG30" s="178"/>
      <c r="DH30" s="178"/>
      <c r="DI30" s="179"/>
    </row>
    <row r="31" spans="1:113" ht="13.5" customHeight="1" x14ac:dyDescent="0.15">
      <c r="A31" s="158"/>
      <c r="B31" s="180"/>
      <c r="DI31" s="181"/>
    </row>
    <row r="32" spans="1:113" ht="13.5" customHeight="1" x14ac:dyDescent="0.15">
      <c r="A32" s="158"/>
      <c r="B32" s="182"/>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1"/>
    </row>
    <row r="33" spans="1:113" ht="13.5" customHeight="1" x14ac:dyDescent="0.15">
      <c r="A33" s="158"/>
      <c r="B33" s="182"/>
      <c r="C33" s="358" t="s">
        <v>185</v>
      </c>
      <c r="D33" s="358"/>
      <c r="E33" s="357" t="s">
        <v>186</v>
      </c>
      <c r="F33" s="357"/>
      <c r="G33" s="357"/>
      <c r="H33" s="357"/>
      <c r="I33" s="357"/>
      <c r="J33" s="357"/>
      <c r="K33" s="357"/>
      <c r="L33" s="357"/>
      <c r="M33" s="357"/>
      <c r="N33" s="357"/>
      <c r="O33" s="357"/>
      <c r="P33" s="357"/>
      <c r="Q33" s="357"/>
      <c r="R33" s="357"/>
      <c r="S33" s="357"/>
      <c r="T33" s="183"/>
      <c r="U33" s="358" t="s">
        <v>185</v>
      </c>
      <c r="V33" s="358"/>
      <c r="W33" s="357" t="s">
        <v>186</v>
      </c>
      <c r="X33" s="357"/>
      <c r="Y33" s="357"/>
      <c r="Z33" s="357"/>
      <c r="AA33" s="357"/>
      <c r="AB33" s="357"/>
      <c r="AC33" s="357"/>
      <c r="AD33" s="357"/>
      <c r="AE33" s="357"/>
      <c r="AF33" s="357"/>
      <c r="AG33" s="357"/>
      <c r="AH33" s="357"/>
      <c r="AI33" s="357"/>
      <c r="AJ33" s="357"/>
      <c r="AK33" s="357"/>
      <c r="AL33" s="183"/>
      <c r="AM33" s="358" t="s">
        <v>185</v>
      </c>
      <c r="AN33" s="358"/>
      <c r="AO33" s="357" t="s">
        <v>186</v>
      </c>
      <c r="AP33" s="357"/>
      <c r="AQ33" s="357"/>
      <c r="AR33" s="357"/>
      <c r="AS33" s="357"/>
      <c r="AT33" s="357"/>
      <c r="AU33" s="357"/>
      <c r="AV33" s="357"/>
      <c r="AW33" s="357"/>
      <c r="AX33" s="357"/>
      <c r="AY33" s="357"/>
      <c r="AZ33" s="357"/>
      <c r="BA33" s="357"/>
      <c r="BB33" s="357"/>
      <c r="BC33" s="357"/>
      <c r="BD33" s="184"/>
      <c r="BE33" s="357" t="s">
        <v>187</v>
      </c>
      <c r="BF33" s="357"/>
      <c r="BG33" s="357" t="s">
        <v>188</v>
      </c>
      <c r="BH33" s="357"/>
      <c r="BI33" s="357"/>
      <c r="BJ33" s="357"/>
      <c r="BK33" s="357"/>
      <c r="BL33" s="357"/>
      <c r="BM33" s="357"/>
      <c r="BN33" s="357"/>
      <c r="BO33" s="357"/>
      <c r="BP33" s="357"/>
      <c r="BQ33" s="357"/>
      <c r="BR33" s="357"/>
      <c r="BS33" s="357"/>
      <c r="BT33" s="357"/>
      <c r="BU33" s="357"/>
      <c r="BV33" s="184"/>
      <c r="BW33" s="358" t="s">
        <v>187</v>
      </c>
      <c r="BX33" s="358"/>
      <c r="BY33" s="357" t="s">
        <v>189</v>
      </c>
      <c r="BZ33" s="357"/>
      <c r="CA33" s="357"/>
      <c r="CB33" s="357"/>
      <c r="CC33" s="357"/>
      <c r="CD33" s="357"/>
      <c r="CE33" s="357"/>
      <c r="CF33" s="357"/>
      <c r="CG33" s="357"/>
      <c r="CH33" s="357"/>
      <c r="CI33" s="357"/>
      <c r="CJ33" s="357"/>
      <c r="CK33" s="357"/>
      <c r="CL33" s="357"/>
      <c r="CM33" s="357"/>
      <c r="CN33" s="183"/>
      <c r="CO33" s="358" t="s">
        <v>185</v>
      </c>
      <c r="CP33" s="358"/>
      <c r="CQ33" s="357" t="s">
        <v>190</v>
      </c>
      <c r="CR33" s="357"/>
      <c r="CS33" s="357"/>
      <c r="CT33" s="357"/>
      <c r="CU33" s="357"/>
      <c r="CV33" s="357"/>
      <c r="CW33" s="357"/>
      <c r="CX33" s="357"/>
      <c r="CY33" s="357"/>
      <c r="CZ33" s="357"/>
      <c r="DA33" s="357"/>
      <c r="DB33" s="357"/>
      <c r="DC33" s="357"/>
      <c r="DD33" s="357"/>
      <c r="DE33" s="357"/>
      <c r="DF33" s="183"/>
      <c r="DG33" s="356" t="s">
        <v>191</v>
      </c>
      <c r="DH33" s="356"/>
      <c r="DI33" s="185"/>
    </row>
    <row r="34" spans="1:113" ht="32.25" customHeight="1" x14ac:dyDescent="0.15">
      <c r="A34" s="158"/>
      <c r="B34" s="18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58"/>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58"/>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58"/>
      <c r="BE34" s="354" t="str">
        <f>IF(BG34="","",MAX(C34:D43,U34:V43,AM34:AN43)+1)</f>
        <v/>
      </c>
      <c r="BF34" s="354"/>
      <c r="BG34" s="355"/>
      <c r="BH34" s="355"/>
      <c r="BI34" s="355"/>
      <c r="BJ34" s="355"/>
      <c r="BK34" s="355"/>
      <c r="BL34" s="355"/>
      <c r="BM34" s="355"/>
      <c r="BN34" s="355"/>
      <c r="BO34" s="355"/>
      <c r="BP34" s="355"/>
      <c r="BQ34" s="355"/>
      <c r="BR34" s="355"/>
      <c r="BS34" s="355"/>
      <c r="BT34" s="355"/>
      <c r="BU34" s="355"/>
      <c r="BV34" s="158"/>
      <c r="BW34" s="354">
        <f>IF(BY34="","",MAX(C34:D43,U34:V43,AM34:AN43,BE34:BF43)+1)</f>
        <v>7</v>
      </c>
      <c r="BX34" s="354"/>
      <c r="BY34" s="355" t="str">
        <f>IF('各会計、関係団体の財政状況及び健全化判断比率'!B68="","",'各会計、関係団体の財政状況及び健全化判断比率'!B68)</f>
        <v>玖珂地方老人福祉施設組合一般会計</v>
      </c>
      <c r="BZ34" s="355"/>
      <c r="CA34" s="355"/>
      <c r="CB34" s="355"/>
      <c r="CC34" s="355"/>
      <c r="CD34" s="355"/>
      <c r="CE34" s="355"/>
      <c r="CF34" s="355"/>
      <c r="CG34" s="355"/>
      <c r="CH34" s="355"/>
      <c r="CI34" s="355"/>
      <c r="CJ34" s="355"/>
      <c r="CK34" s="355"/>
      <c r="CL34" s="355"/>
      <c r="CM34" s="355"/>
      <c r="CN34" s="158"/>
      <c r="CO34" s="354">
        <f>IF(CQ34="","",MAX(C34:D43,U34:V43,AM34:AN43,BE34:BF43,BW34:BX43)+1)</f>
        <v>17</v>
      </c>
      <c r="CP34" s="354"/>
      <c r="CQ34" s="355" t="str">
        <f>IF('各会計、関係団体の財政状況及び健全化判断比率'!BS7="","",'各会計、関係団体の財政状況及び健全化判断比率'!BS7)</f>
        <v>和木町土地開発公社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85"/>
    </row>
    <row r="35" spans="1:113" ht="32.25" customHeight="1" x14ac:dyDescent="0.15">
      <c r="A35" s="158"/>
      <c r="B35" s="18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58"/>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58"/>
      <c r="AM35" s="354">
        <f t="shared" ref="AM35:AM43" si="0">IF(AO35="","",AM34+1)</f>
        <v>6</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58"/>
      <c r="BE35" s="354" t="str">
        <f t="shared" ref="BE35:BE43" si="1">IF(BG35="","",BE34+1)</f>
        <v/>
      </c>
      <c r="BF35" s="354"/>
      <c r="BG35" s="355"/>
      <c r="BH35" s="355"/>
      <c r="BI35" s="355"/>
      <c r="BJ35" s="355"/>
      <c r="BK35" s="355"/>
      <c r="BL35" s="355"/>
      <c r="BM35" s="355"/>
      <c r="BN35" s="355"/>
      <c r="BO35" s="355"/>
      <c r="BP35" s="355"/>
      <c r="BQ35" s="355"/>
      <c r="BR35" s="355"/>
      <c r="BS35" s="355"/>
      <c r="BT35" s="355"/>
      <c r="BU35" s="355"/>
      <c r="BV35" s="158"/>
      <c r="BW35" s="354">
        <f t="shared" ref="BW35:BW43" si="2">IF(BY35="","",BW34+1)</f>
        <v>8</v>
      </c>
      <c r="BX35" s="354"/>
      <c r="BY35" s="355" t="str">
        <f>IF('各会計、関係団体の財政状況及び健全化判断比率'!B69="","",'各会計、関係団体の財政状況及び健全化判断比率'!B69)</f>
        <v>玖珂地方老人福祉施設組合指定訪問介護事業特別会計</v>
      </c>
      <c r="BZ35" s="355"/>
      <c r="CA35" s="355"/>
      <c r="CB35" s="355"/>
      <c r="CC35" s="355"/>
      <c r="CD35" s="355"/>
      <c r="CE35" s="355"/>
      <c r="CF35" s="355"/>
      <c r="CG35" s="355"/>
      <c r="CH35" s="355"/>
      <c r="CI35" s="355"/>
      <c r="CJ35" s="355"/>
      <c r="CK35" s="355"/>
      <c r="CL35" s="355"/>
      <c r="CM35" s="355"/>
      <c r="CN35" s="158"/>
      <c r="CO35" s="354">
        <f t="shared" ref="CO35:CO43" si="3">IF(CQ35="","",CO34+1)</f>
        <v>18</v>
      </c>
      <c r="CP35" s="354"/>
      <c r="CQ35" s="355" t="str">
        <f>IF('各会計、関係団体の財政状況及び健全化判断比率'!BS8="","",'各会計、関係団体の財政状況及び健全化判断比率'!BS8)</f>
        <v>和木町蜂ヶ峯総合公園管理協会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5"/>
    </row>
    <row r="36" spans="1:113" ht="32.25" customHeight="1" x14ac:dyDescent="0.15">
      <c r="A36" s="158"/>
      <c r="B36" s="18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58"/>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58"/>
      <c r="AM36" s="354" t="str">
        <f t="shared" si="0"/>
        <v/>
      </c>
      <c r="AN36" s="354"/>
      <c r="AO36" s="355"/>
      <c r="AP36" s="355"/>
      <c r="AQ36" s="355"/>
      <c r="AR36" s="355"/>
      <c r="AS36" s="355"/>
      <c r="AT36" s="355"/>
      <c r="AU36" s="355"/>
      <c r="AV36" s="355"/>
      <c r="AW36" s="355"/>
      <c r="AX36" s="355"/>
      <c r="AY36" s="355"/>
      <c r="AZ36" s="355"/>
      <c r="BA36" s="355"/>
      <c r="BB36" s="355"/>
      <c r="BC36" s="355"/>
      <c r="BD36" s="158"/>
      <c r="BE36" s="354" t="str">
        <f t="shared" si="1"/>
        <v/>
      </c>
      <c r="BF36" s="354"/>
      <c r="BG36" s="355"/>
      <c r="BH36" s="355"/>
      <c r="BI36" s="355"/>
      <c r="BJ36" s="355"/>
      <c r="BK36" s="355"/>
      <c r="BL36" s="355"/>
      <c r="BM36" s="355"/>
      <c r="BN36" s="355"/>
      <c r="BO36" s="355"/>
      <c r="BP36" s="355"/>
      <c r="BQ36" s="355"/>
      <c r="BR36" s="355"/>
      <c r="BS36" s="355"/>
      <c r="BT36" s="355"/>
      <c r="BU36" s="355"/>
      <c r="BV36" s="158"/>
      <c r="BW36" s="354">
        <f t="shared" si="2"/>
        <v>9</v>
      </c>
      <c r="BX36" s="354"/>
      <c r="BY36" s="355" t="str">
        <f>IF('各会計、関係団体の財政状況及び健全化判断比率'!B70="","",'各会計、関係団体の財政状況及び健全化判断比率'!B70)</f>
        <v>岩国地区消防組合一般会計</v>
      </c>
      <c r="BZ36" s="355"/>
      <c r="CA36" s="355"/>
      <c r="CB36" s="355"/>
      <c r="CC36" s="355"/>
      <c r="CD36" s="355"/>
      <c r="CE36" s="355"/>
      <c r="CF36" s="355"/>
      <c r="CG36" s="355"/>
      <c r="CH36" s="355"/>
      <c r="CI36" s="355"/>
      <c r="CJ36" s="355"/>
      <c r="CK36" s="355"/>
      <c r="CL36" s="355"/>
      <c r="CM36" s="355"/>
      <c r="CN36" s="158"/>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5"/>
    </row>
    <row r="37" spans="1:113" ht="32.25" customHeight="1" x14ac:dyDescent="0.15">
      <c r="A37" s="158"/>
      <c r="B37" s="18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58"/>
      <c r="U37" s="354" t="str">
        <f t="shared" si="4"/>
        <v/>
      </c>
      <c r="V37" s="354"/>
      <c r="W37" s="355"/>
      <c r="X37" s="355"/>
      <c r="Y37" s="355"/>
      <c r="Z37" s="355"/>
      <c r="AA37" s="355"/>
      <c r="AB37" s="355"/>
      <c r="AC37" s="355"/>
      <c r="AD37" s="355"/>
      <c r="AE37" s="355"/>
      <c r="AF37" s="355"/>
      <c r="AG37" s="355"/>
      <c r="AH37" s="355"/>
      <c r="AI37" s="355"/>
      <c r="AJ37" s="355"/>
      <c r="AK37" s="355"/>
      <c r="AL37" s="158"/>
      <c r="AM37" s="354" t="str">
        <f t="shared" si="0"/>
        <v/>
      </c>
      <c r="AN37" s="354"/>
      <c r="AO37" s="355"/>
      <c r="AP37" s="355"/>
      <c r="AQ37" s="355"/>
      <c r="AR37" s="355"/>
      <c r="AS37" s="355"/>
      <c r="AT37" s="355"/>
      <c r="AU37" s="355"/>
      <c r="AV37" s="355"/>
      <c r="AW37" s="355"/>
      <c r="AX37" s="355"/>
      <c r="AY37" s="355"/>
      <c r="AZ37" s="355"/>
      <c r="BA37" s="355"/>
      <c r="BB37" s="355"/>
      <c r="BC37" s="355"/>
      <c r="BD37" s="158"/>
      <c r="BE37" s="354" t="str">
        <f t="shared" si="1"/>
        <v/>
      </c>
      <c r="BF37" s="354"/>
      <c r="BG37" s="355"/>
      <c r="BH37" s="355"/>
      <c r="BI37" s="355"/>
      <c r="BJ37" s="355"/>
      <c r="BK37" s="355"/>
      <c r="BL37" s="355"/>
      <c r="BM37" s="355"/>
      <c r="BN37" s="355"/>
      <c r="BO37" s="355"/>
      <c r="BP37" s="355"/>
      <c r="BQ37" s="355"/>
      <c r="BR37" s="355"/>
      <c r="BS37" s="355"/>
      <c r="BT37" s="355"/>
      <c r="BU37" s="355"/>
      <c r="BV37" s="158"/>
      <c r="BW37" s="354">
        <f t="shared" si="2"/>
        <v>10</v>
      </c>
      <c r="BX37" s="354"/>
      <c r="BY37" s="355" t="str">
        <f>IF('各会計、関係団体の財政状況及び健全化判断比率'!B71="","",'各会計、関係団体の財政状況及び健全化判断比率'!B71)</f>
        <v>山口県市町総合事務組合一般会計</v>
      </c>
      <c r="BZ37" s="355"/>
      <c r="CA37" s="355"/>
      <c r="CB37" s="355"/>
      <c r="CC37" s="355"/>
      <c r="CD37" s="355"/>
      <c r="CE37" s="355"/>
      <c r="CF37" s="355"/>
      <c r="CG37" s="355"/>
      <c r="CH37" s="355"/>
      <c r="CI37" s="355"/>
      <c r="CJ37" s="355"/>
      <c r="CK37" s="355"/>
      <c r="CL37" s="355"/>
      <c r="CM37" s="355"/>
      <c r="CN37" s="158"/>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5"/>
    </row>
    <row r="38" spans="1:113" ht="32.25" customHeight="1" x14ac:dyDescent="0.15">
      <c r="A38" s="158"/>
      <c r="B38" s="18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58"/>
      <c r="U38" s="354" t="str">
        <f t="shared" si="4"/>
        <v/>
      </c>
      <c r="V38" s="354"/>
      <c r="W38" s="355"/>
      <c r="X38" s="355"/>
      <c r="Y38" s="355"/>
      <c r="Z38" s="355"/>
      <c r="AA38" s="355"/>
      <c r="AB38" s="355"/>
      <c r="AC38" s="355"/>
      <c r="AD38" s="355"/>
      <c r="AE38" s="355"/>
      <c r="AF38" s="355"/>
      <c r="AG38" s="355"/>
      <c r="AH38" s="355"/>
      <c r="AI38" s="355"/>
      <c r="AJ38" s="355"/>
      <c r="AK38" s="355"/>
      <c r="AL38" s="158"/>
      <c r="AM38" s="354" t="str">
        <f t="shared" si="0"/>
        <v/>
      </c>
      <c r="AN38" s="354"/>
      <c r="AO38" s="355"/>
      <c r="AP38" s="355"/>
      <c r="AQ38" s="355"/>
      <c r="AR38" s="355"/>
      <c r="AS38" s="355"/>
      <c r="AT38" s="355"/>
      <c r="AU38" s="355"/>
      <c r="AV38" s="355"/>
      <c r="AW38" s="355"/>
      <c r="AX38" s="355"/>
      <c r="AY38" s="355"/>
      <c r="AZ38" s="355"/>
      <c r="BA38" s="355"/>
      <c r="BB38" s="355"/>
      <c r="BC38" s="355"/>
      <c r="BD38" s="158"/>
      <c r="BE38" s="354" t="str">
        <f t="shared" si="1"/>
        <v/>
      </c>
      <c r="BF38" s="354"/>
      <c r="BG38" s="355"/>
      <c r="BH38" s="355"/>
      <c r="BI38" s="355"/>
      <c r="BJ38" s="355"/>
      <c r="BK38" s="355"/>
      <c r="BL38" s="355"/>
      <c r="BM38" s="355"/>
      <c r="BN38" s="355"/>
      <c r="BO38" s="355"/>
      <c r="BP38" s="355"/>
      <c r="BQ38" s="355"/>
      <c r="BR38" s="355"/>
      <c r="BS38" s="355"/>
      <c r="BT38" s="355"/>
      <c r="BU38" s="355"/>
      <c r="BV38" s="158"/>
      <c r="BW38" s="354">
        <f t="shared" si="2"/>
        <v>11</v>
      </c>
      <c r="BX38" s="354"/>
      <c r="BY38" s="355" t="str">
        <f>IF('各会計、関係団体の財政状況及び健全化判断比率'!B72="","",'各会計、関係団体の財政状況及び健全化判断比率'!B72)</f>
        <v>山口県市町総合事務組合退職手当特別会計</v>
      </c>
      <c r="BZ38" s="355"/>
      <c r="CA38" s="355"/>
      <c r="CB38" s="355"/>
      <c r="CC38" s="355"/>
      <c r="CD38" s="355"/>
      <c r="CE38" s="355"/>
      <c r="CF38" s="355"/>
      <c r="CG38" s="355"/>
      <c r="CH38" s="355"/>
      <c r="CI38" s="355"/>
      <c r="CJ38" s="355"/>
      <c r="CK38" s="355"/>
      <c r="CL38" s="355"/>
      <c r="CM38" s="355"/>
      <c r="CN38" s="158"/>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5"/>
    </row>
    <row r="39" spans="1:113" ht="32.25" customHeight="1" x14ac:dyDescent="0.15">
      <c r="A39" s="158"/>
      <c r="B39" s="18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58"/>
      <c r="U39" s="354" t="str">
        <f t="shared" si="4"/>
        <v/>
      </c>
      <c r="V39" s="354"/>
      <c r="W39" s="355"/>
      <c r="X39" s="355"/>
      <c r="Y39" s="355"/>
      <c r="Z39" s="355"/>
      <c r="AA39" s="355"/>
      <c r="AB39" s="355"/>
      <c r="AC39" s="355"/>
      <c r="AD39" s="355"/>
      <c r="AE39" s="355"/>
      <c r="AF39" s="355"/>
      <c r="AG39" s="355"/>
      <c r="AH39" s="355"/>
      <c r="AI39" s="355"/>
      <c r="AJ39" s="355"/>
      <c r="AK39" s="355"/>
      <c r="AL39" s="158"/>
      <c r="AM39" s="354" t="str">
        <f t="shared" si="0"/>
        <v/>
      </c>
      <c r="AN39" s="354"/>
      <c r="AO39" s="355"/>
      <c r="AP39" s="355"/>
      <c r="AQ39" s="355"/>
      <c r="AR39" s="355"/>
      <c r="AS39" s="355"/>
      <c r="AT39" s="355"/>
      <c r="AU39" s="355"/>
      <c r="AV39" s="355"/>
      <c r="AW39" s="355"/>
      <c r="AX39" s="355"/>
      <c r="AY39" s="355"/>
      <c r="AZ39" s="355"/>
      <c r="BA39" s="355"/>
      <c r="BB39" s="355"/>
      <c r="BC39" s="355"/>
      <c r="BD39" s="158"/>
      <c r="BE39" s="354" t="str">
        <f t="shared" si="1"/>
        <v/>
      </c>
      <c r="BF39" s="354"/>
      <c r="BG39" s="355"/>
      <c r="BH39" s="355"/>
      <c r="BI39" s="355"/>
      <c r="BJ39" s="355"/>
      <c r="BK39" s="355"/>
      <c r="BL39" s="355"/>
      <c r="BM39" s="355"/>
      <c r="BN39" s="355"/>
      <c r="BO39" s="355"/>
      <c r="BP39" s="355"/>
      <c r="BQ39" s="355"/>
      <c r="BR39" s="355"/>
      <c r="BS39" s="355"/>
      <c r="BT39" s="355"/>
      <c r="BU39" s="355"/>
      <c r="BV39" s="158"/>
      <c r="BW39" s="354">
        <f t="shared" si="2"/>
        <v>12</v>
      </c>
      <c r="BX39" s="354"/>
      <c r="BY39" s="355" t="str">
        <f>IF('各会計、関係団体の財政状況及び健全化判断比率'!B73="","",'各会計、関係団体の財政状況及び健全化判断比率'!B73)</f>
        <v>山口県市町総合事務組合消防団員補償等特別会計</v>
      </c>
      <c r="BZ39" s="355"/>
      <c r="CA39" s="355"/>
      <c r="CB39" s="355"/>
      <c r="CC39" s="355"/>
      <c r="CD39" s="355"/>
      <c r="CE39" s="355"/>
      <c r="CF39" s="355"/>
      <c r="CG39" s="355"/>
      <c r="CH39" s="355"/>
      <c r="CI39" s="355"/>
      <c r="CJ39" s="355"/>
      <c r="CK39" s="355"/>
      <c r="CL39" s="355"/>
      <c r="CM39" s="355"/>
      <c r="CN39" s="158"/>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5"/>
    </row>
    <row r="40" spans="1:113" ht="32.25" customHeight="1" x14ac:dyDescent="0.15">
      <c r="A40" s="158"/>
      <c r="B40" s="18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58"/>
      <c r="U40" s="354" t="str">
        <f t="shared" si="4"/>
        <v/>
      </c>
      <c r="V40" s="354"/>
      <c r="W40" s="355"/>
      <c r="X40" s="355"/>
      <c r="Y40" s="355"/>
      <c r="Z40" s="355"/>
      <c r="AA40" s="355"/>
      <c r="AB40" s="355"/>
      <c r="AC40" s="355"/>
      <c r="AD40" s="355"/>
      <c r="AE40" s="355"/>
      <c r="AF40" s="355"/>
      <c r="AG40" s="355"/>
      <c r="AH40" s="355"/>
      <c r="AI40" s="355"/>
      <c r="AJ40" s="355"/>
      <c r="AK40" s="355"/>
      <c r="AL40" s="158"/>
      <c r="AM40" s="354" t="str">
        <f t="shared" si="0"/>
        <v/>
      </c>
      <c r="AN40" s="354"/>
      <c r="AO40" s="355"/>
      <c r="AP40" s="355"/>
      <c r="AQ40" s="355"/>
      <c r="AR40" s="355"/>
      <c r="AS40" s="355"/>
      <c r="AT40" s="355"/>
      <c r="AU40" s="355"/>
      <c r="AV40" s="355"/>
      <c r="AW40" s="355"/>
      <c r="AX40" s="355"/>
      <c r="AY40" s="355"/>
      <c r="AZ40" s="355"/>
      <c r="BA40" s="355"/>
      <c r="BB40" s="355"/>
      <c r="BC40" s="355"/>
      <c r="BD40" s="158"/>
      <c r="BE40" s="354" t="str">
        <f t="shared" si="1"/>
        <v/>
      </c>
      <c r="BF40" s="354"/>
      <c r="BG40" s="355"/>
      <c r="BH40" s="355"/>
      <c r="BI40" s="355"/>
      <c r="BJ40" s="355"/>
      <c r="BK40" s="355"/>
      <c r="BL40" s="355"/>
      <c r="BM40" s="355"/>
      <c r="BN40" s="355"/>
      <c r="BO40" s="355"/>
      <c r="BP40" s="355"/>
      <c r="BQ40" s="355"/>
      <c r="BR40" s="355"/>
      <c r="BS40" s="355"/>
      <c r="BT40" s="355"/>
      <c r="BU40" s="355"/>
      <c r="BV40" s="158"/>
      <c r="BW40" s="354">
        <f t="shared" si="2"/>
        <v>13</v>
      </c>
      <c r="BX40" s="354"/>
      <c r="BY40" s="355" t="str">
        <f>IF('各会計、関係団体の財政状況及び健全化判断比率'!B74="","",'各会計、関係団体の財政状況及び健全化判断比率'!B74)</f>
        <v>山口県市町総合事務組合非常勤職員公務災害補償特別会計</v>
      </c>
      <c r="BZ40" s="355"/>
      <c r="CA40" s="355"/>
      <c r="CB40" s="355"/>
      <c r="CC40" s="355"/>
      <c r="CD40" s="355"/>
      <c r="CE40" s="355"/>
      <c r="CF40" s="355"/>
      <c r="CG40" s="355"/>
      <c r="CH40" s="355"/>
      <c r="CI40" s="355"/>
      <c r="CJ40" s="355"/>
      <c r="CK40" s="355"/>
      <c r="CL40" s="355"/>
      <c r="CM40" s="355"/>
      <c r="CN40" s="158"/>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5"/>
    </row>
    <row r="41" spans="1:113" ht="32.25" customHeight="1" x14ac:dyDescent="0.15">
      <c r="A41" s="158"/>
      <c r="B41" s="18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58"/>
      <c r="U41" s="354" t="str">
        <f t="shared" si="4"/>
        <v/>
      </c>
      <c r="V41" s="354"/>
      <c r="W41" s="355"/>
      <c r="X41" s="355"/>
      <c r="Y41" s="355"/>
      <c r="Z41" s="355"/>
      <c r="AA41" s="355"/>
      <c r="AB41" s="355"/>
      <c r="AC41" s="355"/>
      <c r="AD41" s="355"/>
      <c r="AE41" s="355"/>
      <c r="AF41" s="355"/>
      <c r="AG41" s="355"/>
      <c r="AH41" s="355"/>
      <c r="AI41" s="355"/>
      <c r="AJ41" s="355"/>
      <c r="AK41" s="355"/>
      <c r="AL41" s="158"/>
      <c r="AM41" s="354" t="str">
        <f t="shared" si="0"/>
        <v/>
      </c>
      <c r="AN41" s="354"/>
      <c r="AO41" s="355"/>
      <c r="AP41" s="355"/>
      <c r="AQ41" s="355"/>
      <c r="AR41" s="355"/>
      <c r="AS41" s="355"/>
      <c r="AT41" s="355"/>
      <c r="AU41" s="355"/>
      <c r="AV41" s="355"/>
      <c r="AW41" s="355"/>
      <c r="AX41" s="355"/>
      <c r="AY41" s="355"/>
      <c r="AZ41" s="355"/>
      <c r="BA41" s="355"/>
      <c r="BB41" s="355"/>
      <c r="BC41" s="355"/>
      <c r="BD41" s="158"/>
      <c r="BE41" s="354" t="str">
        <f t="shared" si="1"/>
        <v/>
      </c>
      <c r="BF41" s="354"/>
      <c r="BG41" s="355"/>
      <c r="BH41" s="355"/>
      <c r="BI41" s="355"/>
      <c r="BJ41" s="355"/>
      <c r="BK41" s="355"/>
      <c r="BL41" s="355"/>
      <c r="BM41" s="355"/>
      <c r="BN41" s="355"/>
      <c r="BO41" s="355"/>
      <c r="BP41" s="355"/>
      <c r="BQ41" s="355"/>
      <c r="BR41" s="355"/>
      <c r="BS41" s="355"/>
      <c r="BT41" s="355"/>
      <c r="BU41" s="355"/>
      <c r="BV41" s="158"/>
      <c r="BW41" s="354">
        <f t="shared" si="2"/>
        <v>14</v>
      </c>
      <c r="BX41" s="354"/>
      <c r="BY41" s="355" t="str">
        <f>IF('各会計、関係団体の財政状況及び健全化判断比率'!B75="","",'各会計、関係団体の財政状況及び健全化判断比率'!B75)</f>
        <v>山口県市町総合事務組合山口県市町公平委員会特別会計</v>
      </c>
      <c r="BZ41" s="355"/>
      <c r="CA41" s="355"/>
      <c r="CB41" s="355"/>
      <c r="CC41" s="355"/>
      <c r="CD41" s="355"/>
      <c r="CE41" s="355"/>
      <c r="CF41" s="355"/>
      <c r="CG41" s="355"/>
      <c r="CH41" s="355"/>
      <c r="CI41" s="355"/>
      <c r="CJ41" s="355"/>
      <c r="CK41" s="355"/>
      <c r="CL41" s="355"/>
      <c r="CM41" s="355"/>
      <c r="CN41" s="158"/>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5"/>
    </row>
    <row r="42" spans="1:113" ht="32.25" customHeight="1" x14ac:dyDescent="0.15">
      <c r="B42" s="18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58"/>
      <c r="U42" s="354" t="str">
        <f t="shared" si="4"/>
        <v/>
      </c>
      <c r="V42" s="354"/>
      <c r="W42" s="355"/>
      <c r="X42" s="355"/>
      <c r="Y42" s="355"/>
      <c r="Z42" s="355"/>
      <c r="AA42" s="355"/>
      <c r="AB42" s="355"/>
      <c r="AC42" s="355"/>
      <c r="AD42" s="355"/>
      <c r="AE42" s="355"/>
      <c r="AF42" s="355"/>
      <c r="AG42" s="355"/>
      <c r="AH42" s="355"/>
      <c r="AI42" s="355"/>
      <c r="AJ42" s="355"/>
      <c r="AK42" s="355"/>
      <c r="AL42" s="158"/>
      <c r="AM42" s="354" t="str">
        <f t="shared" si="0"/>
        <v/>
      </c>
      <c r="AN42" s="354"/>
      <c r="AO42" s="355"/>
      <c r="AP42" s="355"/>
      <c r="AQ42" s="355"/>
      <c r="AR42" s="355"/>
      <c r="AS42" s="355"/>
      <c r="AT42" s="355"/>
      <c r="AU42" s="355"/>
      <c r="AV42" s="355"/>
      <c r="AW42" s="355"/>
      <c r="AX42" s="355"/>
      <c r="AY42" s="355"/>
      <c r="AZ42" s="355"/>
      <c r="BA42" s="355"/>
      <c r="BB42" s="355"/>
      <c r="BC42" s="355"/>
      <c r="BD42" s="158"/>
      <c r="BE42" s="354" t="str">
        <f t="shared" si="1"/>
        <v/>
      </c>
      <c r="BF42" s="354"/>
      <c r="BG42" s="355"/>
      <c r="BH42" s="355"/>
      <c r="BI42" s="355"/>
      <c r="BJ42" s="355"/>
      <c r="BK42" s="355"/>
      <c r="BL42" s="355"/>
      <c r="BM42" s="355"/>
      <c r="BN42" s="355"/>
      <c r="BO42" s="355"/>
      <c r="BP42" s="355"/>
      <c r="BQ42" s="355"/>
      <c r="BR42" s="355"/>
      <c r="BS42" s="355"/>
      <c r="BT42" s="355"/>
      <c r="BU42" s="355"/>
      <c r="BV42" s="158"/>
      <c r="BW42" s="354">
        <f t="shared" si="2"/>
        <v>15</v>
      </c>
      <c r="BX42" s="354"/>
      <c r="BY42" s="355" t="str">
        <f>IF('各会計、関係団体の財政状況及び健全化判断比率'!B76="","",'各会計、関係団体の財政状況及び健全化判断比率'!B76)</f>
        <v>山口県市町総合事務組合交通災害共済特別会計</v>
      </c>
      <c r="BZ42" s="355"/>
      <c r="CA42" s="355"/>
      <c r="CB42" s="355"/>
      <c r="CC42" s="355"/>
      <c r="CD42" s="355"/>
      <c r="CE42" s="355"/>
      <c r="CF42" s="355"/>
      <c r="CG42" s="355"/>
      <c r="CH42" s="355"/>
      <c r="CI42" s="355"/>
      <c r="CJ42" s="355"/>
      <c r="CK42" s="355"/>
      <c r="CL42" s="355"/>
      <c r="CM42" s="355"/>
      <c r="CN42" s="158"/>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5"/>
    </row>
    <row r="43" spans="1:113" ht="32.25" customHeight="1" x14ac:dyDescent="0.15">
      <c r="B43" s="18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58"/>
      <c r="U43" s="354" t="str">
        <f t="shared" si="4"/>
        <v/>
      </c>
      <c r="V43" s="354"/>
      <c r="W43" s="355"/>
      <c r="X43" s="355"/>
      <c r="Y43" s="355"/>
      <c r="Z43" s="355"/>
      <c r="AA43" s="355"/>
      <c r="AB43" s="355"/>
      <c r="AC43" s="355"/>
      <c r="AD43" s="355"/>
      <c r="AE43" s="355"/>
      <c r="AF43" s="355"/>
      <c r="AG43" s="355"/>
      <c r="AH43" s="355"/>
      <c r="AI43" s="355"/>
      <c r="AJ43" s="355"/>
      <c r="AK43" s="355"/>
      <c r="AL43" s="158"/>
      <c r="AM43" s="354" t="str">
        <f t="shared" si="0"/>
        <v/>
      </c>
      <c r="AN43" s="354"/>
      <c r="AO43" s="355"/>
      <c r="AP43" s="355"/>
      <c r="AQ43" s="355"/>
      <c r="AR43" s="355"/>
      <c r="AS43" s="355"/>
      <c r="AT43" s="355"/>
      <c r="AU43" s="355"/>
      <c r="AV43" s="355"/>
      <c r="AW43" s="355"/>
      <c r="AX43" s="355"/>
      <c r="AY43" s="355"/>
      <c r="AZ43" s="355"/>
      <c r="BA43" s="355"/>
      <c r="BB43" s="355"/>
      <c r="BC43" s="355"/>
      <c r="BD43" s="158"/>
      <c r="BE43" s="354" t="str">
        <f t="shared" si="1"/>
        <v/>
      </c>
      <c r="BF43" s="354"/>
      <c r="BG43" s="355"/>
      <c r="BH43" s="355"/>
      <c r="BI43" s="355"/>
      <c r="BJ43" s="355"/>
      <c r="BK43" s="355"/>
      <c r="BL43" s="355"/>
      <c r="BM43" s="355"/>
      <c r="BN43" s="355"/>
      <c r="BO43" s="355"/>
      <c r="BP43" s="355"/>
      <c r="BQ43" s="355"/>
      <c r="BR43" s="355"/>
      <c r="BS43" s="355"/>
      <c r="BT43" s="355"/>
      <c r="BU43" s="355"/>
      <c r="BV43" s="158"/>
      <c r="BW43" s="354">
        <f t="shared" si="2"/>
        <v>16</v>
      </c>
      <c r="BX43" s="354"/>
      <c r="BY43" s="355" t="str">
        <f>IF('各会計、関係団体の財政状況及び健全化判断比率'!B77="","",'各会計、関係団体の財政状況及び健全化判断比率'!B77)</f>
        <v>山口県市町総合事務組合山口県自治会館管理特別会計</v>
      </c>
      <c r="BZ43" s="355"/>
      <c r="CA43" s="355"/>
      <c r="CB43" s="355"/>
      <c r="CC43" s="355"/>
      <c r="CD43" s="355"/>
      <c r="CE43" s="355"/>
      <c r="CF43" s="355"/>
      <c r="CG43" s="355"/>
      <c r="CH43" s="355"/>
      <c r="CI43" s="355"/>
      <c r="CJ43" s="355"/>
      <c r="CK43" s="355"/>
      <c r="CL43" s="355"/>
      <c r="CM43" s="355"/>
      <c r="CN43" s="158"/>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5"/>
    </row>
    <row r="44" spans="1:113" ht="13.5" customHeight="1" thickBot="1" x14ac:dyDescent="0.2">
      <c r="B44" s="186"/>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8"/>
    </row>
    <row r="45" spans="1:113" x14ac:dyDescent="0.15"/>
    <row r="46" spans="1:113" x14ac:dyDescent="0.15">
      <c r="B46" s="157"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RgHRQyGI+p4w5c+OPAIXhei/IQ3c0o+FBlUlGiBNERRGqvAmfXrPe6JnIvS/gjPYMVM+RkVmH5ooxZFBBiQqA==" saltValue="ij3YD0eozFISqm8l39xn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529</v>
      </c>
      <c r="D34" s="1136"/>
      <c r="E34" s="1137"/>
      <c r="F34" s="32">
        <v>7.3</v>
      </c>
      <c r="G34" s="33">
        <v>11</v>
      </c>
      <c r="H34" s="33">
        <v>10.76</v>
      </c>
      <c r="I34" s="33">
        <v>10.050000000000001</v>
      </c>
      <c r="J34" s="34">
        <v>8.9700000000000006</v>
      </c>
      <c r="K34" s="22"/>
      <c r="L34" s="22"/>
      <c r="M34" s="22"/>
      <c r="N34" s="22"/>
      <c r="O34" s="22"/>
      <c r="P34" s="22"/>
    </row>
    <row r="35" spans="1:16" ht="39" customHeight="1" x14ac:dyDescent="0.15">
      <c r="A35" s="22"/>
      <c r="B35" s="35"/>
      <c r="C35" s="1132" t="s">
        <v>530</v>
      </c>
      <c r="D35" s="1132"/>
      <c r="E35" s="1133"/>
      <c r="F35" s="36" t="s">
        <v>485</v>
      </c>
      <c r="G35" s="37" t="s">
        <v>485</v>
      </c>
      <c r="H35" s="37" t="s">
        <v>485</v>
      </c>
      <c r="I35" s="37" t="s">
        <v>485</v>
      </c>
      <c r="J35" s="38">
        <v>1.51</v>
      </c>
      <c r="K35" s="22"/>
      <c r="L35" s="22"/>
      <c r="M35" s="22"/>
      <c r="N35" s="22"/>
      <c r="O35" s="22"/>
      <c r="P35" s="22"/>
    </row>
    <row r="36" spans="1:16" ht="39" customHeight="1" x14ac:dyDescent="0.15">
      <c r="A36" s="22"/>
      <c r="B36" s="35"/>
      <c r="C36" s="1132" t="s">
        <v>531</v>
      </c>
      <c r="D36" s="1132"/>
      <c r="E36" s="1133"/>
      <c r="F36" s="36">
        <v>1</v>
      </c>
      <c r="G36" s="37">
        <v>0.81</v>
      </c>
      <c r="H36" s="37">
        <v>0.62</v>
      </c>
      <c r="I36" s="37">
        <v>1.3</v>
      </c>
      <c r="J36" s="38">
        <v>1.44</v>
      </c>
      <c r="K36" s="22"/>
      <c r="L36" s="22"/>
      <c r="M36" s="22"/>
      <c r="N36" s="22"/>
      <c r="O36" s="22"/>
      <c r="P36" s="22"/>
    </row>
    <row r="37" spans="1:16" ht="39" customHeight="1" x14ac:dyDescent="0.15">
      <c r="A37" s="22"/>
      <c r="B37" s="35"/>
      <c r="C37" s="1132" t="s">
        <v>532</v>
      </c>
      <c r="D37" s="1132"/>
      <c r="E37" s="1133"/>
      <c r="F37" s="36">
        <v>1.1499999999999999</v>
      </c>
      <c r="G37" s="37">
        <v>0.81</v>
      </c>
      <c r="H37" s="37">
        <v>1.05</v>
      </c>
      <c r="I37" s="37">
        <v>1.17</v>
      </c>
      <c r="J37" s="38">
        <v>0.68</v>
      </c>
      <c r="K37" s="22"/>
      <c r="L37" s="22"/>
      <c r="M37" s="22"/>
      <c r="N37" s="22"/>
      <c r="O37" s="22"/>
      <c r="P37" s="22"/>
    </row>
    <row r="38" spans="1:16" ht="39" customHeight="1" x14ac:dyDescent="0.15">
      <c r="A38" s="22"/>
      <c r="B38" s="35"/>
      <c r="C38" s="1132" t="s">
        <v>533</v>
      </c>
      <c r="D38" s="1132"/>
      <c r="E38" s="1133"/>
      <c r="F38" s="36" t="s">
        <v>485</v>
      </c>
      <c r="G38" s="37" t="s">
        <v>485</v>
      </c>
      <c r="H38" s="37" t="s">
        <v>485</v>
      </c>
      <c r="I38" s="37" t="s">
        <v>485</v>
      </c>
      <c r="J38" s="38">
        <v>0.42</v>
      </c>
      <c r="K38" s="22"/>
      <c r="L38" s="22"/>
      <c r="M38" s="22"/>
      <c r="N38" s="22"/>
      <c r="O38" s="22"/>
      <c r="P38" s="22"/>
    </row>
    <row r="39" spans="1:16" ht="39" customHeight="1" x14ac:dyDescent="0.15">
      <c r="A39" s="22"/>
      <c r="B39" s="35"/>
      <c r="C39" s="1132" t="s">
        <v>534</v>
      </c>
      <c r="D39" s="1132"/>
      <c r="E39" s="1133"/>
      <c r="F39" s="36">
        <v>0.03</v>
      </c>
      <c r="G39" s="37">
        <v>0.02</v>
      </c>
      <c r="H39" s="37">
        <v>0.03</v>
      </c>
      <c r="I39" s="37">
        <v>0.03</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536</v>
      </c>
      <c r="D43" s="1134"/>
      <c r="E43" s="1135"/>
      <c r="F43" s="41">
        <v>0.85</v>
      </c>
      <c r="G43" s="42">
        <v>0.54</v>
      </c>
      <c r="H43" s="42">
        <v>0.62</v>
      </c>
      <c r="I43" s="42">
        <v>2.58</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IAI40Kt9QtZaTiDWWdAhxJgeT68BCiAtiPvQ4rv6kHAo5db2u3upVD0/KK4YfYXL7rMwG2/uS42ngHU608SA==" saltValue="Cs4/+b7fQ3vIiZjmn83Q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416</v>
      </c>
      <c r="L45" s="58">
        <v>448</v>
      </c>
      <c r="M45" s="58">
        <v>522</v>
      </c>
      <c r="N45" s="58">
        <v>484</v>
      </c>
      <c r="O45" s="59">
        <v>472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35</v>
      </c>
      <c r="L48" s="62">
        <v>34</v>
      </c>
      <c r="M48" s="62">
        <v>33</v>
      </c>
      <c r="N48" s="62">
        <v>34</v>
      </c>
      <c r="O48" s="63">
        <v>37</v>
      </c>
      <c r="P48" s="46"/>
      <c r="Q48" s="46"/>
      <c r="R48" s="46"/>
      <c r="S48" s="46"/>
      <c r="T48" s="46"/>
      <c r="U48" s="46"/>
    </row>
    <row r="49" spans="1:21" ht="30.75" customHeight="1" x14ac:dyDescent="0.15">
      <c r="A49" s="46"/>
      <c r="B49" s="1163"/>
      <c r="C49" s="1164"/>
      <c r="D49" s="60"/>
      <c r="E49" s="1140" t="s">
        <v>14</v>
      </c>
      <c r="F49" s="1140"/>
      <c r="G49" s="1140"/>
      <c r="H49" s="1140"/>
      <c r="I49" s="1140"/>
      <c r="J49" s="1141"/>
      <c r="K49" s="61">
        <v>0</v>
      </c>
      <c r="L49" s="62">
        <v>0</v>
      </c>
      <c r="M49" s="62">
        <v>0</v>
      </c>
      <c r="N49" s="62">
        <v>2</v>
      </c>
      <c r="O49" s="63">
        <v>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338</v>
      </c>
      <c r="L52" s="62">
        <v>355</v>
      </c>
      <c r="M52" s="62">
        <v>362</v>
      </c>
      <c r="N52" s="62">
        <v>321</v>
      </c>
      <c r="O52" s="63">
        <v>327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113</v>
      </c>
      <c r="L53" s="67">
        <v>127</v>
      </c>
      <c r="M53" s="67">
        <v>193</v>
      </c>
      <c r="N53" s="67">
        <v>199</v>
      </c>
      <c r="O53" s="68">
        <v>184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Hkii8Jmudp2v/kt+oxsexgZRj+Mi7IdUXJ/HAg/EgRqwdYMO/3pySHgRvjJEUnniTpldIsncEKH6nfRH2PJw==" saltValue="rrIJM4YshYiK/l8oE7G8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25">
        <v>5403</v>
      </c>
      <c r="J41" s="326">
        <v>5466</v>
      </c>
      <c r="K41" s="326">
        <v>5073</v>
      </c>
      <c r="L41" s="326">
        <v>4746</v>
      </c>
      <c r="M41" s="327">
        <v>4412</v>
      </c>
    </row>
    <row r="42" spans="2:13" ht="27.75" customHeight="1" x14ac:dyDescent="0.15">
      <c r="B42" s="1171"/>
      <c r="C42" s="1172"/>
      <c r="D42" s="104"/>
      <c r="E42" s="1175" t="s">
        <v>32</v>
      </c>
      <c r="F42" s="1175"/>
      <c r="G42" s="1175"/>
      <c r="H42" s="1176"/>
      <c r="I42" s="328" t="s">
        <v>485</v>
      </c>
      <c r="J42" s="329" t="s">
        <v>485</v>
      </c>
      <c r="K42" s="329" t="s">
        <v>485</v>
      </c>
      <c r="L42" s="329" t="s">
        <v>485</v>
      </c>
      <c r="M42" s="330" t="s">
        <v>485</v>
      </c>
    </row>
    <row r="43" spans="2:13" ht="27.75" customHeight="1" x14ac:dyDescent="0.15">
      <c r="B43" s="1171"/>
      <c r="C43" s="1172"/>
      <c r="D43" s="104"/>
      <c r="E43" s="1175" t="s">
        <v>33</v>
      </c>
      <c r="F43" s="1175"/>
      <c r="G43" s="1175"/>
      <c r="H43" s="1176"/>
      <c r="I43" s="328">
        <v>519</v>
      </c>
      <c r="J43" s="329">
        <v>544</v>
      </c>
      <c r="K43" s="329">
        <v>565</v>
      </c>
      <c r="L43" s="329">
        <v>584</v>
      </c>
      <c r="M43" s="330">
        <v>692</v>
      </c>
    </row>
    <row r="44" spans="2:13" ht="27.75" customHeight="1" x14ac:dyDescent="0.15">
      <c r="B44" s="1171"/>
      <c r="C44" s="1172"/>
      <c r="D44" s="104"/>
      <c r="E44" s="1175" t="s">
        <v>34</v>
      </c>
      <c r="F44" s="1175"/>
      <c r="G44" s="1175"/>
      <c r="H44" s="1176"/>
      <c r="I44" s="328">
        <v>8</v>
      </c>
      <c r="J44" s="329">
        <v>10</v>
      </c>
      <c r="K44" s="329">
        <v>10</v>
      </c>
      <c r="L44" s="329">
        <v>9</v>
      </c>
      <c r="M44" s="330">
        <v>17</v>
      </c>
    </row>
    <row r="45" spans="2:13" ht="27.75" customHeight="1" x14ac:dyDescent="0.15">
      <c r="B45" s="1171"/>
      <c r="C45" s="1172"/>
      <c r="D45" s="104"/>
      <c r="E45" s="1175" t="s">
        <v>35</v>
      </c>
      <c r="F45" s="1175"/>
      <c r="G45" s="1175"/>
      <c r="H45" s="1176"/>
      <c r="I45" s="328">
        <v>498</v>
      </c>
      <c r="J45" s="329">
        <v>534</v>
      </c>
      <c r="K45" s="329">
        <v>525</v>
      </c>
      <c r="L45" s="329">
        <v>518</v>
      </c>
      <c r="M45" s="330">
        <v>491</v>
      </c>
    </row>
    <row r="46" spans="2:13" ht="27.75" customHeight="1" x14ac:dyDescent="0.15">
      <c r="B46" s="1171"/>
      <c r="C46" s="1172"/>
      <c r="D46" s="105"/>
      <c r="E46" s="1175" t="s">
        <v>36</v>
      </c>
      <c r="F46" s="1175"/>
      <c r="G46" s="1175"/>
      <c r="H46" s="1176"/>
      <c r="I46" s="328">
        <v>175</v>
      </c>
      <c r="J46" s="329">
        <v>164</v>
      </c>
      <c r="K46" s="329">
        <v>148</v>
      </c>
      <c r="L46" s="329">
        <v>167</v>
      </c>
      <c r="M46" s="330">
        <v>155</v>
      </c>
    </row>
    <row r="47" spans="2:13" ht="27.75" customHeight="1" x14ac:dyDescent="0.15">
      <c r="B47" s="1171"/>
      <c r="C47" s="1172"/>
      <c r="D47" s="106"/>
      <c r="E47" s="1185" t="s">
        <v>37</v>
      </c>
      <c r="F47" s="1186"/>
      <c r="G47" s="1186"/>
      <c r="H47" s="1187"/>
      <c r="I47" s="328" t="s">
        <v>485</v>
      </c>
      <c r="J47" s="329" t="s">
        <v>485</v>
      </c>
      <c r="K47" s="329" t="s">
        <v>485</v>
      </c>
      <c r="L47" s="329" t="s">
        <v>485</v>
      </c>
      <c r="M47" s="330" t="s">
        <v>485</v>
      </c>
    </row>
    <row r="48" spans="2:13" ht="27.75" customHeight="1" x14ac:dyDescent="0.15">
      <c r="B48" s="1171"/>
      <c r="C48" s="1172"/>
      <c r="D48" s="104"/>
      <c r="E48" s="1175" t="s">
        <v>38</v>
      </c>
      <c r="F48" s="1175"/>
      <c r="G48" s="1175"/>
      <c r="H48" s="1176"/>
      <c r="I48" s="328" t="s">
        <v>485</v>
      </c>
      <c r="J48" s="329" t="s">
        <v>485</v>
      </c>
      <c r="K48" s="329" t="s">
        <v>485</v>
      </c>
      <c r="L48" s="329" t="s">
        <v>485</v>
      </c>
      <c r="M48" s="330" t="s">
        <v>485</v>
      </c>
    </row>
    <row r="49" spans="2:13" ht="27.75" customHeight="1" x14ac:dyDescent="0.15">
      <c r="B49" s="1173"/>
      <c r="C49" s="1174"/>
      <c r="D49" s="104"/>
      <c r="E49" s="1175" t="s">
        <v>39</v>
      </c>
      <c r="F49" s="1175"/>
      <c r="G49" s="1175"/>
      <c r="H49" s="1176"/>
      <c r="I49" s="328" t="s">
        <v>485</v>
      </c>
      <c r="J49" s="329" t="s">
        <v>485</v>
      </c>
      <c r="K49" s="329" t="s">
        <v>485</v>
      </c>
      <c r="L49" s="329" t="s">
        <v>485</v>
      </c>
      <c r="M49" s="330" t="s">
        <v>485</v>
      </c>
    </row>
    <row r="50" spans="2:13" ht="27.75" customHeight="1" x14ac:dyDescent="0.15">
      <c r="B50" s="1169" t="s">
        <v>40</v>
      </c>
      <c r="C50" s="1170"/>
      <c r="D50" s="107"/>
      <c r="E50" s="1175" t="s">
        <v>41</v>
      </c>
      <c r="F50" s="1175"/>
      <c r="G50" s="1175"/>
      <c r="H50" s="1176"/>
      <c r="I50" s="328">
        <v>1635</v>
      </c>
      <c r="J50" s="329">
        <v>1902</v>
      </c>
      <c r="K50" s="329">
        <v>2374</v>
      </c>
      <c r="L50" s="329">
        <v>2073</v>
      </c>
      <c r="M50" s="330">
        <v>2180</v>
      </c>
    </row>
    <row r="51" spans="2:13" ht="27.75" customHeight="1" x14ac:dyDescent="0.15">
      <c r="B51" s="1171"/>
      <c r="C51" s="1172"/>
      <c r="D51" s="104"/>
      <c r="E51" s="1175" t="s">
        <v>42</v>
      </c>
      <c r="F51" s="1175"/>
      <c r="G51" s="1175"/>
      <c r="H51" s="1176"/>
      <c r="I51" s="328">
        <v>377</v>
      </c>
      <c r="J51" s="329">
        <v>612</v>
      </c>
      <c r="K51" s="329">
        <v>589</v>
      </c>
      <c r="L51" s="329">
        <v>557</v>
      </c>
      <c r="M51" s="330">
        <v>539</v>
      </c>
    </row>
    <row r="52" spans="2:13" ht="27.75" customHeight="1" x14ac:dyDescent="0.15">
      <c r="B52" s="1173"/>
      <c r="C52" s="1174"/>
      <c r="D52" s="104"/>
      <c r="E52" s="1175" t="s">
        <v>43</v>
      </c>
      <c r="F52" s="1175"/>
      <c r="G52" s="1175"/>
      <c r="H52" s="1176"/>
      <c r="I52" s="328">
        <v>3587</v>
      </c>
      <c r="J52" s="329">
        <v>3481</v>
      </c>
      <c r="K52" s="329">
        <v>3304</v>
      </c>
      <c r="L52" s="329">
        <v>3084</v>
      </c>
      <c r="M52" s="330">
        <v>2879</v>
      </c>
    </row>
    <row r="53" spans="2:13" ht="27.75" customHeight="1" thickBot="1" x14ac:dyDescent="0.2">
      <c r="B53" s="1177" t="s">
        <v>19</v>
      </c>
      <c r="C53" s="1178"/>
      <c r="D53" s="108"/>
      <c r="E53" s="1179" t="s">
        <v>44</v>
      </c>
      <c r="F53" s="1179"/>
      <c r="G53" s="1179"/>
      <c r="H53" s="1180"/>
      <c r="I53" s="331">
        <v>1005</v>
      </c>
      <c r="J53" s="332">
        <v>723</v>
      </c>
      <c r="K53" s="332">
        <v>54</v>
      </c>
      <c r="L53" s="332">
        <v>311</v>
      </c>
      <c r="M53" s="333">
        <v>170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qtXNlr3VgLkjtfzB474UhzsPF7ysQd+YLVK729O+CRssoElHGEZgSPJI9wGGdQCkSkksKb/y/LKiAFyRQvdlQ==" saltValue="Rg9Y5JyatzugLgBO79cM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3CEC-3FB8-4587-BC13-8F23D31F74FA}">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346"/>
      <c r="C55" s="1196" t="s">
        <v>46</v>
      </c>
      <c r="D55" s="1196"/>
      <c r="E55" s="1197"/>
      <c r="F55" s="334">
        <v>1760</v>
      </c>
      <c r="G55" s="334">
        <v>1425</v>
      </c>
      <c r="H55" s="335">
        <v>1502</v>
      </c>
    </row>
    <row r="56" spans="2:8" ht="52.5" customHeight="1" x14ac:dyDescent="0.15">
      <c r="B56" s="347"/>
      <c r="C56" s="1198" t="s">
        <v>47</v>
      </c>
      <c r="D56" s="1198"/>
      <c r="E56" s="1199"/>
      <c r="F56" s="336">
        <v>138</v>
      </c>
      <c r="G56" s="336">
        <v>153</v>
      </c>
      <c r="H56" s="337">
        <v>164</v>
      </c>
    </row>
    <row r="57" spans="2:8" ht="53.25" customHeight="1" x14ac:dyDescent="0.15">
      <c r="B57" s="347"/>
      <c r="C57" s="1200" t="s">
        <v>48</v>
      </c>
      <c r="D57" s="1200"/>
      <c r="E57" s="1201"/>
      <c r="F57" s="338">
        <v>671</v>
      </c>
      <c r="G57" s="338">
        <v>692</v>
      </c>
      <c r="H57" s="339">
        <v>795</v>
      </c>
    </row>
    <row r="58" spans="2:8" ht="45.75" customHeight="1" x14ac:dyDescent="0.15">
      <c r="B58" s="348"/>
      <c r="C58" s="1188" t="s">
        <v>555</v>
      </c>
      <c r="D58" s="1189"/>
      <c r="E58" s="1190"/>
      <c r="F58" s="340">
        <v>206</v>
      </c>
      <c r="G58" s="340">
        <v>219</v>
      </c>
      <c r="H58" s="341">
        <v>257</v>
      </c>
    </row>
    <row r="59" spans="2:8" ht="45.75" customHeight="1" x14ac:dyDescent="0.15">
      <c r="B59" s="348"/>
      <c r="C59" s="1188" t="s">
        <v>556</v>
      </c>
      <c r="D59" s="1189"/>
      <c r="E59" s="1190"/>
      <c r="F59" s="340">
        <v>120</v>
      </c>
      <c r="G59" s="340">
        <v>142</v>
      </c>
      <c r="H59" s="341">
        <v>162</v>
      </c>
    </row>
    <row r="60" spans="2:8" ht="45.75" customHeight="1" x14ac:dyDescent="0.15">
      <c r="B60" s="348"/>
      <c r="C60" s="1188" t="s">
        <v>557</v>
      </c>
      <c r="D60" s="1189"/>
      <c r="E60" s="1190"/>
      <c r="F60" s="340">
        <v>119</v>
      </c>
      <c r="G60" s="340">
        <v>103</v>
      </c>
      <c r="H60" s="341">
        <v>128</v>
      </c>
    </row>
    <row r="61" spans="2:8" ht="45.75" customHeight="1" x14ac:dyDescent="0.15">
      <c r="B61" s="348"/>
      <c r="C61" s="1188" t="s">
        <v>559</v>
      </c>
      <c r="D61" s="1189"/>
      <c r="E61" s="1190"/>
      <c r="F61" s="340">
        <v>120</v>
      </c>
      <c r="G61" s="340">
        <v>120</v>
      </c>
      <c r="H61" s="341">
        <v>120</v>
      </c>
    </row>
    <row r="62" spans="2:8" ht="45.75" customHeight="1" thickBot="1" x14ac:dyDescent="0.2">
      <c r="B62" s="349"/>
      <c r="C62" s="1191" t="s">
        <v>558</v>
      </c>
      <c r="D62" s="1192"/>
      <c r="E62" s="1193"/>
      <c r="F62" s="342">
        <v>92</v>
      </c>
      <c r="G62" s="342">
        <v>67</v>
      </c>
      <c r="H62" s="343">
        <v>71</v>
      </c>
    </row>
    <row r="63" spans="2:8" ht="52.5" customHeight="1" thickBot="1" x14ac:dyDescent="0.2">
      <c r="B63" s="350"/>
      <c r="C63" s="1194" t="s">
        <v>49</v>
      </c>
      <c r="D63" s="1194"/>
      <c r="E63" s="1195"/>
      <c r="F63" s="344">
        <v>2568</v>
      </c>
      <c r="G63" s="344">
        <v>2270</v>
      </c>
      <c r="H63" s="345">
        <v>2461</v>
      </c>
    </row>
    <row r="64" spans="2:8" x14ac:dyDescent="0.15"/>
  </sheetData>
  <sheetProtection algorithmName="SHA-512" hashValue="I69EQRrGyD8x5pAjcDAphpYTfT4zj8H/WPlvQXjYRzlRtQga0M3oLil2nL8/5X86c+mpsehTIGfbJ9zVk+asUw==" saltValue="jOHDQ+DXF8L4Zt2iQDm+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522</v>
      </c>
      <c r="G2" s="132"/>
      <c r="H2" s="133"/>
    </row>
    <row r="3" spans="1:8" x14ac:dyDescent="0.15">
      <c r="A3" s="129" t="s">
        <v>515</v>
      </c>
      <c r="B3" s="134"/>
      <c r="C3" s="135"/>
      <c r="D3" s="136">
        <v>75472</v>
      </c>
      <c r="E3" s="137"/>
      <c r="F3" s="138">
        <v>126525</v>
      </c>
      <c r="G3" s="139"/>
      <c r="H3" s="140"/>
    </row>
    <row r="4" spans="1:8" x14ac:dyDescent="0.15">
      <c r="A4" s="141"/>
      <c r="B4" s="142"/>
      <c r="C4" s="143"/>
      <c r="D4" s="144">
        <v>56705</v>
      </c>
      <c r="E4" s="145"/>
      <c r="F4" s="146">
        <v>67052</v>
      </c>
      <c r="G4" s="147"/>
      <c r="H4" s="148"/>
    </row>
    <row r="5" spans="1:8" x14ac:dyDescent="0.15">
      <c r="A5" s="129" t="s">
        <v>517</v>
      </c>
      <c r="B5" s="134"/>
      <c r="C5" s="135"/>
      <c r="D5" s="136">
        <v>133832</v>
      </c>
      <c r="E5" s="137"/>
      <c r="F5" s="138">
        <v>138402</v>
      </c>
      <c r="G5" s="139"/>
      <c r="H5" s="140"/>
    </row>
    <row r="6" spans="1:8" x14ac:dyDescent="0.15">
      <c r="A6" s="141"/>
      <c r="B6" s="142"/>
      <c r="C6" s="143"/>
      <c r="D6" s="144">
        <v>55791</v>
      </c>
      <c r="E6" s="145"/>
      <c r="F6" s="146">
        <v>70652</v>
      </c>
      <c r="G6" s="147"/>
      <c r="H6" s="148"/>
    </row>
    <row r="7" spans="1:8" x14ac:dyDescent="0.15">
      <c r="A7" s="129" t="s">
        <v>518</v>
      </c>
      <c r="B7" s="134"/>
      <c r="C7" s="135"/>
      <c r="D7" s="136">
        <v>43859</v>
      </c>
      <c r="E7" s="137"/>
      <c r="F7" s="138">
        <v>146367</v>
      </c>
      <c r="G7" s="139"/>
      <c r="H7" s="140"/>
    </row>
    <row r="8" spans="1:8" x14ac:dyDescent="0.15">
      <c r="A8" s="141"/>
      <c r="B8" s="142"/>
      <c r="C8" s="143"/>
      <c r="D8" s="144">
        <v>43597</v>
      </c>
      <c r="E8" s="145"/>
      <c r="F8" s="146">
        <v>79441</v>
      </c>
      <c r="G8" s="147"/>
      <c r="H8" s="148"/>
    </row>
    <row r="9" spans="1:8" x14ac:dyDescent="0.15">
      <c r="A9" s="129" t="s">
        <v>519</v>
      </c>
      <c r="B9" s="134"/>
      <c r="C9" s="135"/>
      <c r="D9" s="136">
        <v>69408</v>
      </c>
      <c r="E9" s="137"/>
      <c r="F9" s="138">
        <v>165181</v>
      </c>
      <c r="G9" s="139"/>
      <c r="H9" s="140"/>
    </row>
    <row r="10" spans="1:8" x14ac:dyDescent="0.15">
      <c r="A10" s="141"/>
      <c r="B10" s="142"/>
      <c r="C10" s="143"/>
      <c r="D10" s="144">
        <v>69236</v>
      </c>
      <c r="E10" s="145"/>
      <c r="F10" s="146">
        <v>82246</v>
      </c>
      <c r="G10" s="147"/>
      <c r="H10" s="148"/>
    </row>
    <row r="11" spans="1:8" x14ac:dyDescent="0.15">
      <c r="A11" s="129" t="s">
        <v>520</v>
      </c>
      <c r="B11" s="134"/>
      <c r="C11" s="135"/>
      <c r="D11" s="136">
        <v>55623</v>
      </c>
      <c r="E11" s="137"/>
      <c r="F11" s="138">
        <v>166234</v>
      </c>
      <c r="G11" s="139"/>
      <c r="H11" s="140"/>
    </row>
    <row r="12" spans="1:8" x14ac:dyDescent="0.15">
      <c r="A12" s="141"/>
      <c r="B12" s="142"/>
      <c r="C12" s="149"/>
      <c r="D12" s="144">
        <v>50771</v>
      </c>
      <c r="E12" s="145"/>
      <c r="F12" s="146">
        <v>89789</v>
      </c>
      <c r="G12" s="147"/>
      <c r="H12" s="148"/>
    </row>
    <row r="13" spans="1:8" x14ac:dyDescent="0.15">
      <c r="A13" s="129"/>
      <c r="B13" s="134"/>
      <c r="C13" s="135"/>
      <c r="D13" s="136">
        <v>75639</v>
      </c>
      <c r="E13" s="137"/>
      <c r="F13" s="138">
        <v>148542</v>
      </c>
      <c r="G13" s="150"/>
      <c r="H13" s="140"/>
    </row>
    <row r="14" spans="1:8" x14ac:dyDescent="0.15">
      <c r="A14" s="141"/>
      <c r="B14" s="142"/>
      <c r="C14" s="143"/>
      <c r="D14" s="144">
        <v>55220</v>
      </c>
      <c r="E14" s="145"/>
      <c r="F14" s="146">
        <v>77836</v>
      </c>
      <c r="G14" s="147"/>
      <c r="H14" s="148"/>
    </row>
    <row r="17" spans="1:11" x14ac:dyDescent="0.15">
      <c r="A17" s="125" t="s">
        <v>51</v>
      </c>
    </row>
    <row r="18" spans="1:11" x14ac:dyDescent="0.15">
      <c r="A18" s="151"/>
      <c r="B18" s="151" t="str">
        <f>実質収支比率等に係る経年分析!F$46</f>
        <v>R02</v>
      </c>
      <c r="C18" s="151" t="str">
        <f>実質収支比率等に係る経年分析!G$46</f>
        <v>R03</v>
      </c>
      <c r="D18" s="151" t="str">
        <f>実質収支比率等に係る経年分析!H$46</f>
        <v>R04</v>
      </c>
      <c r="E18" s="151" t="str">
        <f>実質収支比率等に係る経年分析!I$46</f>
        <v>R05</v>
      </c>
      <c r="F18" s="151" t="str">
        <f>実質収支比率等に係る経年分析!J$46</f>
        <v>R06</v>
      </c>
    </row>
    <row r="19" spans="1:11" x14ac:dyDescent="0.15">
      <c r="A19" s="151" t="s">
        <v>52</v>
      </c>
      <c r="B19" s="151">
        <f>ROUND(VALUE(SUBSTITUTE(実質収支比率等に係る経年分析!F$48,"▲","-")),2)</f>
        <v>7.3</v>
      </c>
      <c r="C19" s="151">
        <f>ROUND(VALUE(SUBSTITUTE(実質収支比率等に係る経年分析!G$48,"▲","-")),2)</f>
        <v>11.01</v>
      </c>
      <c r="D19" s="151">
        <f>ROUND(VALUE(SUBSTITUTE(実質収支比率等に係る経年分析!H$48,"▲","-")),2)</f>
        <v>10.77</v>
      </c>
      <c r="E19" s="151">
        <f>ROUND(VALUE(SUBSTITUTE(実質収支比率等に係る経年分析!I$48,"▲","-")),2)</f>
        <v>10.050000000000001</v>
      </c>
      <c r="F19" s="151">
        <f>ROUND(VALUE(SUBSTITUTE(実質収支比率等に係る経年分析!J$48,"▲","-")),2)</f>
        <v>8.9700000000000006</v>
      </c>
    </row>
    <row r="20" spans="1:11" x14ac:dyDescent="0.15">
      <c r="A20" s="151" t="s">
        <v>53</v>
      </c>
      <c r="B20" s="151">
        <f>ROUND(VALUE(SUBSTITUTE(実質収支比率等に係る経年分析!F$47,"▲","-")),2)</f>
        <v>52.71</v>
      </c>
      <c r="C20" s="151">
        <f>ROUND(VALUE(SUBSTITUTE(実質収支比率等に係る経年分析!G$47,"▲","-")),2)</f>
        <v>55.79</v>
      </c>
      <c r="D20" s="151">
        <f>ROUND(VALUE(SUBSTITUTE(実質収支比率等に係る経年分析!H$47,"▲","-")),2)</f>
        <v>70.489999999999995</v>
      </c>
      <c r="E20" s="151">
        <f>ROUND(VALUE(SUBSTITUTE(実質収支比率等に係る経年分析!I$47,"▲","-")),2)</f>
        <v>55.85</v>
      </c>
      <c r="F20" s="151">
        <f>ROUND(VALUE(SUBSTITUTE(実質収支比率等に係る経年分析!J$47,"▲","-")),2)</f>
        <v>59.31</v>
      </c>
    </row>
    <row r="21" spans="1:11" x14ac:dyDescent="0.15">
      <c r="A21" s="151" t="s">
        <v>54</v>
      </c>
      <c r="B21" s="151">
        <f>IF(ISNUMBER(VALUE(SUBSTITUTE(実質収支比率等に係る経年分析!F$49,"▲","-"))),ROUND(VALUE(SUBSTITUTE(実質収支比率等に係る経年分析!F$49,"▲","-")),2),NA())</f>
        <v>3.98</v>
      </c>
      <c r="C21" s="151">
        <f>IF(ISNUMBER(VALUE(SUBSTITUTE(実質収支比率等に係る経年分析!G$49,"▲","-"))),ROUND(VALUE(SUBSTITUTE(実質収支比率等に係る経年分析!G$49,"▲","-")),2),NA())</f>
        <v>9.75</v>
      </c>
      <c r="D21" s="151">
        <f>IF(ISNUMBER(VALUE(SUBSTITUTE(実質収支比率等に係る経年分析!H$49,"▲","-"))),ROUND(VALUE(SUBSTITUTE(実質収支比率等に係る経年分析!H$49,"▲","-")),2),NA())</f>
        <v>13.8</v>
      </c>
      <c r="E21" s="151">
        <f>IF(ISNUMBER(VALUE(SUBSTITUTE(実質収支比率等に係る経年分析!I$49,"▲","-"))),ROUND(VALUE(SUBSTITUTE(実質収支比率等に係る経年分析!I$49,"▲","-")),2),NA())</f>
        <v>-13.62</v>
      </c>
      <c r="F21" s="151">
        <f>IF(ISNUMBER(VALUE(SUBSTITUTE(実質収支比率等に係る経年分析!J$49,"▲","-"))),ROUND(VALUE(SUBSTITUTE(実質収支比率等に係る経年分析!J$49,"▲","-")),2),NA())</f>
        <v>1.88</v>
      </c>
    </row>
    <row r="24" spans="1:11" x14ac:dyDescent="0.15">
      <c r="A24" s="125" t="s">
        <v>55</v>
      </c>
    </row>
    <row r="25" spans="1:11" x14ac:dyDescent="0.15">
      <c r="A25" s="152"/>
      <c r="B25" s="152" t="str">
        <f>連結実質赤字比率に係る赤字・黒字の構成分析!F$33</f>
        <v>R02</v>
      </c>
      <c r="C25" s="152"/>
      <c r="D25" s="152" t="str">
        <f>連結実質赤字比率に係る赤字・黒字の構成分析!G$33</f>
        <v>R03</v>
      </c>
      <c r="E25" s="152"/>
      <c r="F25" s="152" t="str">
        <f>連結実質赤字比率に係る赤字・黒字の構成分析!H$33</f>
        <v>R04</v>
      </c>
      <c r="G25" s="152"/>
      <c r="H25" s="152" t="str">
        <f>連結実質赤字比率に係る赤字・黒字の構成分析!I$33</f>
        <v>R05</v>
      </c>
      <c r="I25" s="152"/>
      <c r="J25" s="152" t="str">
        <f>連結実質赤字比率に係る赤字・黒字の構成分析!J$33</f>
        <v>R06</v>
      </c>
      <c r="K25" s="152"/>
    </row>
    <row r="26" spans="1:11" x14ac:dyDescent="0.15">
      <c r="A26" s="152"/>
      <c r="B26" s="152" t="s">
        <v>56</v>
      </c>
      <c r="C26" s="152" t="s">
        <v>57</v>
      </c>
      <c r="D26" s="152" t="s">
        <v>56</v>
      </c>
      <c r="E26" s="152" t="s">
        <v>57</v>
      </c>
      <c r="F26" s="152" t="s">
        <v>56</v>
      </c>
      <c r="G26" s="152" t="s">
        <v>57</v>
      </c>
      <c r="H26" s="152" t="s">
        <v>56</v>
      </c>
      <c r="I26" s="152" t="s">
        <v>57</v>
      </c>
      <c r="J26" s="152" t="s">
        <v>56</v>
      </c>
      <c r="K26" s="152" t="s">
        <v>57</v>
      </c>
    </row>
    <row r="27" spans="1:11" x14ac:dyDescent="0.15">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0.85</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0.54</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0.62</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2.58</v>
      </c>
      <c r="J27" s="152" t="e">
        <f>IF(ROUND(VALUE(SUBSTITUTE(連結実質赤字比率に係る赤字・黒字の構成分析!J$43,"▲", "-")), 2) &lt; 0, ABS(ROUND(VALUE(SUBSTITUTE(連結実質赤字比率に係る赤字・黒字の構成分析!J$43,"▲", "-")), 2)), NA())</f>
        <v>#VALUE!</v>
      </c>
      <c r="K27" s="152" t="e">
        <f>IF(ROUND(VALUE(SUBSTITUTE(連結実質赤字比率に係る赤字・黒字の構成分析!J$43,"▲", "-")), 2) &gt;= 0, ABS(ROUND(VALUE(SUBSTITUTE(連結実質赤字比率に係る赤字・黒字の構成分析!J$43,"▲", "-")), 2)), NA())</f>
        <v>#VALUE!</v>
      </c>
    </row>
    <row r="28" spans="1:11" x14ac:dyDescent="0.15">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15">
      <c r="A29" s="152" t="e">
        <f>IF(連結実質赤字比率に係る赤字・黒字の構成分析!C$41="",NA(),連結実質赤字比率に係る赤字・黒字の構成分析!C$41)</f>
        <v>#N/A</v>
      </c>
      <c r="B29" s="152" t="e">
        <f>IF(ROUND(VALUE(SUBSTITUTE(連結実質赤字比率に係る赤字・黒字の構成分析!F$41,"▲", "-")), 2) &lt; 0, ABS(ROUND(VALUE(SUBSTITUTE(連結実質赤字比率に係る赤字・黒字の構成分析!F$41,"▲", "-")), 2)), NA())</f>
        <v>#VALUE!</v>
      </c>
      <c r="C29" s="152" t="e">
        <f>IF(ROUND(VALUE(SUBSTITUTE(連結実質赤字比率に係る赤字・黒字の構成分析!F$41,"▲", "-")), 2) &gt;= 0, ABS(ROUND(VALUE(SUBSTITUTE(連結実質赤字比率に係る赤字・黒字の構成分析!F$41,"▲", "-")), 2)), NA())</f>
        <v>#VALUE!</v>
      </c>
      <c r="D29" s="152" t="e">
        <f>IF(ROUND(VALUE(SUBSTITUTE(連結実質赤字比率に係る赤字・黒字の構成分析!G$41,"▲", "-")), 2) &lt; 0, ABS(ROUND(VALUE(SUBSTITUTE(連結実質赤字比率に係る赤字・黒字の構成分析!G$41,"▲", "-")), 2)), NA())</f>
        <v>#VALUE!</v>
      </c>
      <c r="E29" s="152" t="e">
        <f>IF(ROUND(VALUE(SUBSTITUTE(連結実質赤字比率に係る赤字・黒字の構成分析!G$41,"▲", "-")), 2) &gt;= 0, ABS(ROUND(VALUE(SUBSTITUTE(連結実質赤字比率に係る赤字・黒字の構成分析!G$41,"▲", "-")), 2)), NA())</f>
        <v>#VALUE!</v>
      </c>
      <c r="F29" s="152" t="e">
        <f>IF(ROUND(VALUE(SUBSTITUTE(連結実質赤字比率に係る赤字・黒字の構成分析!H$41,"▲", "-")), 2) &lt; 0, ABS(ROUND(VALUE(SUBSTITUTE(連結実質赤字比率に係る赤字・黒字の構成分析!H$41,"▲", "-")), 2)), NA())</f>
        <v>#VALUE!</v>
      </c>
      <c r="G29" s="152" t="e">
        <f>IF(ROUND(VALUE(SUBSTITUTE(連結実質赤字比率に係る赤字・黒字の構成分析!H$41,"▲", "-")), 2) &gt;= 0, ABS(ROUND(VALUE(SUBSTITUTE(連結実質赤字比率に係る赤字・黒字の構成分析!H$41,"▲", "-")), 2)), NA())</f>
        <v>#VALUE!</v>
      </c>
      <c r="H29" s="152" t="e">
        <f>IF(ROUND(VALUE(SUBSTITUTE(連結実質赤字比率に係る赤字・黒字の構成分析!I$41,"▲", "-")), 2) &lt; 0, ABS(ROUND(VALUE(SUBSTITUTE(連結実質赤字比率に係る赤字・黒字の構成分析!I$41,"▲", "-")), 2)), NA())</f>
        <v>#VALUE!</v>
      </c>
      <c r="I29" s="152" t="e">
        <f>IF(ROUND(VALUE(SUBSTITUTE(連結実質赤字比率に係る赤字・黒字の構成分析!I$41,"▲", "-")), 2) &gt;= 0, ABS(ROUND(VALUE(SUBSTITUTE(連結実質赤字比率に係る赤字・黒字の構成分析!I$41,"▲", "-")), 2)), NA())</f>
        <v>#VALUE!</v>
      </c>
      <c r="J29" s="152" t="e">
        <f>IF(ROUND(VALUE(SUBSTITUTE(連結実質赤字比率に係る赤字・黒字の構成分析!J$41,"▲", "-")), 2) &lt; 0, ABS(ROUND(VALUE(SUBSTITUTE(連結実質赤字比率に係る赤字・黒字の構成分析!J$41,"▲", "-")), 2)), NA())</f>
        <v>#VALUE!</v>
      </c>
      <c r="K29" s="152" t="e">
        <f>IF(ROUND(VALUE(SUBSTITUTE(連結実質赤字比率に係る赤字・黒字の構成分析!J$41,"▲", "-")), 2) &gt;= 0, ABS(ROUND(VALUE(SUBSTITUTE(連結実質赤字比率に係る赤字・黒字の構成分析!J$41,"▲", "-")), 2)), NA())</f>
        <v>#VALUE!</v>
      </c>
    </row>
    <row r="30" spans="1:11" x14ac:dyDescent="0.15">
      <c r="A30" s="152" t="e">
        <f>IF(連結実質赤字比率に係る赤字・黒字の構成分析!C$40="",NA(),連結実質赤字比率に係る赤字・黒字の構成分析!C$40)</f>
        <v>#N/A</v>
      </c>
      <c r="B30" s="152" t="e">
        <f>IF(ROUND(VALUE(SUBSTITUTE(連結実質赤字比率に係る赤字・黒字の構成分析!F$40,"▲", "-")), 2) &lt; 0, ABS(ROUND(VALUE(SUBSTITUTE(連結実質赤字比率に係る赤字・黒字の構成分析!F$40,"▲", "-")), 2)), NA())</f>
        <v>#VALUE!</v>
      </c>
      <c r="C30" s="152" t="e">
        <f>IF(ROUND(VALUE(SUBSTITUTE(連結実質赤字比率に係る赤字・黒字の構成分析!F$40,"▲", "-")), 2) &gt;= 0, ABS(ROUND(VALUE(SUBSTITUTE(連結実質赤字比率に係る赤字・黒字の構成分析!F$40,"▲", "-")), 2)), NA())</f>
        <v>#VALUE!</v>
      </c>
      <c r="D30" s="152" t="e">
        <f>IF(ROUND(VALUE(SUBSTITUTE(連結実質赤字比率に係る赤字・黒字の構成分析!G$40,"▲", "-")), 2) &lt; 0, ABS(ROUND(VALUE(SUBSTITUTE(連結実質赤字比率に係る赤字・黒字の構成分析!G$40,"▲", "-")), 2)), NA())</f>
        <v>#VALUE!</v>
      </c>
      <c r="E30" s="152" t="e">
        <f>IF(ROUND(VALUE(SUBSTITUTE(連結実質赤字比率に係る赤字・黒字の構成分析!G$40,"▲", "-")), 2) &gt;= 0, ABS(ROUND(VALUE(SUBSTITUTE(連結実質赤字比率に係る赤字・黒字の構成分析!G$40,"▲", "-")), 2)), NA())</f>
        <v>#VALUE!</v>
      </c>
      <c r="F30" s="152" t="e">
        <f>IF(ROUND(VALUE(SUBSTITUTE(連結実質赤字比率に係る赤字・黒字の構成分析!H$40,"▲", "-")), 2) &lt; 0, ABS(ROUND(VALUE(SUBSTITUTE(連結実質赤字比率に係る赤字・黒字の構成分析!H$40,"▲", "-")), 2)), NA())</f>
        <v>#VALUE!</v>
      </c>
      <c r="G30" s="152" t="e">
        <f>IF(ROUND(VALUE(SUBSTITUTE(連結実質赤字比率に係る赤字・黒字の構成分析!H$40,"▲", "-")), 2) &gt;= 0, ABS(ROUND(VALUE(SUBSTITUTE(連結実質赤字比率に係る赤字・黒字の構成分析!H$40,"▲", "-")), 2)), NA())</f>
        <v>#VALUE!</v>
      </c>
      <c r="H30" s="152" t="e">
        <f>IF(ROUND(VALUE(SUBSTITUTE(連結実質赤字比率に係る赤字・黒字の構成分析!I$40,"▲", "-")), 2) &lt; 0, ABS(ROUND(VALUE(SUBSTITUTE(連結実質赤字比率に係る赤字・黒字の構成分析!I$40,"▲", "-")), 2)), NA())</f>
        <v>#VALUE!</v>
      </c>
      <c r="I30" s="152" t="e">
        <f>IF(ROUND(VALUE(SUBSTITUTE(連結実質赤字比率に係る赤字・黒字の構成分析!I$40,"▲", "-")), 2) &gt;= 0, ABS(ROUND(VALUE(SUBSTITUTE(連結実質赤字比率に係る赤字・黒字の構成分析!I$40,"▲", "-")), 2)), NA())</f>
        <v>#VALUE!</v>
      </c>
      <c r="J30" s="152" t="e">
        <f>IF(ROUND(VALUE(SUBSTITUTE(連結実質赤字比率に係る赤字・黒字の構成分析!J$40,"▲", "-")), 2) &lt; 0, ABS(ROUND(VALUE(SUBSTITUTE(連結実質赤字比率に係る赤字・黒字の構成分析!J$40,"▲", "-")), 2)), NA())</f>
        <v>#VALUE!</v>
      </c>
      <c r="K30" s="152" t="e">
        <f>IF(ROUND(VALUE(SUBSTITUTE(連結実質赤字比率に係る赤字・黒字の構成分析!J$40,"▲", "-")), 2) &gt;= 0, ABS(ROUND(VALUE(SUBSTITUTE(連結実質赤字比率に係る赤字・黒字の構成分析!J$40,"▲", "-")), 2)), NA())</f>
        <v>#VALUE!</v>
      </c>
    </row>
    <row r="31" spans="1:11" x14ac:dyDescent="0.15">
      <c r="A31" s="152" t="str">
        <f>IF(連結実質赤字比率に係る赤字・黒字の構成分析!C$39="",NA(),連結実質赤字比率に係る赤字・黒字の構成分析!C$39)</f>
        <v>後期高齢者医療特別会計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0.03</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0.02</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0.03</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0.03</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0.03</v>
      </c>
    </row>
    <row r="32" spans="1:11" x14ac:dyDescent="0.15">
      <c r="A32" s="152" t="str">
        <f>IF(連結実質赤字比率に係る赤字・黒字の構成分析!C$38="",NA(),連結実質赤字比率に係る赤字・黒字の構成分析!C$38)</f>
        <v>簡易水道事業会計</v>
      </c>
      <c r="B32" s="152" t="e">
        <f>IF(ROUND(VALUE(SUBSTITUTE(連結実質赤字比率に係る赤字・黒字の構成分析!F$38,"▲", "-")), 2) &lt; 0, ABS(ROUND(VALUE(SUBSTITUTE(連結実質赤字比率に係る赤字・黒字の構成分析!F$38,"▲", "-")), 2)), NA())</f>
        <v>#VALUE!</v>
      </c>
      <c r="C32" s="152" t="e">
        <f>IF(ROUND(VALUE(SUBSTITUTE(連結実質赤字比率に係る赤字・黒字の構成分析!F$38,"▲", "-")), 2) &gt;= 0, ABS(ROUND(VALUE(SUBSTITUTE(連結実質赤字比率に係る赤字・黒字の構成分析!F$38,"▲", "-")), 2)), NA())</f>
        <v>#VALUE!</v>
      </c>
      <c r="D32" s="152" t="e">
        <f>IF(ROUND(VALUE(SUBSTITUTE(連結実質赤字比率に係る赤字・黒字の構成分析!G$38,"▲", "-")), 2) &lt; 0, ABS(ROUND(VALUE(SUBSTITUTE(連結実質赤字比率に係る赤字・黒字の構成分析!G$38,"▲", "-")), 2)), NA())</f>
        <v>#VALUE!</v>
      </c>
      <c r="E32" s="152" t="e">
        <f>IF(ROUND(VALUE(SUBSTITUTE(連結実質赤字比率に係る赤字・黒字の構成分析!G$38,"▲", "-")), 2) &gt;= 0, ABS(ROUND(VALUE(SUBSTITUTE(連結実質赤字比率に係る赤字・黒字の構成分析!G$38,"▲", "-")), 2)), NA())</f>
        <v>#VALUE!</v>
      </c>
      <c r="F32" s="152" t="e">
        <f>IF(ROUND(VALUE(SUBSTITUTE(連結実質赤字比率に係る赤字・黒字の構成分析!H$38,"▲", "-")), 2) &lt; 0, ABS(ROUND(VALUE(SUBSTITUTE(連結実質赤字比率に係る赤字・黒字の構成分析!H$38,"▲", "-")), 2)), NA())</f>
        <v>#VALUE!</v>
      </c>
      <c r="G32" s="152" t="e">
        <f>IF(ROUND(VALUE(SUBSTITUTE(連結実質赤字比率に係る赤字・黒字の構成分析!H$38,"▲", "-")), 2) &gt;= 0, ABS(ROUND(VALUE(SUBSTITUTE(連結実質赤字比率に係る赤字・黒字の構成分析!H$38,"▲", "-")), 2)), NA())</f>
        <v>#VALUE!</v>
      </c>
      <c r="H32" s="152" t="e">
        <f>IF(ROUND(VALUE(SUBSTITUTE(連結実質赤字比率に係る赤字・黒字の構成分析!I$38,"▲", "-")), 2) &lt; 0, ABS(ROUND(VALUE(SUBSTITUTE(連結実質赤字比率に係る赤字・黒字の構成分析!I$38,"▲", "-")), 2)), NA())</f>
        <v>#VALUE!</v>
      </c>
      <c r="I32" s="152" t="e">
        <f>IF(ROUND(VALUE(SUBSTITUTE(連結実質赤字比率に係る赤字・黒字の構成分析!I$38,"▲", "-")), 2) &gt;= 0, ABS(ROUND(VALUE(SUBSTITUTE(連結実質赤字比率に係る赤字・黒字の構成分析!I$38,"▲", "-")), 2)), NA())</f>
        <v>#VALUE!</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0.42</v>
      </c>
    </row>
    <row r="33" spans="1:16" x14ac:dyDescent="0.15">
      <c r="A33" s="152" t="str">
        <f>IF(連結実質赤字比率に係る赤字・黒字の構成分析!C$37="",NA(),連結実質赤字比率に係る赤字・黒字の構成分析!C$37)</f>
        <v>国民健康保険特別会計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1.1499999999999999</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0.81</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1.05</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1.17</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0.68</v>
      </c>
    </row>
    <row r="34" spans="1:16" x14ac:dyDescent="0.15">
      <c r="A34" s="152" t="str">
        <f>IF(連結実質赤字比率に係る赤字・黒字の構成分析!C$36="",NA(),連結実質赤字比率に係る赤字・黒字の構成分析!C$36)</f>
        <v>介護保険特別会計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1</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0.81</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0.62</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1.3</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1.44</v>
      </c>
    </row>
    <row r="35" spans="1:16" x14ac:dyDescent="0.15">
      <c r="A35" s="152" t="str">
        <f>IF(連結実質赤字比率に係る赤字・黒字の構成分析!C$35="",NA(),連結実質赤字比率に係る赤字・黒字の構成分析!C$35)</f>
        <v>公共下水道事業会計</v>
      </c>
      <c r="B35" s="152" t="e">
        <f>IF(ROUND(VALUE(SUBSTITUTE(連結実質赤字比率に係る赤字・黒字の構成分析!F$35,"▲", "-")), 2) &lt; 0, ABS(ROUND(VALUE(SUBSTITUTE(連結実質赤字比率に係る赤字・黒字の構成分析!F$35,"▲", "-")), 2)), NA())</f>
        <v>#VALUE!</v>
      </c>
      <c r="C35" s="152" t="e">
        <f>IF(ROUND(VALUE(SUBSTITUTE(連結実質赤字比率に係る赤字・黒字の構成分析!F$35,"▲", "-")), 2) &gt;= 0, ABS(ROUND(VALUE(SUBSTITUTE(連結実質赤字比率に係る赤字・黒字の構成分析!F$35,"▲", "-")), 2)), NA())</f>
        <v>#VALUE!</v>
      </c>
      <c r="D35" s="152" t="e">
        <f>IF(ROUND(VALUE(SUBSTITUTE(連結実質赤字比率に係る赤字・黒字の構成分析!G$35,"▲", "-")), 2) &lt; 0, ABS(ROUND(VALUE(SUBSTITUTE(連結実質赤字比率に係る赤字・黒字の構成分析!G$35,"▲", "-")), 2)), NA())</f>
        <v>#VALUE!</v>
      </c>
      <c r="E35" s="152" t="e">
        <f>IF(ROUND(VALUE(SUBSTITUTE(連結実質赤字比率に係る赤字・黒字の構成分析!G$35,"▲", "-")), 2) &gt;= 0, ABS(ROUND(VALUE(SUBSTITUTE(連結実質赤字比率に係る赤字・黒字の構成分析!G$35,"▲", "-")), 2)), NA())</f>
        <v>#VALUE!</v>
      </c>
      <c r="F35" s="152" t="e">
        <f>IF(ROUND(VALUE(SUBSTITUTE(連結実質赤字比率に係る赤字・黒字の構成分析!H$35,"▲", "-")), 2) &lt; 0, ABS(ROUND(VALUE(SUBSTITUTE(連結実質赤字比率に係る赤字・黒字の構成分析!H$35,"▲", "-")), 2)), NA())</f>
        <v>#VALUE!</v>
      </c>
      <c r="G35" s="152" t="e">
        <f>IF(ROUND(VALUE(SUBSTITUTE(連結実質赤字比率に係る赤字・黒字の構成分析!H$35,"▲", "-")), 2) &gt;= 0, ABS(ROUND(VALUE(SUBSTITUTE(連結実質赤字比率に係る赤字・黒字の構成分析!H$35,"▲", "-")), 2)), NA())</f>
        <v>#VALUE!</v>
      </c>
      <c r="H35" s="152" t="e">
        <f>IF(ROUND(VALUE(SUBSTITUTE(連結実質赤字比率に係る赤字・黒字の構成分析!I$35,"▲", "-")), 2) &lt; 0, ABS(ROUND(VALUE(SUBSTITUTE(連結実質赤字比率に係る赤字・黒字の構成分析!I$35,"▲", "-")), 2)), NA())</f>
        <v>#VALUE!</v>
      </c>
      <c r="I35" s="152" t="e">
        <f>IF(ROUND(VALUE(SUBSTITUTE(連結実質赤字比率に係る赤字・黒字の構成分析!I$35,"▲", "-")), 2) &gt;= 0, ABS(ROUND(VALUE(SUBSTITUTE(連結実質赤字比率に係る赤字・黒字の構成分析!I$35,"▲", "-")), 2)), NA())</f>
        <v>#VALUE!</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1.51</v>
      </c>
    </row>
    <row r="36" spans="1:16" x14ac:dyDescent="0.15">
      <c r="A36" s="152" t="str">
        <f>IF(連結実質赤字比率に係る赤字・黒字の構成分析!C$34="",NA(),連結実質赤字比率に係る赤字・黒字の構成分析!C$34)</f>
        <v>一般会計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7.3</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11</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10.76</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10.050000000000001</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8.9700000000000006</v>
      </c>
    </row>
    <row r="39" spans="1:16" x14ac:dyDescent="0.15">
      <c r="A39" s="125" t="s">
        <v>58</v>
      </c>
    </row>
    <row r="40" spans="1:16" x14ac:dyDescent="0.15">
      <c r="A40" s="153"/>
      <c r="B40" s="153" t="str">
        <f>'実質公債費比率（分子）の構造'!K$44</f>
        <v>R02</v>
      </c>
      <c r="C40" s="153"/>
      <c r="D40" s="153"/>
      <c r="E40" s="153" t="str">
        <f>'実質公債費比率（分子）の構造'!L$44</f>
        <v>R03</v>
      </c>
      <c r="F40" s="153"/>
      <c r="G40" s="153"/>
      <c r="H40" s="153" t="str">
        <f>'実質公債費比率（分子）の構造'!M$44</f>
        <v>R04</v>
      </c>
      <c r="I40" s="153"/>
      <c r="J40" s="153"/>
      <c r="K40" s="153" t="str">
        <f>'実質公債費比率（分子）の構造'!N$44</f>
        <v>R05</v>
      </c>
      <c r="L40" s="153"/>
      <c r="M40" s="153"/>
      <c r="N40" s="153" t="str">
        <f>'実質公債費比率（分子）の構造'!O$44</f>
        <v>R06</v>
      </c>
      <c r="O40" s="153"/>
      <c r="P40" s="153"/>
    </row>
    <row r="41" spans="1:16" x14ac:dyDescent="0.15">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15">
      <c r="A42" s="153" t="s">
        <v>61</v>
      </c>
      <c r="B42" s="153"/>
      <c r="C42" s="153"/>
      <c r="D42" s="153">
        <f>'実質公債費比率（分子）の構造'!K$52</f>
        <v>338</v>
      </c>
      <c r="E42" s="153"/>
      <c r="F42" s="153"/>
      <c r="G42" s="153">
        <f>'実質公債費比率（分子）の構造'!L$52</f>
        <v>355</v>
      </c>
      <c r="H42" s="153"/>
      <c r="I42" s="153"/>
      <c r="J42" s="153">
        <f>'実質公債費比率（分子）の構造'!M$52</f>
        <v>362</v>
      </c>
      <c r="K42" s="153"/>
      <c r="L42" s="153"/>
      <c r="M42" s="153">
        <f>'実質公債費比率（分子）の構造'!N$52</f>
        <v>321</v>
      </c>
      <c r="N42" s="153"/>
      <c r="O42" s="153"/>
      <c r="P42" s="153">
        <f>'実質公債費比率（分子）の構造'!O$52</f>
        <v>327</v>
      </c>
    </row>
    <row r="43" spans="1:16" x14ac:dyDescent="0.15">
      <c r="A43" s="153" t="s">
        <v>16</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15">
      <c r="A44" s="153" t="s">
        <v>62</v>
      </c>
      <c r="B44" s="153" t="str">
        <f>'実質公債費比率（分子）の構造'!K$50</f>
        <v>-</v>
      </c>
      <c r="C44" s="153"/>
      <c r="D44" s="153"/>
      <c r="E44" s="153" t="str">
        <f>'実質公債費比率（分子）の構造'!L$50</f>
        <v>-</v>
      </c>
      <c r="F44" s="153"/>
      <c r="G44" s="153"/>
      <c r="H44" s="153" t="str">
        <f>'実質公債費比率（分子）の構造'!M$50</f>
        <v>-</v>
      </c>
      <c r="I44" s="153"/>
      <c r="J44" s="153"/>
      <c r="K44" s="153" t="str">
        <f>'実質公債費比率（分子）の構造'!N$50</f>
        <v>-</v>
      </c>
      <c r="L44" s="153"/>
      <c r="M44" s="153"/>
      <c r="N44" s="153" t="str">
        <f>'実質公債費比率（分子）の構造'!O$50</f>
        <v>-</v>
      </c>
      <c r="O44" s="153"/>
      <c r="P44" s="153"/>
    </row>
    <row r="45" spans="1:16" x14ac:dyDescent="0.15">
      <c r="A45" s="153" t="s">
        <v>63</v>
      </c>
      <c r="B45" s="153">
        <f>'実質公債費比率（分子）の構造'!K$49</f>
        <v>0</v>
      </c>
      <c r="C45" s="153"/>
      <c r="D45" s="153"/>
      <c r="E45" s="153">
        <f>'実質公債費比率（分子）の構造'!L$49</f>
        <v>0</v>
      </c>
      <c r="F45" s="153"/>
      <c r="G45" s="153"/>
      <c r="H45" s="153">
        <f>'実質公債費比率（分子）の構造'!M$49</f>
        <v>0</v>
      </c>
      <c r="I45" s="153"/>
      <c r="J45" s="153"/>
      <c r="K45" s="153">
        <f>'実質公債費比率（分子）の構造'!N$49</f>
        <v>2</v>
      </c>
      <c r="L45" s="153"/>
      <c r="M45" s="153"/>
      <c r="N45" s="153">
        <f>'実質公債費比率（分子）の構造'!O$49</f>
        <v>2</v>
      </c>
      <c r="O45" s="153"/>
      <c r="P45" s="153"/>
    </row>
    <row r="46" spans="1:16" x14ac:dyDescent="0.15">
      <c r="A46" s="153" t="s">
        <v>64</v>
      </c>
      <c r="B46" s="153">
        <f>'実質公債費比率（分子）の構造'!K$48</f>
        <v>35</v>
      </c>
      <c r="C46" s="153"/>
      <c r="D46" s="153"/>
      <c r="E46" s="153">
        <f>'実質公債費比率（分子）の構造'!L$48</f>
        <v>34</v>
      </c>
      <c r="F46" s="153"/>
      <c r="G46" s="153"/>
      <c r="H46" s="153">
        <f>'実質公債費比率（分子）の構造'!M$48</f>
        <v>33</v>
      </c>
      <c r="I46" s="153"/>
      <c r="J46" s="153"/>
      <c r="K46" s="153">
        <f>'実質公債費比率（分子）の構造'!N$48</f>
        <v>34</v>
      </c>
      <c r="L46" s="153"/>
      <c r="M46" s="153"/>
      <c r="N46" s="153">
        <f>'実質公債費比率（分子）の構造'!O$48</f>
        <v>37</v>
      </c>
      <c r="O46" s="153"/>
      <c r="P46" s="153"/>
    </row>
    <row r="47" spans="1:16" x14ac:dyDescent="0.15">
      <c r="A47" s="153" t="s">
        <v>12</v>
      </c>
      <c r="B47" s="153" t="str">
        <f>'実質公債費比率（分子）の構造'!K$47</f>
        <v>-</v>
      </c>
      <c r="C47" s="153"/>
      <c r="D47" s="153"/>
      <c r="E47" s="153" t="str">
        <f>'実質公債費比率（分子）の構造'!L$47</f>
        <v>-</v>
      </c>
      <c r="F47" s="153"/>
      <c r="G47" s="153"/>
      <c r="H47" s="153" t="str">
        <f>'実質公債費比率（分子）の構造'!M$47</f>
        <v>-</v>
      </c>
      <c r="I47" s="153"/>
      <c r="J47" s="153"/>
      <c r="K47" s="153" t="str">
        <f>'実質公債費比率（分子）の構造'!N$47</f>
        <v>-</v>
      </c>
      <c r="L47" s="153"/>
      <c r="M47" s="153"/>
      <c r="N47" s="153" t="str">
        <f>'実質公債費比率（分子）の構造'!O$47</f>
        <v>-</v>
      </c>
      <c r="O47" s="153"/>
      <c r="P47" s="153"/>
    </row>
    <row r="48" spans="1:16" x14ac:dyDescent="0.15">
      <c r="A48" s="153" t="s">
        <v>65</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15">
      <c r="A49" s="153" t="s">
        <v>66</v>
      </c>
      <c r="B49" s="153">
        <f>'実質公債費比率（分子）の構造'!K$45</f>
        <v>416</v>
      </c>
      <c r="C49" s="153"/>
      <c r="D49" s="153"/>
      <c r="E49" s="153">
        <f>'実質公債費比率（分子）の構造'!L$45</f>
        <v>448</v>
      </c>
      <c r="F49" s="153"/>
      <c r="G49" s="153"/>
      <c r="H49" s="153">
        <f>'実質公債費比率（分子）の構造'!M$45</f>
        <v>522</v>
      </c>
      <c r="I49" s="153"/>
      <c r="J49" s="153"/>
      <c r="K49" s="153">
        <f>'実質公債費比率（分子）の構造'!N$45</f>
        <v>484</v>
      </c>
      <c r="L49" s="153"/>
      <c r="M49" s="153"/>
      <c r="N49" s="153">
        <f>'実質公債費比率（分子）の構造'!O$45</f>
        <v>472</v>
      </c>
      <c r="O49" s="153"/>
      <c r="P49" s="153"/>
    </row>
    <row r="50" spans="1:16" x14ac:dyDescent="0.15">
      <c r="A50" s="153" t="s">
        <v>67</v>
      </c>
      <c r="B50" s="153" t="e">
        <f>NA()</f>
        <v>#N/A</v>
      </c>
      <c r="C50" s="153">
        <f>IF(ISNUMBER('実質公債費比率（分子）の構造'!K$53),'実質公債費比率（分子）の構造'!K$53,NA())</f>
        <v>113</v>
      </c>
      <c r="D50" s="153" t="e">
        <f>NA()</f>
        <v>#N/A</v>
      </c>
      <c r="E50" s="153" t="e">
        <f>NA()</f>
        <v>#N/A</v>
      </c>
      <c r="F50" s="153">
        <f>IF(ISNUMBER('実質公債費比率（分子）の構造'!L$53),'実質公債費比率（分子）の構造'!L$53,NA())</f>
        <v>127</v>
      </c>
      <c r="G50" s="153" t="e">
        <f>NA()</f>
        <v>#N/A</v>
      </c>
      <c r="H50" s="153" t="e">
        <f>NA()</f>
        <v>#N/A</v>
      </c>
      <c r="I50" s="153">
        <f>IF(ISNUMBER('実質公債費比率（分子）の構造'!M$53),'実質公債費比率（分子）の構造'!M$53,NA())</f>
        <v>193</v>
      </c>
      <c r="J50" s="153" t="e">
        <f>NA()</f>
        <v>#N/A</v>
      </c>
      <c r="K50" s="153" t="e">
        <f>NA()</f>
        <v>#N/A</v>
      </c>
      <c r="L50" s="153">
        <f>IF(ISNUMBER('実質公債費比率（分子）の構造'!N$53),'実質公債費比率（分子）の構造'!N$53,NA())</f>
        <v>199</v>
      </c>
      <c r="M50" s="153" t="e">
        <f>NA()</f>
        <v>#N/A</v>
      </c>
      <c r="N50" s="153" t="e">
        <f>NA()</f>
        <v>#N/A</v>
      </c>
      <c r="O50" s="153">
        <f>IF(ISNUMBER('実質公債費比率（分子）の構造'!O$53),'実質公債費比率（分子）の構造'!O$53,NA())</f>
        <v>184</v>
      </c>
      <c r="P50" s="153" t="e">
        <f>NA()</f>
        <v>#N/A</v>
      </c>
    </row>
    <row r="53" spans="1:16" x14ac:dyDescent="0.15">
      <c r="A53" s="125" t="s">
        <v>68</v>
      </c>
    </row>
    <row r="54" spans="1:16" x14ac:dyDescent="0.15">
      <c r="A54" s="152"/>
      <c r="B54" s="152" t="str">
        <f>'将来負担比率（分子）の構造'!I$40</f>
        <v>R02</v>
      </c>
      <c r="C54" s="152"/>
      <c r="D54" s="152"/>
      <c r="E54" s="152" t="str">
        <f>'将来負担比率（分子）の構造'!J$40</f>
        <v>R03</v>
      </c>
      <c r="F54" s="152"/>
      <c r="G54" s="152"/>
      <c r="H54" s="152" t="str">
        <f>'将来負担比率（分子）の構造'!K$40</f>
        <v>R04</v>
      </c>
      <c r="I54" s="152"/>
      <c r="J54" s="152"/>
      <c r="K54" s="152" t="str">
        <f>'将来負担比率（分子）の構造'!L$40</f>
        <v>R05</v>
      </c>
      <c r="L54" s="152"/>
      <c r="M54" s="152"/>
      <c r="N54" s="152" t="str">
        <f>'将来負担比率（分子）の構造'!M$40</f>
        <v>R06</v>
      </c>
      <c r="O54" s="152"/>
      <c r="P54" s="152"/>
    </row>
    <row r="55" spans="1:16" x14ac:dyDescent="0.15">
      <c r="A55" s="152"/>
      <c r="B55" s="152" t="s">
        <v>69</v>
      </c>
      <c r="C55" s="152"/>
      <c r="D55" s="152" t="s">
        <v>70</v>
      </c>
      <c r="E55" s="152" t="s">
        <v>69</v>
      </c>
      <c r="F55" s="152"/>
      <c r="G55" s="152" t="s">
        <v>70</v>
      </c>
      <c r="H55" s="152" t="s">
        <v>69</v>
      </c>
      <c r="I55" s="152"/>
      <c r="J55" s="152" t="s">
        <v>70</v>
      </c>
      <c r="K55" s="152" t="s">
        <v>69</v>
      </c>
      <c r="L55" s="152"/>
      <c r="M55" s="152" t="s">
        <v>70</v>
      </c>
      <c r="N55" s="152" t="s">
        <v>69</v>
      </c>
      <c r="O55" s="152"/>
      <c r="P55" s="152" t="s">
        <v>70</v>
      </c>
    </row>
    <row r="56" spans="1:16" x14ac:dyDescent="0.15">
      <c r="A56" s="152" t="s">
        <v>43</v>
      </c>
      <c r="B56" s="152"/>
      <c r="C56" s="152"/>
      <c r="D56" s="152">
        <f>'将来負担比率（分子）の構造'!I$52</f>
        <v>3587</v>
      </c>
      <c r="E56" s="152"/>
      <c r="F56" s="152"/>
      <c r="G56" s="152">
        <f>'将来負担比率（分子）の構造'!J$52</f>
        <v>3481</v>
      </c>
      <c r="H56" s="152"/>
      <c r="I56" s="152"/>
      <c r="J56" s="152">
        <f>'将来負担比率（分子）の構造'!K$52</f>
        <v>3304</v>
      </c>
      <c r="K56" s="152"/>
      <c r="L56" s="152"/>
      <c r="M56" s="152">
        <f>'将来負担比率（分子）の構造'!L$52</f>
        <v>3084</v>
      </c>
      <c r="N56" s="152"/>
      <c r="O56" s="152"/>
      <c r="P56" s="152">
        <f>'将来負担比率（分子）の構造'!M$52</f>
        <v>2879</v>
      </c>
    </row>
    <row r="57" spans="1:16" x14ac:dyDescent="0.15">
      <c r="A57" s="152" t="s">
        <v>42</v>
      </c>
      <c r="B57" s="152"/>
      <c r="C57" s="152"/>
      <c r="D57" s="152">
        <f>'将来負担比率（分子）の構造'!I$51</f>
        <v>377</v>
      </c>
      <c r="E57" s="152"/>
      <c r="F57" s="152"/>
      <c r="G57" s="152">
        <f>'将来負担比率（分子）の構造'!J$51</f>
        <v>612</v>
      </c>
      <c r="H57" s="152"/>
      <c r="I57" s="152"/>
      <c r="J57" s="152">
        <f>'将来負担比率（分子）の構造'!K$51</f>
        <v>589</v>
      </c>
      <c r="K57" s="152"/>
      <c r="L57" s="152"/>
      <c r="M57" s="152">
        <f>'将来負担比率（分子）の構造'!L$51</f>
        <v>557</v>
      </c>
      <c r="N57" s="152"/>
      <c r="O57" s="152"/>
      <c r="P57" s="152">
        <f>'将来負担比率（分子）の構造'!M$51</f>
        <v>539</v>
      </c>
    </row>
    <row r="58" spans="1:16" x14ac:dyDescent="0.15">
      <c r="A58" s="152" t="s">
        <v>41</v>
      </c>
      <c r="B58" s="152"/>
      <c r="C58" s="152"/>
      <c r="D58" s="152">
        <f>'将来負担比率（分子）の構造'!I$50</f>
        <v>1635</v>
      </c>
      <c r="E58" s="152"/>
      <c r="F58" s="152"/>
      <c r="G58" s="152">
        <f>'将来負担比率（分子）の構造'!J$50</f>
        <v>1902</v>
      </c>
      <c r="H58" s="152"/>
      <c r="I58" s="152"/>
      <c r="J58" s="152">
        <f>'将来負担比率（分子）の構造'!K$50</f>
        <v>2374</v>
      </c>
      <c r="K58" s="152"/>
      <c r="L58" s="152"/>
      <c r="M58" s="152">
        <f>'将来負担比率（分子）の構造'!L$50</f>
        <v>2073</v>
      </c>
      <c r="N58" s="152"/>
      <c r="O58" s="152"/>
      <c r="P58" s="152">
        <f>'将来負担比率（分子）の構造'!M$50</f>
        <v>2180</v>
      </c>
    </row>
    <row r="59" spans="1:16" x14ac:dyDescent="0.15">
      <c r="A59" s="152" t="s">
        <v>39</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15">
      <c r="A60" s="152" t="s">
        <v>38</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15">
      <c r="A61" s="152" t="s">
        <v>36</v>
      </c>
      <c r="B61" s="152">
        <f>'将来負担比率（分子）の構造'!I$46</f>
        <v>175</v>
      </c>
      <c r="C61" s="152"/>
      <c r="D61" s="152"/>
      <c r="E61" s="152">
        <f>'将来負担比率（分子）の構造'!J$46</f>
        <v>164</v>
      </c>
      <c r="F61" s="152"/>
      <c r="G61" s="152"/>
      <c r="H61" s="152">
        <f>'将来負担比率（分子）の構造'!K$46</f>
        <v>148</v>
      </c>
      <c r="I61" s="152"/>
      <c r="J61" s="152"/>
      <c r="K61" s="152">
        <f>'将来負担比率（分子）の構造'!L$46</f>
        <v>167</v>
      </c>
      <c r="L61" s="152"/>
      <c r="M61" s="152"/>
      <c r="N61" s="152">
        <f>'将来負担比率（分子）の構造'!M$46</f>
        <v>155</v>
      </c>
      <c r="O61" s="152"/>
      <c r="P61" s="152"/>
    </row>
    <row r="62" spans="1:16" x14ac:dyDescent="0.15">
      <c r="A62" s="152" t="s">
        <v>35</v>
      </c>
      <c r="B62" s="152">
        <f>'将来負担比率（分子）の構造'!I$45</f>
        <v>498</v>
      </c>
      <c r="C62" s="152"/>
      <c r="D62" s="152"/>
      <c r="E62" s="152">
        <f>'将来負担比率（分子）の構造'!J$45</f>
        <v>534</v>
      </c>
      <c r="F62" s="152"/>
      <c r="G62" s="152"/>
      <c r="H62" s="152">
        <f>'将来負担比率（分子）の構造'!K$45</f>
        <v>525</v>
      </c>
      <c r="I62" s="152"/>
      <c r="J62" s="152"/>
      <c r="K62" s="152">
        <f>'将来負担比率（分子）の構造'!L$45</f>
        <v>518</v>
      </c>
      <c r="L62" s="152"/>
      <c r="M62" s="152"/>
      <c r="N62" s="152">
        <f>'将来負担比率（分子）の構造'!M$45</f>
        <v>491</v>
      </c>
      <c r="O62" s="152"/>
      <c r="P62" s="152"/>
    </row>
    <row r="63" spans="1:16" x14ac:dyDescent="0.15">
      <c r="A63" s="152" t="s">
        <v>34</v>
      </c>
      <c r="B63" s="152">
        <f>'将来負担比率（分子）の構造'!I$44</f>
        <v>8</v>
      </c>
      <c r="C63" s="152"/>
      <c r="D63" s="152"/>
      <c r="E63" s="152">
        <f>'将来負担比率（分子）の構造'!J$44</f>
        <v>10</v>
      </c>
      <c r="F63" s="152"/>
      <c r="G63" s="152"/>
      <c r="H63" s="152">
        <f>'将来負担比率（分子）の構造'!K$44</f>
        <v>10</v>
      </c>
      <c r="I63" s="152"/>
      <c r="J63" s="152"/>
      <c r="K63" s="152">
        <f>'将来負担比率（分子）の構造'!L$44</f>
        <v>9</v>
      </c>
      <c r="L63" s="152"/>
      <c r="M63" s="152"/>
      <c r="N63" s="152">
        <f>'将来負担比率（分子）の構造'!M$44</f>
        <v>17</v>
      </c>
      <c r="O63" s="152"/>
      <c r="P63" s="152"/>
    </row>
    <row r="64" spans="1:16" x14ac:dyDescent="0.15">
      <c r="A64" s="152" t="s">
        <v>33</v>
      </c>
      <c r="B64" s="152">
        <f>'将来負担比率（分子）の構造'!I$43</f>
        <v>519</v>
      </c>
      <c r="C64" s="152"/>
      <c r="D64" s="152"/>
      <c r="E64" s="152">
        <f>'将来負担比率（分子）の構造'!J$43</f>
        <v>544</v>
      </c>
      <c r="F64" s="152"/>
      <c r="G64" s="152"/>
      <c r="H64" s="152">
        <f>'将来負担比率（分子）の構造'!K$43</f>
        <v>565</v>
      </c>
      <c r="I64" s="152"/>
      <c r="J64" s="152"/>
      <c r="K64" s="152">
        <f>'将来負担比率（分子）の構造'!L$43</f>
        <v>584</v>
      </c>
      <c r="L64" s="152"/>
      <c r="M64" s="152"/>
      <c r="N64" s="152">
        <f>'将来負担比率（分子）の構造'!M$43</f>
        <v>692</v>
      </c>
      <c r="O64" s="152"/>
      <c r="P64" s="152"/>
    </row>
    <row r="65" spans="1:16" x14ac:dyDescent="0.15">
      <c r="A65" s="152" t="s">
        <v>32</v>
      </c>
      <c r="B65" s="152" t="str">
        <f>'将来負担比率（分子）の構造'!I$42</f>
        <v>-</v>
      </c>
      <c r="C65" s="152"/>
      <c r="D65" s="152"/>
      <c r="E65" s="152" t="str">
        <f>'将来負担比率（分子）の構造'!J$42</f>
        <v>-</v>
      </c>
      <c r="F65" s="152"/>
      <c r="G65" s="152"/>
      <c r="H65" s="152" t="str">
        <f>'将来負担比率（分子）の構造'!K$42</f>
        <v>-</v>
      </c>
      <c r="I65" s="152"/>
      <c r="J65" s="152"/>
      <c r="K65" s="152" t="str">
        <f>'将来負担比率（分子）の構造'!L$42</f>
        <v>-</v>
      </c>
      <c r="L65" s="152"/>
      <c r="M65" s="152"/>
      <c r="N65" s="152" t="str">
        <f>'将来負担比率（分子）の構造'!M$42</f>
        <v>-</v>
      </c>
      <c r="O65" s="152"/>
      <c r="P65" s="152"/>
    </row>
    <row r="66" spans="1:16" x14ac:dyDescent="0.15">
      <c r="A66" s="152" t="s">
        <v>31</v>
      </c>
      <c r="B66" s="152">
        <f>'将来負担比率（分子）の構造'!I$41</f>
        <v>5403</v>
      </c>
      <c r="C66" s="152"/>
      <c r="D66" s="152"/>
      <c r="E66" s="152">
        <f>'将来負担比率（分子）の構造'!J$41</f>
        <v>5466</v>
      </c>
      <c r="F66" s="152"/>
      <c r="G66" s="152"/>
      <c r="H66" s="152">
        <f>'将来負担比率（分子）の構造'!K$41</f>
        <v>5073</v>
      </c>
      <c r="I66" s="152"/>
      <c r="J66" s="152"/>
      <c r="K66" s="152">
        <f>'将来負担比率（分子）の構造'!L$41</f>
        <v>4746</v>
      </c>
      <c r="L66" s="152"/>
      <c r="M66" s="152"/>
      <c r="N66" s="152">
        <f>'将来負担比率（分子）の構造'!M$41</f>
        <v>4412</v>
      </c>
      <c r="O66" s="152"/>
      <c r="P66" s="152"/>
    </row>
    <row r="67" spans="1:16" x14ac:dyDescent="0.15">
      <c r="A67" s="152" t="s">
        <v>71</v>
      </c>
      <c r="B67" s="152" t="e">
        <f>NA()</f>
        <v>#N/A</v>
      </c>
      <c r="C67" s="152">
        <f>IF(ISNUMBER('将来負担比率（分子）の構造'!I$53), IF('将来負担比率（分子）の構造'!I$53 &lt; 0, 0, '将来負担比率（分子）の構造'!I$53), NA())</f>
        <v>1005</v>
      </c>
      <c r="D67" s="152" t="e">
        <f>NA()</f>
        <v>#N/A</v>
      </c>
      <c r="E67" s="152" t="e">
        <f>NA()</f>
        <v>#N/A</v>
      </c>
      <c r="F67" s="152">
        <f>IF(ISNUMBER('将来負担比率（分子）の構造'!J$53), IF('将来負担比率（分子）の構造'!J$53 &lt; 0, 0, '将来負担比率（分子）の構造'!J$53), NA())</f>
        <v>723</v>
      </c>
      <c r="G67" s="152" t="e">
        <f>NA()</f>
        <v>#N/A</v>
      </c>
      <c r="H67" s="152" t="e">
        <f>NA()</f>
        <v>#N/A</v>
      </c>
      <c r="I67" s="152">
        <f>IF(ISNUMBER('将来負担比率（分子）の構造'!K$53), IF('将来負担比率（分子）の構造'!K$53 &lt; 0, 0, '将来負担比率（分子）の構造'!K$53), NA())</f>
        <v>54</v>
      </c>
      <c r="J67" s="152" t="e">
        <f>NA()</f>
        <v>#N/A</v>
      </c>
      <c r="K67" s="152" t="e">
        <f>NA()</f>
        <v>#N/A</v>
      </c>
      <c r="L67" s="152">
        <f>IF(ISNUMBER('将来負担比率（分子）の構造'!L$53), IF('将来負担比率（分子）の構造'!L$53 &lt; 0, 0, '将来負担比率（分子）の構造'!L$53), NA())</f>
        <v>311</v>
      </c>
      <c r="M67" s="152" t="e">
        <f>NA()</f>
        <v>#N/A</v>
      </c>
      <c r="N67" s="152" t="e">
        <f>NA()</f>
        <v>#N/A</v>
      </c>
      <c r="O67" s="152">
        <f>IF(ISNUMBER('将来負担比率（分子）の構造'!M$53), IF('将来負担比率（分子）の構造'!M$53 &lt; 0, 0, '将来負担比率（分子）の構造'!M$53), NA())</f>
        <v>170</v>
      </c>
      <c r="P67" s="152" t="e">
        <f>NA()</f>
        <v>#N/A</v>
      </c>
    </row>
    <row r="70" spans="1:16" x14ac:dyDescent="0.15">
      <c r="A70" s="154" t="s">
        <v>72</v>
      </c>
      <c r="B70" s="154"/>
      <c r="C70" s="154"/>
      <c r="D70" s="154"/>
      <c r="E70" s="154"/>
      <c r="F70" s="154"/>
    </row>
    <row r="71" spans="1:16" x14ac:dyDescent="0.15">
      <c r="A71" s="155"/>
      <c r="B71" s="155" t="e">
        <f>#REF!</f>
        <v>#REF!</v>
      </c>
      <c r="C71" s="155" t="e">
        <f>#REF!</f>
        <v>#REF!</v>
      </c>
      <c r="D71" s="155" t="e">
        <f>#REF!</f>
        <v>#REF!</v>
      </c>
    </row>
    <row r="72" spans="1:16" x14ac:dyDescent="0.15">
      <c r="A72" s="155" t="s">
        <v>73</v>
      </c>
      <c r="B72" s="156" t="e">
        <f>#REF!</f>
        <v>#REF!</v>
      </c>
      <c r="C72" s="156" t="e">
        <f>#REF!</f>
        <v>#REF!</v>
      </c>
      <c r="D72" s="156" t="e">
        <f>#REF!</f>
        <v>#REF!</v>
      </c>
    </row>
    <row r="73" spans="1:16" x14ac:dyDescent="0.15">
      <c r="A73" s="155" t="s">
        <v>74</v>
      </c>
      <c r="B73" s="156" t="e">
        <f>#REF!</f>
        <v>#REF!</v>
      </c>
      <c r="C73" s="156" t="e">
        <f>#REF!</f>
        <v>#REF!</v>
      </c>
      <c r="D73" s="156" t="e">
        <f>#REF!</f>
        <v>#REF!</v>
      </c>
    </row>
    <row r="74" spans="1:16" x14ac:dyDescent="0.15">
      <c r="A74" s="155" t="s">
        <v>75</v>
      </c>
      <c r="B74" s="156" t="e">
        <f>#REF!</f>
        <v>#REF!</v>
      </c>
      <c r="C74" s="156" t="e">
        <f>#REF!</f>
        <v>#REF!</v>
      </c>
      <c r="D74" s="156" t="e">
        <f>#REF!</f>
        <v>#REF!</v>
      </c>
    </row>
  </sheetData>
  <sheetProtection algorithmName="SHA-512" hashValue="ZkzbHlZrDE7xCd/DnGxuPaTj9pCXjU6XSMeV9pAyIbD30QcivWmRUIn7zrcJpO5HLp55wMPQLT4J2n66/B6n7Q==" saltValue="/CsOE8fRvgIziTjxohC+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1" customWidth="1"/>
    <col min="2" max="2" width="2.375" style="191" customWidth="1"/>
    <col min="3" max="16" width="2.625" style="191" customWidth="1"/>
    <col min="17" max="17" width="2.375" style="191" customWidth="1"/>
    <col min="18" max="95" width="1.625" style="191" customWidth="1"/>
    <col min="96" max="133" width="1.625" style="203" customWidth="1"/>
    <col min="134" max="143" width="1.625" style="191" customWidth="1"/>
    <col min="144" max="16384" width="0" style="191" hidden="1"/>
  </cols>
  <sheetData>
    <row r="1" spans="2:143"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704" t="s">
        <v>201</v>
      </c>
      <c r="DI1" s="705"/>
      <c r="DJ1" s="705"/>
      <c r="DK1" s="705"/>
      <c r="DL1" s="705"/>
      <c r="DM1" s="705"/>
      <c r="DN1" s="706"/>
      <c r="DO1" s="191"/>
      <c r="DP1" s="704" t="s">
        <v>202</v>
      </c>
      <c r="DQ1" s="705"/>
      <c r="DR1" s="705"/>
      <c r="DS1" s="705"/>
      <c r="DT1" s="705"/>
      <c r="DU1" s="705"/>
      <c r="DV1" s="705"/>
      <c r="DW1" s="705"/>
      <c r="DX1" s="705"/>
      <c r="DY1" s="705"/>
      <c r="DZ1" s="705"/>
      <c r="EA1" s="705"/>
      <c r="EB1" s="705"/>
      <c r="EC1" s="706"/>
      <c r="ED1" s="190"/>
      <c r="EE1" s="190"/>
      <c r="EF1" s="190"/>
      <c r="EG1" s="190"/>
      <c r="EH1" s="190"/>
      <c r="EI1" s="190"/>
      <c r="EJ1" s="190"/>
      <c r="EK1" s="190"/>
      <c r="EL1" s="190"/>
      <c r="EM1" s="190"/>
    </row>
    <row r="2" spans="2:143" ht="22.5" customHeight="1" x14ac:dyDescent="0.15">
      <c r="B2" s="192" t="s">
        <v>203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1412375</v>
      </c>
      <c r="S5" s="664"/>
      <c r="T5" s="664"/>
      <c r="U5" s="664"/>
      <c r="V5" s="664"/>
      <c r="W5" s="664"/>
      <c r="X5" s="664"/>
      <c r="Y5" s="689"/>
      <c r="Z5" s="702">
        <v>30.8</v>
      </c>
      <c r="AA5" s="702"/>
      <c r="AB5" s="702"/>
      <c r="AC5" s="702"/>
      <c r="AD5" s="703">
        <v>1412375</v>
      </c>
      <c r="AE5" s="703"/>
      <c r="AF5" s="703"/>
      <c r="AG5" s="703"/>
      <c r="AH5" s="703"/>
      <c r="AI5" s="703"/>
      <c r="AJ5" s="703"/>
      <c r="AK5" s="703"/>
      <c r="AL5" s="690">
        <v>52.8</v>
      </c>
      <c r="AM5" s="672"/>
      <c r="AN5" s="672"/>
      <c r="AO5" s="691"/>
      <c r="AP5" s="666" t="s">
        <v>215</v>
      </c>
      <c r="AQ5" s="667"/>
      <c r="AR5" s="667"/>
      <c r="AS5" s="667"/>
      <c r="AT5" s="667"/>
      <c r="AU5" s="667"/>
      <c r="AV5" s="667"/>
      <c r="AW5" s="667"/>
      <c r="AX5" s="667"/>
      <c r="AY5" s="667"/>
      <c r="AZ5" s="667"/>
      <c r="BA5" s="667"/>
      <c r="BB5" s="667"/>
      <c r="BC5" s="667"/>
      <c r="BD5" s="667"/>
      <c r="BE5" s="667"/>
      <c r="BF5" s="668"/>
      <c r="BG5" s="608">
        <v>1412375</v>
      </c>
      <c r="BH5" s="609"/>
      <c r="BI5" s="609"/>
      <c r="BJ5" s="609"/>
      <c r="BK5" s="609"/>
      <c r="BL5" s="609"/>
      <c r="BM5" s="609"/>
      <c r="BN5" s="610"/>
      <c r="BO5" s="646">
        <v>100</v>
      </c>
      <c r="BP5" s="646"/>
      <c r="BQ5" s="646"/>
      <c r="BR5" s="646"/>
      <c r="BS5" s="647">
        <v>36445</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35820</v>
      </c>
      <c r="S6" s="609"/>
      <c r="T6" s="609"/>
      <c r="U6" s="609"/>
      <c r="V6" s="609"/>
      <c r="W6" s="609"/>
      <c r="X6" s="609"/>
      <c r="Y6" s="610"/>
      <c r="Z6" s="646">
        <v>0.8</v>
      </c>
      <c r="AA6" s="646"/>
      <c r="AB6" s="646"/>
      <c r="AC6" s="646"/>
      <c r="AD6" s="647">
        <v>35820</v>
      </c>
      <c r="AE6" s="647"/>
      <c r="AF6" s="647"/>
      <c r="AG6" s="647"/>
      <c r="AH6" s="647"/>
      <c r="AI6" s="647"/>
      <c r="AJ6" s="647"/>
      <c r="AK6" s="647"/>
      <c r="AL6" s="611">
        <v>1.3</v>
      </c>
      <c r="AM6" s="612"/>
      <c r="AN6" s="612"/>
      <c r="AO6" s="648"/>
      <c r="AP6" s="605" t="s">
        <v>220</v>
      </c>
      <c r="AQ6" s="606"/>
      <c r="AR6" s="606"/>
      <c r="AS6" s="606"/>
      <c r="AT6" s="606"/>
      <c r="AU6" s="606"/>
      <c r="AV6" s="606"/>
      <c r="AW6" s="606"/>
      <c r="AX6" s="606"/>
      <c r="AY6" s="606"/>
      <c r="AZ6" s="606"/>
      <c r="BA6" s="606"/>
      <c r="BB6" s="606"/>
      <c r="BC6" s="606"/>
      <c r="BD6" s="606"/>
      <c r="BE6" s="606"/>
      <c r="BF6" s="607"/>
      <c r="BG6" s="608">
        <v>1412375</v>
      </c>
      <c r="BH6" s="609"/>
      <c r="BI6" s="609"/>
      <c r="BJ6" s="609"/>
      <c r="BK6" s="609"/>
      <c r="BL6" s="609"/>
      <c r="BM6" s="609"/>
      <c r="BN6" s="610"/>
      <c r="BO6" s="646">
        <v>100</v>
      </c>
      <c r="BP6" s="646"/>
      <c r="BQ6" s="646"/>
      <c r="BR6" s="646"/>
      <c r="BS6" s="647">
        <v>36445</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67791</v>
      </c>
      <c r="CS6" s="609"/>
      <c r="CT6" s="609"/>
      <c r="CU6" s="609"/>
      <c r="CV6" s="609"/>
      <c r="CW6" s="609"/>
      <c r="CX6" s="609"/>
      <c r="CY6" s="610"/>
      <c r="CZ6" s="690">
        <v>1.6</v>
      </c>
      <c r="DA6" s="672"/>
      <c r="DB6" s="672"/>
      <c r="DC6" s="692"/>
      <c r="DD6" s="614" t="s">
        <v>121</v>
      </c>
      <c r="DE6" s="609"/>
      <c r="DF6" s="609"/>
      <c r="DG6" s="609"/>
      <c r="DH6" s="609"/>
      <c r="DI6" s="609"/>
      <c r="DJ6" s="609"/>
      <c r="DK6" s="609"/>
      <c r="DL6" s="609"/>
      <c r="DM6" s="609"/>
      <c r="DN6" s="609"/>
      <c r="DO6" s="609"/>
      <c r="DP6" s="610"/>
      <c r="DQ6" s="614">
        <v>67791</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582</v>
      </c>
      <c r="S7" s="609"/>
      <c r="T7" s="609"/>
      <c r="U7" s="609"/>
      <c r="V7" s="609"/>
      <c r="W7" s="609"/>
      <c r="X7" s="609"/>
      <c r="Y7" s="610"/>
      <c r="Z7" s="646">
        <v>0</v>
      </c>
      <c r="AA7" s="646"/>
      <c r="AB7" s="646"/>
      <c r="AC7" s="646"/>
      <c r="AD7" s="647">
        <v>582</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400787</v>
      </c>
      <c r="BH7" s="609"/>
      <c r="BI7" s="609"/>
      <c r="BJ7" s="609"/>
      <c r="BK7" s="609"/>
      <c r="BL7" s="609"/>
      <c r="BM7" s="609"/>
      <c r="BN7" s="610"/>
      <c r="BO7" s="646">
        <v>28.4</v>
      </c>
      <c r="BP7" s="646"/>
      <c r="BQ7" s="646"/>
      <c r="BR7" s="646"/>
      <c r="BS7" s="647">
        <v>36445</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847296</v>
      </c>
      <c r="CS7" s="609"/>
      <c r="CT7" s="609"/>
      <c r="CU7" s="609"/>
      <c r="CV7" s="609"/>
      <c r="CW7" s="609"/>
      <c r="CX7" s="609"/>
      <c r="CY7" s="610"/>
      <c r="CZ7" s="646">
        <v>19.5</v>
      </c>
      <c r="DA7" s="646"/>
      <c r="DB7" s="646"/>
      <c r="DC7" s="646"/>
      <c r="DD7" s="614">
        <v>15698</v>
      </c>
      <c r="DE7" s="609"/>
      <c r="DF7" s="609"/>
      <c r="DG7" s="609"/>
      <c r="DH7" s="609"/>
      <c r="DI7" s="609"/>
      <c r="DJ7" s="609"/>
      <c r="DK7" s="609"/>
      <c r="DL7" s="609"/>
      <c r="DM7" s="609"/>
      <c r="DN7" s="609"/>
      <c r="DO7" s="609"/>
      <c r="DP7" s="610"/>
      <c r="DQ7" s="614">
        <v>750261</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6351</v>
      </c>
      <c r="S8" s="609"/>
      <c r="T8" s="609"/>
      <c r="U8" s="609"/>
      <c r="V8" s="609"/>
      <c r="W8" s="609"/>
      <c r="X8" s="609"/>
      <c r="Y8" s="610"/>
      <c r="Z8" s="646">
        <v>0.1</v>
      </c>
      <c r="AA8" s="646"/>
      <c r="AB8" s="646"/>
      <c r="AC8" s="646"/>
      <c r="AD8" s="647">
        <v>6351</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8814</v>
      </c>
      <c r="BH8" s="609"/>
      <c r="BI8" s="609"/>
      <c r="BJ8" s="609"/>
      <c r="BK8" s="609"/>
      <c r="BL8" s="609"/>
      <c r="BM8" s="609"/>
      <c r="BN8" s="610"/>
      <c r="BO8" s="646">
        <v>0.6</v>
      </c>
      <c r="BP8" s="646"/>
      <c r="BQ8" s="646"/>
      <c r="BR8" s="646"/>
      <c r="BS8" s="647" t="s">
        <v>121</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1225872</v>
      </c>
      <c r="CS8" s="609"/>
      <c r="CT8" s="609"/>
      <c r="CU8" s="609"/>
      <c r="CV8" s="609"/>
      <c r="CW8" s="609"/>
      <c r="CX8" s="609"/>
      <c r="CY8" s="610"/>
      <c r="CZ8" s="646">
        <v>28.2</v>
      </c>
      <c r="DA8" s="646"/>
      <c r="DB8" s="646"/>
      <c r="DC8" s="646"/>
      <c r="DD8" s="614" t="s">
        <v>121</v>
      </c>
      <c r="DE8" s="609"/>
      <c r="DF8" s="609"/>
      <c r="DG8" s="609"/>
      <c r="DH8" s="609"/>
      <c r="DI8" s="609"/>
      <c r="DJ8" s="609"/>
      <c r="DK8" s="609"/>
      <c r="DL8" s="609"/>
      <c r="DM8" s="609"/>
      <c r="DN8" s="609"/>
      <c r="DO8" s="609"/>
      <c r="DP8" s="610"/>
      <c r="DQ8" s="614">
        <v>785451</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8719</v>
      </c>
      <c r="S9" s="609"/>
      <c r="T9" s="609"/>
      <c r="U9" s="609"/>
      <c r="V9" s="609"/>
      <c r="W9" s="609"/>
      <c r="X9" s="609"/>
      <c r="Y9" s="610"/>
      <c r="Z9" s="646">
        <v>0.2</v>
      </c>
      <c r="AA9" s="646"/>
      <c r="AB9" s="646"/>
      <c r="AC9" s="646"/>
      <c r="AD9" s="647">
        <v>8719</v>
      </c>
      <c r="AE9" s="647"/>
      <c r="AF9" s="647"/>
      <c r="AG9" s="647"/>
      <c r="AH9" s="647"/>
      <c r="AI9" s="647"/>
      <c r="AJ9" s="647"/>
      <c r="AK9" s="647"/>
      <c r="AL9" s="611">
        <v>0.3</v>
      </c>
      <c r="AM9" s="612"/>
      <c r="AN9" s="612"/>
      <c r="AO9" s="648"/>
      <c r="AP9" s="605" t="s">
        <v>229</v>
      </c>
      <c r="AQ9" s="606"/>
      <c r="AR9" s="606"/>
      <c r="AS9" s="606"/>
      <c r="AT9" s="606"/>
      <c r="AU9" s="606"/>
      <c r="AV9" s="606"/>
      <c r="AW9" s="606"/>
      <c r="AX9" s="606"/>
      <c r="AY9" s="606"/>
      <c r="AZ9" s="606"/>
      <c r="BA9" s="606"/>
      <c r="BB9" s="606"/>
      <c r="BC9" s="606"/>
      <c r="BD9" s="606"/>
      <c r="BE9" s="606"/>
      <c r="BF9" s="607"/>
      <c r="BG9" s="608">
        <v>251888</v>
      </c>
      <c r="BH9" s="609"/>
      <c r="BI9" s="609"/>
      <c r="BJ9" s="609"/>
      <c r="BK9" s="609"/>
      <c r="BL9" s="609"/>
      <c r="BM9" s="609"/>
      <c r="BN9" s="610"/>
      <c r="BO9" s="646">
        <v>17.8</v>
      </c>
      <c r="BP9" s="646"/>
      <c r="BQ9" s="646"/>
      <c r="BR9" s="646"/>
      <c r="BS9" s="647" t="s">
        <v>121</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330182</v>
      </c>
      <c r="CS9" s="609"/>
      <c r="CT9" s="609"/>
      <c r="CU9" s="609"/>
      <c r="CV9" s="609"/>
      <c r="CW9" s="609"/>
      <c r="CX9" s="609"/>
      <c r="CY9" s="610"/>
      <c r="CZ9" s="646">
        <v>7.6</v>
      </c>
      <c r="DA9" s="646"/>
      <c r="DB9" s="646"/>
      <c r="DC9" s="646"/>
      <c r="DD9" s="614">
        <v>48481</v>
      </c>
      <c r="DE9" s="609"/>
      <c r="DF9" s="609"/>
      <c r="DG9" s="609"/>
      <c r="DH9" s="609"/>
      <c r="DI9" s="609"/>
      <c r="DJ9" s="609"/>
      <c r="DK9" s="609"/>
      <c r="DL9" s="609"/>
      <c r="DM9" s="609"/>
      <c r="DN9" s="609"/>
      <c r="DO9" s="609"/>
      <c r="DP9" s="610"/>
      <c r="DQ9" s="614">
        <v>241038</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30065</v>
      </c>
      <c r="BH10" s="609"/>
      <c r="BI10" s="609"/>
      <c r="BJ10" s="609"/>
      <c r="BK10" s="609"/>
      <c r="BL10" s="609"/>
      <c r="BM10" s="609"/>
      <c r="BN10" s="610"/>
      <c r="BO10" s="646">
        <v>2.1</v>
      </c>
      <c r="BP10" s="646"/>
      <c r="BQ10" s="646"/>
      <c r="BR10" s="646"/>
      <c r="BS10" s="647">
        <v>5011</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167660</v>
      </c>
      <c r="S11" s="609"/>
      <c r="T11" s="609"/>
      <c r="U11" s="609"/>
      <c r="V11" s="609"/>
      <c r="W11" s="609"/>
      <c r="X11" s="609"/>
      <c r="Y11" s="610"/>
      <c r="Z11" s="611">
        <v>3.7</v>
      </c>
      <c r="AA11" s="612"/>
      <c r="AB11" s="612"/>
      <c r="AC11" s="613"/>
      <c r="AD11" s="614">
        <v>167660</v>
      </c>
      <c r="AE11" s="609"/>
      <c r="AF11" s="609"/>
      <c r="AG11" s="609"/>
      <c r="AH11" s="609"/>
      <c r="AI11" s="609"/>
      <c r="AJ11" s="609"/>
      <c r="AK11" s="610"/>
      <c r="AL11" s="611">
        <v>6.3</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110020</v>
      </c>
      <c r="BH11" s="609"/>
      <c r="BI11" s="609"/>
      <c r="BJ11" s="609"/>
      <c r="BK11" s="609"/>
      <c r="BL11" s="609"/>
      <c r="BM11" s="609"/>
      <c r="BN11" s="610"/>
      <c r="BO11" s="646">
        <v>7.8</v>
      </c>
      <c r="BP11" s="646"/>
      <c r="BQ11" s="646"/>
      <c r="BR11" s="646"/>
      <c r="BS11" s="647">
        <v>31434</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11498</v>
      </c>
      <c r="CS11" s="609"/>
      <c r="CT11" s="609"/>
      <c r="CU11" s="609"/>
      <c r="CV11" s="609"/>
      <c r="CW11" s="609"/>
      <c r="CX11" s="609"/>
      <c r="CY11" s="610"/>
      <c r="CZ11" s="646">
        <v>0.3</v>
      </c>
      <c r="DA11" s="646"/>
      <c r="DB11" s="646"/>
      <c r="DC11" s="646"/>
      <c r="DD11" s="614">
        <v>1177</v>
      </c>
      <c r="DE11" s="609"/>
      <c r="DF11" s="609"/>
      <c r="DG11" s="609"/>
      <c r="DH11" s="609"/>
      <c r="DI11" s="609"/>
      <c r="DJ11" s="609"/>
      <c r="DK11" s="609"/>
      <c r="DL11" s="609"/>
      <c r="DM11" s="609"/>
      <c r="DN11" s="609"/>
      <c r="DO11" s="609"/>
      <c r="DP11" s="610"/>
      <c r="DQ11" s="614">
        <v>9015</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14632</v>
      </c>
      <c r="S12" s="609"/>
      <c r="T12" s="609"/>
      <c r="U12" s="609"/>
      <c r="V12" s="609"/>
      <c r="W12" s="609"/>
      <c r="X12" s="609"/>
      <c r="Y12" s="610"/>
      <c r="Z12" s="646">
        <v>0.3</v>
      </c>
      <c r="AA12" s="646"/>
      <c r="AB12" s="646"/>
      <c r="AC12" s="646"/>
      <c r="AD12" s="647">
        <v>14632</v>
      </c>
      <c r="AE12" s="647"/>
      <c r="AF12" s="647"/>
      <c r="AG12" s="647"/>
      <c r="AH12" s="647"/>
      <c r="AI12" s="647"/>
      <c r="AJ12" s="647"/>
      <c r="AK12" s="647"/>
      <c r="AL12" s="611">
        <v>0.5</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967886</v>
      </c>
      <c r="BH12" s="609"/>
      <c r="BI12" s="609"/>
      <c r="BJ12" s="609"/>
      <c r="BK12" s="609"/>
      <c r="BL12" s="609"/>
      <c r="BM12" s="609"/>
      <c r="BN12" s="610"/>
      <c r="BO12" s="646">
        <v>68.5</v>
      </c>
      <c r="BP12" s="646"/>
      <c r="BQ12" s="646"/>
      <c r="BR12" s="646"/>
      <c r="BS12" s="647" t="s">
        <v>121</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31309</v>
      </c>
      <c r="CS12" s="609"/>
      <c r="CT12" s="609"/>
      <c r="CU12" s="609"/>
      <c r="CV12" s="609"/>
      <c r="CW12" s="609"/>
      <c r="CX12" s="609"/>
      <c r="CY12" s="610"/>
      <c r="CZ12" s="646">
        <v>0.7</v>
      </c>
      <c r="DA12" s="646"/>
      <c r="DB12" s="646"/>
      <c r="DC12" s="646"/>
      <c r="DD12" s="614" t="s">
        <v>121</v>
      </c>
      <c r="DE12" s="609"/>
      <c r="DF12" s="609"/>
      <c r="DG12" s="609"/>
      <c r="DH12" s="609"/>
      <c r="DI12" s="609"/>
      <c r="DJ12" s="609"/>
      <c r="DK12" s="609"/>
      <c r="DL12" s="609"/>
      <c r="DM12" s="609"/>
      <c r="DN12" s="609"/>
      <c r="DO12" s="609"/>
      <c r="DP12" s="610"/>
      <c r="DQ12" s="614">
        <v>16387</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967874</v>
      </c>
      <c r="BH13" s="609"/>
      <c r="BI13" s="609"/>
      <c r="BJ13" s="609"/>
      <c r="BK13" s="609"/>
      <c r="BL13" s="609"/>
      <c r="BM13" s="609"/>
      <c r="BN13" s="610"/>
      <c r="BO13" s="646">
        <v>68.5</v>
      </c>
      <c r="BP13" s="646"/>
      <c r="BQ13" s="646"/>
      <c r="BR13" s="646"/>
      <c r="BS13" s="647" t="s">
        <v>121</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609342</v>
      </c>
      <c r="CS13" s="609"/>
      <c r="CT13" s="609"/>
      <c r="CU13" s="609"/>
      <c r="CV13" s="609"/>
      <c r="CW13" s="609"/>
      <c r="CX13" s="609"/>
      <c r="CY13" s="610"/>
      <c r="CZ13" s="646">
        <v>14</v>
      </c>
      <c r="DA13" s="646"/>
      <c r="DB13" s="646"/>
      <c r="DC13" s="646"/>
      <c r="DD13" s="614">
        <v>129786</v>
      </c>
      <c r="DE13" s="609"/>
      <c r="DF13" s="609"/>
      <c r="DG13" s="609"/>
      <c r="DH13" s="609"/>
      <c r="DI13" s="609"/>
      <c r="DJ13" s="609"/>
      <c r="DK13" s="609"/>
      <c r="DL13" s="609"/>
      <c r="DM13" s="609"/>
      <c r="DN13" s="609"/>
      <c r="DO13" s="609"/>
      <c r="DP13" s="610"/>
      <c r="DQ13" s="614">
        <v>290531</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18036</v>
      </c>
      <c r="BH14" s="609"/>
      <c r="BI14" s="609"/>
      <c r="BJ14" s="609"/>
      <c r="BK14" s="609"/>
      <c r="BL14" s="609"/>
      <c r="BM14" s="609"/>
      <c r="BN14" s="610"/>
      <c r="BO14" s="646">
        <v>1.3</v>
      </c>
      <c r="BP14" s="646"/>
      <c r="BQ14" s="646"/>
      <c r="BR14" s="646"/>
      <c r="BS14" s="647" t="s">
        <v>121</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220480</v>
      </c>
      <c r="CS14" s="609"/>
      <c r="CT14" s="609"/>
      <c r="CU14" s="609"/>
      <c r="CV14" s="609"/>
      <c r="CW14" s="609"/>
      <c r="CX14" s="609"/>
      <c r="CY14" s="610"/>
      <c r="CZ14" s="646">
        <v>5.0999999999999996</v>
      </c>
      <c r="DA14" s="646"/>
      <c r="DB14" s="646"/>
      <c r="DC14" s="646"/>
      <c r="DD14" s="614">
        <v>23735</v>
      </c>
      <c r="DE14" s="609"/>
      <c r="DF14" s="609"/>
      <c r="DG14" s="609"/>
      <c r="DH14" s="609"/>
      <c r="DI14" s="609"/>
      <c r="DJ14" s="609"/>
      <c r="DK14" s="609"/>
      <c r="DL14" s="609"/>
      <c r="DM14" s="609"/>
      <c r="DN14" s="609"/>
      <c r="DO14" s="609"/>
      <c r="DP14" s="610"/>
      <c r="DQ14" s="614">
        <v>184444</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2432</v>
      </c>
      <c r="S15" s="609"/>
      <c r="T15" s="609"/>
      <c r="U15" s="609"/>
      <c r="V15" s="609"/>
      <c r="W15" s="609"/>
      <c r="X15" s="609"/>
      <c r="Y15" s="610"/>
      <c r="Z15" s="646">
        <v>0.1</v>
      </c>
      <c r="AA15" s="646"/>
      <c r="AB15" s="646"/>
      <c r="AC15" s="646"/>
      <c r="AD15" s="647">
        <v>2432</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25666</v>
      </c>
      <c r="BH15" s="609"/>
      <c r="BI15" s="609"/>
      <c r="BJ15" s="609"/>
      <c r="BK15" s="609"/>
      <c r="BL15" s="609"/>
      <c r="BM15" s="609"/>
      <c r="BN15" s="610"/>
      <c r="BO15" s="646">
        <v>1.8</v>
      </c>
      <c r="BP15" s="646"/>
      <c r="BQ15" s="646"/>
      <c r="BR15" s="646"/>
      <c r="BS15" s="647" t="s">
        <v>121</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534668</v>
      </c>
      <c r="CS15" s="609"/>
      <c r="CT15" s="609"/>
      <c r="CU15" s="609"/>
      <c r="CV15" s="609"/>
      <c r="CW15" s="609"/>
      <c r="CX15" s="609"/>
      <c r="CY15" s="610"/>
      <c r="CZ15" s="646">
        <v>12.3</v>
      </c>
      <c r="DA15" s="646"/>
      <c r="DB15" s="646"/>
      <c r="DC15" s="646"/>
      <c r="DD15" s="614">
        <v>97896</v>
      </c>
      <c r="DE15" s="609"/>
      <c r="DF15" s="609"/>
      <c r="DG15" s="609"/>
      <c r="DH15" s="609"/>
      <c r="DI15" s="609"/>
      <c r="DJ15" s="609"/>
      <c r="DK15" s="609"/>
      <c r="DL15" s="609"/>
      <c r="DM15" s="609"/>
      <c r="DN15" s="609"/>
      <c r="DO15" s="609"/>
      <c r="DP15" s="610"/>
      <c r="DQ15" s="614">
        <v>498954</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20311</v>
      </c>
      <c r="S16" s="609"/>
      <c r="T16" s="609"/>
      <c r="U16" s="609"/>
      <c r="V16" s="609"/>
      <c r="W16" s="609"/>
      <c r="X16" s="609"/>
      <c r="Y16" s="610"/>
      <c r="Z16" s="646">
        <v>0.4</v>
      </c>
      <c r="AA16" s="646"/>
      <c r="AB16" s="646"/>
      <c r="AC16" s="646"/>
      <c r="AD16" s="647">
        <v>20311</v>
      </c>
      <c r="AE16" s="647"/>
      <c r="AF16" s="647"/>
      <c r="AG16" s="647"/>
      <c r="AH16" s="647"/>
      <c r="AI16" s="647"/>
      <c r="AJ16" s="647"/>
      <c r="AK16" s="647"/>
      <c r="AL16" s="611">
        <v>0.8</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35879</v>
      </c>
      <c r="S17" s="609"/>
      <c r="T17" s="609"/>
      <c r="U17" s="609"/>
      <c r="V17" s="609"/>
      <c r="W17" s="609"/>
      <c r="X17" s="609"/>
      <c r="Y17" s="610"/>
      <c r="Z17" s="646">
        <v>0.8</v>
      </c>
      <c r="AA17" s="646"/>
      <c r="AB17" s="646"/>
      <c r="AC17" s="646"/>
      <c r="AD17" s="647">
        <v>35879</v>
      </c>
      <c r="AE17" s="647"/>
      <c r="AF17" s="647"/>
      <c r="AG17" s="647"/>
      <c r="AH17" s="647"/>
      <c r="AI17" s="647"/>
      <c r="AJ17" s="647"/>
      <c r="AK17" s="647"/>
      <c r="AL17" s="611">
        <v>1.3</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471725</v>
      </c>
      <c r="CS17" s="609"/>
      <c r="CT17" s="609"/>
      <c r="CU17" s="609"/>
      <c r="CV17" s="609"/>
      <c r="CW17" s="609"/>
      <c r="CX17" s="609"/>
      <c r="CY17" s="610"/>
      <c r="CZ17" s="646">
        <v>10.8</v>
      </c>
      <c r="DA17" s="646"/>
      <c r="DB17" s="646"/>
      <c r="DC17" s="646"/>
      <c r="DD17" s="614" t="s">
        <v>121</v>
      </c>
      <c r="DE17" s="609"/>
      <c r="DF17" s="609"/>
      <c r="DG17" s="609"/>
      <c r="DH17" s="609"/>
      <c r="DI17" s="609"/>
      <c r="DJ17" s="609"/>
      <c r="DK17" s="609"/>
      <c r="DL17" s="609"/>
      <c r="DM17" s="609"/>
      <c r="DN17" s="609"/>
      <c r="DO17" s="609"/>
      <c r="DP17" s="610"/>
      <c r="DQ17" s="614">
        <v>436162</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8316</v>
      </c>
      <c r="S18" s="609"/>
      <c r="T18" s="609"/>
      <c r="U18" s="609"/>
      <c r="V18" s="609"/>
      <c r="W18" s="609"/>
      <c r="X18" s="609"/>
      <c r="Y18" s="610"/>
      <c r="Z18" s="646">
        <v>0.2</v>
      </c>
      <c r="AA18" s="646"/>
      <c r="AB18" s="646"/>
      <c r="AC18" s="646"/>
      <c r="AD18" s="647">
        <v>8316</v>
      </c>
      <c r="AE18" s="647"/>
      <c r="AF18" s="647"/>
      <c r="AG18" s="647"/>
      <c r="AH18" s="647"/>
      <c r="AI18" s="647"/>
      <c r="AJ18" s="647"/>
      <c r="AK18" s="647"/>
      <c r="AL18" s="611">
        <v>0.3</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27496</v>
      </c>
      <c r="S19" s="609"/>
      <c r="T19" s="609"/>
      <c r="U19" s="609"/>
      <c r="V19" s="609"/>
      <c r="W19" s="609"/>
      <c r="X19" s="609"/>
      <c r="Y19" s="610"/>
      <c r="Z19" s="646">
        <v>0.6</v>
      </c>
      <c r="AA19" s="646"/>
      <c r="AB19" s="646"/>
      <c r="AC19" s="646"/>
      <c r="AD19" s="647">
        <v>27496</v>
      </c>
      <c r="AE19" s="647"/>
      <c r="AF19" s="647"/>
      <c r="AG19" s="647"/>
      <c r="AH19" s="647"/>
      <c r="AI19" s="647"/>
      <c r="AJ19" s="647"/>
      <c r="AK19" s="647"/>
      <c r="AL19" s="611">
        <v>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67</v>
      </c>
      <c r="S20" s="609"/>
      <c r="T20" s="609"/>
      <c r="U20" s="609"/>
      <c r="V20" s="609"/>
      <c r="W20" s="609"/>
      <c r="X20" s="609"/>
      <c r="Y20" s="610"/>
      <c r="Z20" s="646">
        <v>0</v>
      </c>
      <c r="AA20" s="646"/>
      <c r="AB20" s="646"/>
      <c r="AC20" s="646"/>
      <c r="AD20" s="647">
        <v>67</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4350163</v>
      </c>
      <c r="CS20" s="609"/>
      <c r="CT20" s="609"/>
      <c r="CU20" s="609"/>
      <c r="CV20" s="609"/>
      <c r="CW20" s="609"/>
      <c r="CX20" s="609"/>
      <c r="CY20" s="610"/>
      <c r="CZ20" s="646">
        <v>100</v>
      </c>
      <c r="DA20" s="646"/>
      <c r="DB20" s="646"/>
      <c r="DC20" s="646"/>
      <c r="DD20" s="614">
        <v>316773</v>
      </c>
      <c r="DE20" s="609"/>
      <c r="DF20" s="609"/>
      <c r="DG20" s="609"/>
      <c r="DH20" s="609"/>
      <c r="DI20" s="609"/>
      <c r="DJ20" s="609"/>
      <c r="DK20" s="609"/>
      <c r="DL20" s="609"/>
      <c r="DM20" s="609"/>
      <c r="DN20" s="609"/>
      <c r="DO20" s="609"/>
      <c r="DP20" s="610"/>
      <c r="DQ20" s="614">
        <v>3280034</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1064496</v>
      </c>
      <c r="S21" s="609"/>
      <c r="T21" s="609"/>
      <c r="U21" s="609"/>
      <c r="V21" s="609"/>
      <c r="W21" s="609"/>
      <c r="X21" s="609"/>
      <c r="Y21" s="610"/>
      <c r="Z21" s="646">
        <v>23.2</v>
      </c>
      <c r="AA21" s="646"/>
      <c r="AB21" s="646"/>
      <c r="AC21" s="646"/>
      <c r="AD21" s="647">
        <v>952630</v>
      </c>
      <c r="AE21" s="647"/>
      <c r="AF21" s="647"/>
      <c r="AG21" s="647"/>
      <c r="AH21" s="647"/>
      <c r="AI21" s="647"/>
      <c r="AJ21" s="647"/>
      <c r="AK21" s="647"/>
      <c r="AL21" s="611">
        <v>35.6</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952630</v>
      </c>
      <c r="S22" s="609"/>
      <c r="T22" s="609"/>
      <c r="U22" s="609"/>
      <c r="V22" s="609"/>
      <c r="W22" s="609"/>
      <c r="X22" s="609"/>
      <c r="Y22" s="610"/>
      <c r="Z22" s="646">
        <v>20.8</v>
      </c>
      <c r="AA22" s="646"/>
      <c r="AB22" s="646"/>
      <c r="AC22" s="646"/>
      <c r="AD22" s="647">
        <v>952630</v>
      </c>
      <c r="AE22" s="647"/>
      <c r="AF22" s="647"/>
      <c r="AG22" s="647"/>
      <c r="AH22" s="647"/>
      <c r="AI22" s="647"/>
      <c r="AJ22" s="647"/>
      <c r="AK22" s="647"/>
      <c r="AL22" s="611">
        <v>35.6</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111866</v>
      </c>
      <c r="S23" s="609"/>
      <c r="T23" s="609"/>
      <c r="U23" s="609"/>
      <c r="V23" s="609"/>
      <c r="W23" s="609"/>
      <c r="X23" s="609"/>
      <c r="Y23" s="610"/>
      <c r="Z23" s="646">
        <v>2.4</v>
      </c>
      <c r="AA23" s="646"/>
      <c r="AB23" s="646"/>
      <c r="AC23" s="646"/>
      <c r="AD23" s="647" t="s">
        <v>121</v>
      </c>
      <c r="AE23" s="647"/>
      <c r="AF23" s="647"/>
      <c r="AG23" s="647"/>
      <c r="AH23" s="647"/>
      <c r="AI23" s="647"/>
      <c r="AJ23" s="647"/>
      <c r="AK23" s="647"/>
      <c r="AL23" s="611" t="s">
        <v>121</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1854846</v>
      </c>
      <c r="CS24" s="664"/>
      <c r="CT24" s="664"/>
      <c r="CU24" s="664"/>
      <c r="CV24" s="664"/>
      <c r="CW24" s="664"/>
      <c r="CX24" s="664"/>
      <c r="CY24" s="689"/>
      <c r="CZ24" s="690">
        <v>42.6</v>
      </c>
      <c r="DA24" s="672"/>
      <c r="DB24" s="672"/>
      <c r="DC24" s="692"/>
      <c r="DD24" s="688">
        <v>1407595</v>
      </c>
      <c r="DE24" s="664"/>
      <c r="DF24" s="664"/>
      <c r="DG24" s="664"/>
      <c r="DH24" s="664"/>
      <c r="DI24" s="664"/>
      <c r="DJ24" s="664"/>
      <c r="DK24" s="689"/>
      <c r="DL24" s="688">
        <v>1331705</v>
      </c>
      <c r="DM24" s="664"/>
      <c r="DN24" s="664"/>
      <c r="DO24" s="664"/>
      <c r="DP24" s="664"/>
      <c r="DQ24" s="664"/>
      <c r="DR24" s="664"/>
      <c r="DS24" s="664"/>
      <c r="DT24" s="664"/>
      <c r="DU24" s="664"/>
      <c r="DV24" s="689"/>
      <c r="DW24" s="690">
        <v>49.5</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2769257</v>
      </c>
      <c r="S25" s="609"/>
      <c r="T25" s="609"/>
      <c r="U25" s="609"/>
      <c r="V25" s="609"/>
      <c r="W25" s="609"/>
      <c r="X25" s="609"/>
      <c r="Y25" s="610"/>
      <c r="Z25" s="646">
        <v>60.4</v>
      </c>
      <c r="AA25" s="646"/>
      <c r="AB25" s="646"/>
      <c r="AC25" s="646"/>
      <c r="AD25" s="647">
        <v>2657391</v>
      </c>
      <c r="AE25" s="647"/>
      <c r="AF25" s="647"/>
      <c r="AG25" s="647"/>
      <c r="AH25" s="647"/>
      <c r="AI25" s="647"/>
      <c r="AJ25" s="647"/>
      <c r="AK25" s="647"/>
      <c r="AL25" s="611">
        <v>99.3</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848856</v>
      </c>
      <c r="CS25" s="621"/>
      <c r="CT25" s="621"/>
      <c r="CU25" s="621"/>
      <c r="CV25" s="621"/>
      <c r="CW25" s="621"/>
      <c r="CX25" s="621"/>
      <c r="CY25" s="622"/>
      <c r="CZ25" s="611">
        <v>19.5</v>
      </c>
      <c r="DA25" s="623"/>
      <c r="DB25" s="623"/>
      <c r="DC25" s="624"/>
      <c r="DD25" s="614">
        <v>752959</v>
      </c>
      <c r="DE25" s="621"/>
      <c r="DF25" s="621"/>
      <c r="DG25" s="621"/>
      <c r="DH25" s="621"/>
      <c r="DI25" s="621"/>
      <c r="DJ25" s="621"/>
      <c r="DK25" s="622"/>
      <c r="DL25" s="614">
        <v>748395</v>
      </c>
      <c r="DM25" s="621"/>
      <c r="DN25" s="621"/>
      <c r="DO25" s="621"/>
      <c r="DP25" s="621"/>
      <c r="DQ25" s="621"/>
      <c r="DR25" s="621"/>
      <c r="DS25" s="621"/>
      <c r="DT25" s="621"/>
      <c r="DU25" s="621"/>
      <c r="DV25" s="622"/>
      <c r="DW25" s="611">
        <v>27.8</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t="s">
        <v>121</v>
      </c>
      <c r="S26" s="609"/>
      <c r="T26" s="609"/>
      <c r="U26" s="609"/>
      <c r="V26" s="609"/>
      <c r="W26" s="609"/>
      <c r="X26" s="609"/>
      <c r="Y26" s="610"/>
      <c r="Z26" s="646" t="s">
        <v>121</v>
      </c>
      <c r="AA26" s="646"/>
      <c r="AB26" s="646"/>
      <c r="AC26" s="646"/>
      <c r="AD26" s="647" t="s">
        <v>121</v>
      </c>
      <c r="AE26" s="647"/>
      <c r="AF26" s="647"/>
      <c r="AG26" s="647"/>
      <c r="AH26" s="647"/>
      <c r="AI26" s="647"/>
      <c r="AJ26" s="647"/>
      <c r="AK26" s="647"/>
      <c r="AL26" s="611" t="s">
        <v>121</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424083</v>
      </c>
      <c r="CS26" s="609"/>
      <c r="CT26" s="609"/>
      <c r="CU26" s="609"/>
      <c r="CV26" s="609"/>
      <c r="CW26" s="609"/>
      <c r="CX26" s="609"/>
      <c r="CY26" s="610"/>
      <c r="CZ26" s="611">
        <v>9.6999999999999993</v>
      </c>
      <c r="DA26" s="623"/>
      <c r="DB26" s="623"/>
      <c r="DC26" s="624"/>
      <c r="DD26" s="614">
        <v>372370</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18074</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1412375</v>
      </c>
      <c r="BH27" s="609"/>
      <c r="BI27" s="609"/>
      <c r="BJ27" s="609"/>
      <c r="BK27" s="609"/>
      <c r="BL27" s="609"/>
      <c r="BM27" s="609"/>
      <c r="BN27" s="610"/>
      <c r="BO27" s="646">
        <v>100</v>
      </c>
      <c r="BP27" s="646"/>
      <c r="BQ27" s="646"/>
      <c r="BR27" s="646"/>
      <c r="BS27" s="647">
        <v>36445</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534265</v>
      </c>
      <c r="CS27" s="621"/>
      <c r="CT27" s="621"/>
      <c r="CU27" s="621"/>
      <c r="CV27" s="621"/>
      <c r="CW27" s="621"/>
      <c r="CX27" s="621"/>
      <c r="CY27" s="622"/>
      <c r="CZ27" s="611">
        <v>12.3</v>
      </c>
      <c r="DA27" s="623"/>
      <c r="DB27" s="623"/>
      <c r="DC27" s="624"/>
      <c r="DD27" s="614">
        <v>218474</v>
      </c>
      <c r="DE27" s="621"/>
      <c r="DF27" s="621"/>
      <c r="DG27" s="621"/>
      <c r="DH27" s="621"/>
      <c r="DI27" s="621"/>
      <c r="DJ27" s="621"/>
      <c r="DK27" s="622"/>
      <c r="DL27" s="614">
        <v>147348</v>
      </c>
      <c r="DM27" s="621"/>
      <c r="DN27" s="621"/>
      <c r="DO27" s="621"/>
      <c r="DP27" s="621"/>
      <c r="DQ27" s="621"/>
      <c r="DR27" s="621"/>
      <c r="DS27" s="621"/>
      <c r="DT27" s="621"/>
      <c r="DU27" s="621"/>
      <c r="DV27" s="622"/>
      <c r="DW27" s="611">
        <v>5.5</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99878</v>
      </c>
      <c r="S28" s="609"/>
      <c r="T28" s="609"/>
      <c r="U28" s="609"/>
      <c r="V28" s="609"/>
      <c r="W28" s="609"/>
      <c r="X28" s="609"/>
      <c r="Y28" s="610"/>
      <c r="Z28" s="646">
        <v>2.2000000000000002</v>
      </c>
      <c r="AA28" s="646"/>
      <c r="AB28" s="646"/>
      <c r="AC28" s="646"/>
      <c r="AD28" s="647">
        <v>1501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471725</v>
      </c>
      <c r="CS28" s="609"/>
      <c r="CT28" s="609"/>
      <c r="CU28" s="609"/>
      <c r="CV28" s="609"/>
      <c r="CW28" s="609"/>
      <c r="CX28" s="609"/>
      <c r="CY28" s="610"/>
      <c r="CZ28" s="611">
        <v>10.8</v>
      </c>
      <c r="DA28" s="623"/>
      <c r="DB28" s="623"/>
      <c r="DC28" s="624"/>
      <c r="DD28" s="614">
        <v>436162</v>
      </c>
      <c r="DE28" s="609"/>
      <c r="DF28" s="609"/>
      <c r="DG28" s="609"/>
      <c r="DH28" s="609"/>
      <c r="DI28" s="609"/>
      <c r="DJ28" s="609"/>
      <c r="DK28" s="610"/>
      <c r="DL28" s="614">
        <v>435962</v>
      </c>
      <c r="DM28" s="609"/>
      <c r="DN28" s="609"/>
      <c r="DO28" s="609"/>
      <c r="DP28" s="609"/>
      <c r="DQ28" s="609"/>
      <c r="DR28" s="609"/>
      <c r="DS28" s="609"/>
      <c r="DT28" s="609"/>
      <c r="DU28" s="609"/>
      <c r="DV28" s="610"/>
      <c r="DW28" s="611">
        <v>16.2</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23402</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471725</v>
      </c>
      <c r="CS29" s="621"/>
      <c r="CT29" s="621"/>
      <c r="CU29" s="621"/>
      <c r="CV29" s="621"/>
      <c r="CW29" s="621"/>
      <c r="CX29" s="621"/>
      <c r="CY29" s="622"/>
      <c r="CZ29" s="611">
        <v>10.8</v>
      </c>
      <c r="DA29" s="623"/>
      <c r="DB29" s="623"/>
      <c r="DC29" s="624"/>
      <c r="DD29" s="614">
        <v>436162</v>
      </c>
      <c r="DE29" s="621"/>
      <c r="DF29" s="621"/>
      <c r="DG29" s="621"/>
      <c r="DH29" s="621"/>
      <c r="DI29" s="621"/>
      <c r="DJ29" s="621"/>
      <c r="DK29" s="622"/>
      <c r="DL29" s="614">
        <v>435962</v>
      </c>
      <c r="DM29" s="621"/>
      <c r="DN29" s="621"/>
      <c r="DO29" s="621"/>
      <c r="DP29" s="621"/>
      <c r="DQ29" s="621"/>
      <c r="DR29" s="621"/>
      <c r="DS29" s="621"/>
      <c r="DT29" s="621"/>
      <c r="DU29" s="621"/>
      <c r="DV29" s="622"/>
      <c r="DW29" s="611">
        <v>16.2</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700196</v>
      </c>
      <c r="S30" s="609"/>
      <c r="T30" s="609"/>
      <c r="U30" s="609"/>
      <c r="V30" s="609"/>
      <c r="W30" s="609"/>
      <c r="X30" s="609"/>
      <c r="Y30" s="610"/>
      <c r="Z30" s="646">
        <v>15.3</v>
      </c>
      <c r="AA30" s="646"/>
      <c r="AB30" s="646"/>
      <c r="AC30" s="646"/>
      <c r="AD30" s="647" t="s">
        <v>121</v>
      </c>
      <c r="AE30" s="647"/>
      <c r="AF30" s="647"/>
      <c r="AG30" s="647"/>
      <c r="AH30" s="647"/>
      <c r="AI30" s="647"/>
      <c r="AJ30" s="647"/>
      <c r="AK30" s="647"/>
      <c r="AL30" s="611" t="s">
        <v>121</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449104</v>
      </c>
      <c r="CS30" s="609"/>
      <c r="CT30" s="609"/>
      <c r="CU30" s="609"/>
      <c r="CV30" s="609"/>
      <c r="CW30" s="609"/>
      <c r="CX30" s="609"/>
      <c r="CY30" s="610"/>
      <c r="CZ30" s="611">
        <v>10.3</v>
      </c>
      <c r="DA30" s="623"/>
      <c r="DB30" s="623"/>
      <c r="DC30" s="624"/>
      <c r="DD30" s="614">
        <v>413621</v>
      </c>
      <c r="DE30" s="609"/>
      <c r="DF30" s="609"/>
      <c r="DG30" s="609"/>
      <c r="DH30" s="609"/>
      <c r="DI30" s="609"/>
      <c r="DJ30" s="609"/>
      <c r="DK30" s="610"/>
      <c r="DL30" s="614">
        <v>413421</v>
      </c>
      <c r="DM30" s="609"/>
      <c r="DN30" s="609"/>
      <c r="DO30" s="609"/>
      <c r="DP30" s="609"/>
      <c r="DQ30" s="609"/>
      <c r="DR30" s="609"/>
      <c r="DS30" s="609"/>
      <c r="DT30" s="609"/>
      <c r="DU30" s="609"/>
      <c r="DV30" s="610"/>
      <c r="DW30" s="611">
        <v>15.4</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297</v>
      </c>
      <c r="AQ31" s="679"/>
      <c r="AR31" s="679"/>
      <c r="AS31" s="679"/>
      <c r="AT31" s="680" t="s">
        <v>298</v>
      </c>
      <c r="AU31" s="195"/>
      <c r="AV31" s="195"/>
      <c r="AW31" s="195"/>
      <c r="AX31" s="666" t="s">
        <v>176</v>
      </c>
      <c r="AY31" s="667"/>
      <c r="AZ31" s="667"/>
      <c r="BA31" s="667"/>
      <c r="BB31" s="667"/>
      <c r="BC31" s="667"/>
      <c r="BD31" s="667"/>
      <c r="BE31" s="667"/>
      <c r="BF31" s="668"/>
      <c r="BG31" s="670">
        <v>99.7</v>
      </c>
      <c r="BH31" s="671"/>
      <c r="BI31" s="671"/>
      <c r="BJ31" s="671"/>
      <c r="BK31" s="671"/>
      <c r="BL31" s="671"/>
      <c r="BM31" s="672">
        <v>99.5</v>
      </c>
      <c r="BN31" s="671"/>
      <c r="BO31" s="671"/>
      <c r="BP31" s="671"/>
      <c r="BQ31" s="673"/>
      <c r="BR31" s="670">
        <v>99.8</v>
      </c>
      <c r="BS31" s="671"/>
      <c r="BT31" s="671"/>
      <c r="BU31" s="671"/>
      <c r="BV31" s="671"/>
      <c r="BW31" s="671"/>
      <c r="BX31" s="672">
        <v>99.7</v>
      </c>
      <c r="BY31" s="671"/>
      <c r="BZ31" s="671"/>
      <c r="CA31" s="671"/>
      <c r="CB31" s="673"/>
      <c r="CD31" s="629"/>
      <c r="CE31" s="630"/>
      <c r="CF31" s="605" t="s">
        <v>299</v>
      </c>
      <c r="CG31" s="606"/>
      <c r="CH31" s="606"/>
      <c r="CI31" s="606"/>
      <c r="CJ31" s="606"/>
      <c r="CK31" s="606"/>
      <c r="CL31" s="606"/>
      <c r="CM31" s="606"/>
      <c r="CN31" s="606"/>
      <c r="CO31" s="606"/>
      <c r="CP31" s="606"/>
      <c r="CQ31" s="607"/>
      <c r="CR31" s="608">
        <v>22621</v>
      </c>
      <c r="CS31" s="621"/>
      <c r="CT31" s="621"/>
      <c r="CU31" s="621"/>
      <c r="CV31" s="621"/>
      <c r="CW31" s="621"/>
      <c r="CX31" s="621"/>
      <c r="CY31" s="622"/>
      <c r="CZ31" s="611">
        <v>0.5</v>
      </c>
      <c r="DA31" s="623"/>
      <c r="DB31" s="623"/>
      <c r="DC31" s="624"/>
      <c r="DD31" s="614">
        <v>22541</v>
      </c>
      <c r="DE31" s="621"/>
      <c r="DF31" s="621"/>
      <c r="DG31" s="621"/>
      <c r="DH31" s="621"/>
      <c r="DI31" s="621"/>
      <c r="DJ31" s="621"/>
      <c r="DK31" s="622"/>
      <c r="DL31" s="614">
        <v>22541</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211055</v>
      </c>
      <c r="S32" s="609"/>
      <c r="T32" s="609"/>
      <c r="U32" s="609"/>
      <c r="V32" s="609"/>
      <c r="W32" s="609"/>
      <c r="X32" s="609"/>
      <c r="Y32" s="610"/>
      <c r="Z32" s="646">
        <v>4.5999999999999996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1" t="s">
        <v>301</v>
      </c>
      <c r="AX32" s="605" t="s">
        <v>302</v>
      </c>
      <c r="AY32" s="606"/>
      <c r="AZ32" s="606"/>
      <c r="BA32" s="606"/>
      <c r="BB32" s="606"/>
      <c r="BC32" s="606"/>
      <c r="BD32" s="606"/>
      <c r="BE32" s="606"/>
      <c r="BF32" s="607"/>
      <c r="BG32" s="674">
        <v>99.3</v>
      </c>
      <c r="BH32" s="621"/>
      <c r="BI32" s="621"/>
      <c r="BJ32" s="621"/>
      <c r="BK32" s="621"/>
      <c r="BL32" s="621"/>
      <c r="BM32" s="612">
        <v>98.5</v>
      </c>
      <c r="BN32" s="621"/>
      <c r="BO32" s="621"/>
      <c r="BP32" s="621"/>
      <c r="BQ32" s="644"/>
      <c r="BR32" s="674">
        <v>99.1</v>
      </c>
      <c r="BS32" s="621"/>
      <c r="BT32" s="621"/>
      <c r="BU32" s="621"/>
      <c r="BV32" s="621"/>
      <c r="BW32" s="621"/>
      <c r="BX32" s="612">
        <v>99</v>
      </c>
      <c r="BY32" s="621"/>
      <c r="BZ32" s="621"/>
      <c r="CA32" s="621"/>
      <c r="CB32" s="644"/>
      <c r="CD32" s="631"/>
      <c r="CE32" s="632"/>
      <c r="CF32" s="605" t="s">
        <v>303</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11276</v>
      </c>
      <c r="S33" s="609"/>
      <c r="T33" s="609"/>
      <c r="U33" s="609"/>
      <c r="V33" s="609"/>
      <c r="W33" s="609"/>
      <c r="X33" s="609"/>
      <c r="Y33" s="610"/>
      <c r="Z33" s="646">
        <v>0.2</v>
      </c>
      <c r="AA33" s="646"/>
      <c r="AB33" s="646"/>
      <c r="AC33" s="646"/>
      <c r="AD33" s="647">
        <v>11189</v>
      </c>
      <c r="AE33" s="647"/>
      <c r="AF33" s="647"/>
      <c r="AG33" s="647"/>
      <c r="AH33" s="647"/>
      <c r="AI33" s="647"/>
      <c r="AJ33" s="647"/>
      <c r="AK33" s="647"/>
      <c r="AL33" s="611">
        <v>0.4</v>
      </c>
      <c r="AM33" s="612"/>
      <c r="AN33" s="612"/>
      <c r="AO33" s="648"/>
      <c r="AP33" s="651"/>
      <c r="AQ33" s="652"/>
      <c r="AR33" s="652"/>
      <c r="AS33" s="652"/>
      <c r="AT33" s="682"/>
      <c r="AU33" s="196"/>
      <c r="AV33" s="196"/>
      <c r="AW33" s="196"/>
      <c r="AX33" s="589" t="s">
        <v>305</v>
      </c>
      <c r="AY33" s="590"/>
      <c r="AZ33" s="590"/>
      <c r="BA33" s="590"/>
      <c r="BB33" s="590"/>
      <c r="BC33" s="590"/>
      <c r="BD33" s="590"/>
      <c r="BE33" s="590"/>
      <c r="BF33" s="591"/>
      <c r="BG33" s="669">
        <v>99.9</v>
      </c>
      <c r="BH33" s="593"/>
      <c r="BI33" s="593"/>
      <c r="BJ33" s="593"/>
      <c r="BK33" s="593"/>
      <c r="BL33" s="593"/>
      <c r="BM33" s="639">
        <v>99.9</v>
      </c>
      <c r="BN33" s="593"/>
      <c r="BO33" s="593"/>
      <c r="BP33" s="593"/>
      <c r="BQ33" s="656"/>
      <c r="BR33" s="669">
        <v>100</v>
      </c>
      <c r="BS33" s="593"/>
      <c r="BT33" s="593"/>
      <c r="BU33" s="593"/>
      <c r="BV33" s="593"/>
      <c r="BW33" s="593"/>
      <c r="BX33" s="639">
        <v>99.9</v>
      </c>
      <c r="BY33" s="593"/>
      <c r="BZ33" s="593"/>
      <c r="CA33" s="593"/>
      <c r="CB33" s="656"/>
      <c r="CD33" s="605" t="s">
        <v>306</v>
      </c>
      <c r="CE33" s="606"/>
      <c r="CF33" s="606"/>
      <c r="CG33" s="606"/>
      <c r="CH33" s="606"/>
      <c r="CI33" s="606"/>
      <c r="CJ33" s="606"/>
      <c r="CK33" s="606"/>
      <c r="CL33" s="606"/>
      <c r="CM33" s="606"/>
      <c r="CN33" s="606"/>
      <c r="CO33" s="606"/>
      <c r="CP33" s="606"/>
      <c r="CQ33" s="607"/>
      <c r="CR33" s="608">
        <v>2178544</v>
      </c>
      <c r="CS33" s="621"/>
      <c r="CT33" s="621"/>
      <c r="CU33" s="621"/>
      <c r="CV33" s="621"/>
      <c r="CW33" s="621"/>
      <c r="CX33" s="621"/>
      <c r="CY33" s="622"/>
      <c r="CZ33" s="611">
        <v>50.1</v>
      </c>
      <c r="DA33" s="623"/>
      <c r="DB33" s="623"/>
      <c r="DC33" s="624"/>
      <c r="DD33" s="614">
        <v>1644631</v>
      </c>
      <c r="DE33" s="621"/>
      <c r="DF33" s="621"/>
      <c r="DG33" s="621"/>
      <c r="DH33" s="621"/>
      <c r="DI33" s="621"/>
      <c r="DJ33" s="621"/>
      <c r="DK33" s="622"/>
      <c r="DL33" s="614">
        <v>1195688</v>
      </c>
      <c r="DM33" s="621"/>
      <c r="DN33" s="621"/>
      <c r="DO33" s="621"/>
      <c r="DP33" s="621"/>
      <c r="DQ33" s="621"/>
      <c r="DR33" s="621"/>
      <c r="DS33" s="621"/>
      <c r="DT33" s="621"/>
      <c r="DU33" s="621"/>
      <c r="DV33" s="622"/>
      <c r="DW33" s="611">
        <v>44.5</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7005</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197"/>
      <c r="AQ34" s="198"/>
      <c r="AS34" s="195"/>
      <c r="AT34" s="195"/>
      <c r="AU34" s="195"/>
      <c r="AV34" s="195"/>
      <c r="AW34" s="195"/>
      <c r="AX34" s="195"/>
      <c r="AY34" s="195"/>
      <c r="AZ34" s="195"/>
      <c r="BA34" s="195"/>
      <c r="BB34" s="195"/>
      <c r="BC34" s="195"/>
      <c r="BD34" s="195"/>
      <c r="BE34" s="195"/>
      <c r="BF34" s="195"/>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D34" s="605" t="s">
        <v>308</v>
      </c>
      <c r="CE34" s="606"/>
      <c r="CF34" s="606"/>
      <c r="CG34" s="606"/>
      <c r="CH34" s="606"/>
      <c r="CI34" s="606"/>
      <c r="CJ34" s="606"/>
      <c r="CK34" s="606"/>
      <c r="CL34" s="606"/>
      <c r="CM34" s="606"/>
      <c r="CN34" s="606"/>
      <c r="CO34" s="606"/>
      <c r="CP34" s="606"/>
      <c r="CQ34" s="607"/>
      <c r="CR34" s="608">
        <v>845100</v>
      </c>
      <c r="CS34" s="609"/>
      <c r="CT34" s="609"/>
      <c r="CU34" s="609"/>
      <c r="CV34" s="609"/>
      <c r="CW34" s="609"/>
      <c r="CX34" s="609"/>
      <c r="CY34" s="610"/>
      <c r="CZ34" s="611">
        <v>19.399999999999999</v>
      </c>
      <c r="DA34" s="623"/>
      <c r="DB34" s="623"/>
      <c r="DC34" s="624"/>
      <c r="DD34" s="614">
        <v>652880</v>
      </c>
      <c r="DE34" s="609"/>
      <c r="DF34" s="609"/>
      <c r="DG34" s="609"/>
      <c r="DH34" s="609"/>
      <c r="DI34" s="609"/>
      <c r="DJ34" s="609"/>
      <c r="DK34" s="610"/>
      <c r="DL34" s="614">
        <v>584295</v>
      </c>
      <c r="DM34" s="609"/>
      <c r="DN34" s="609"/>
      <c r="DO34" s="609"/>
      <c r="DP34" s="609"/>
      <c r="DQ34" s="609"/>
      <c r="DR34" s="609"/>
      <c r="DS34" s="609"/>
      <c r="DT34" s="609"/>
      <c r="DU34" s="609"/>
      <c r="DV34" s="610"/>
      <c r="DW34" s="611">
        <v>21.7</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135376</v>
      </c>
      <c r="S35" s="609"/>
      <c r="T35" s="609"/>
      <c r="U35" s="609"/>
      <c r="V35" s="609"/>
      <c r="W35" s="609"/>
      <c r="X35" s="609"/>
      <c r="Y35" s="610"/>
      <c r="Z35" s="646">
        <v>3</v>
      </c>
      <c r="AA35" s="646"/>
      <c r="AB35" s="646"/>
      <c r="AC35" s="646"/>
      <c r="AD35" s="647" t="s">
        <v>121</v>
      </c>
      <c r="AE35" s="647"/>
      <c r="AF35" s="647"/>
      <c r="AG35" s="647"/>
      <c r="AH35" s="647"/>
      <c r="AI35" s="647"/>
      <c r="AJ35" s="647"/>
      <c r="AK35" s="647"/>
      <c r="AL35" s="611" t="s">
        <v>121</v>
      </c>
      <c r="AM35" s="612"/>
      <c r="AN35" s="612"/>
      <c r="AO35" s="648"/>
      <c r="AP35" s="199"/>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26809</v>
      </c>
      <c r="CS35" s="621"/>
      <c r="CT35" s="621"/>
      <c r="CU35" s="621"/>
      <c r="CV35" s="621"/>
      <c r="CW35" s="621"/>
      <c r="CX35" s="621"/>
      <c r="CY35" s="622"/>
      <c r="CZ35" s="611">
        <v>0.6</v>
      </c>
      <c r="DA35" s="623"/>
      <c r="DB35" s="623"/>
      <c r="DC35" s="624"/>
      <c r="DD35" s="614">
        <v>14798</v>
      </c>
      <c r="DE35" s="621"/>
      <c r="DF35" s="621"/>
      <c r="DG35" s="621"/>
      <c r="DH35" s="621"/>
      <c r="DI35" s="621"/>
      <c r="DJ35" s="621"/>
      <c r="DK35" s="622"/>
      <c r="DL35" s="614">
        <v>14525</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267022</v>
      </c>
      <c r="S36" s="609"/>
      <c r="T36" s="609"/>
      <c r="U36" s="609"/>
      <c r="V36" s="609"/>
      <c r="W36" s="609"/>
      <c r="X36" s="609"/>
      <c r="Y36" s="610"/>
      <c r="Z36" s="646">
        <v>5.8</v>
      </c>
      <c r="AA36" s="646"/>
      <c r="AB36" s="646"/>
      <c r="AC36" s="646"/>
      <c r="AD36" s="647" t="s">
        <v>121</v>
      </c>
      <c r="AE36" s="647"/>
      <c r="AF36" s="647"/>
      <c r="AG36" s="647"/>
      <c r="AH36" s="647"/>
      <c r="AI36" s="647"/>
      <c r="AJ36" s="647"/>
      <c r="AK36" s="647"/>
      <c r="AL36" s="611" t="s">
        <v>121</v>
      </c>
      <c r="AM36" s="612"/>
      <c r="AN36" s="612"/>
      <c r="AO36" s="648"/>
      <c r="AP36" s="199"/>
      <c r="AQ36" s="657" t="s">
        <v>314</v>
      </c>
      <c r="AR36" s="658"/>
      <c r="AS36" s="658"/>
      <c r="AT36" s="658"/>
      <c r="AU36" s="658"/>
      <c r="AV36" s="658"/>
      <c r="AW36" s="658"/>
      <c r="AX36" s="658"/>
      <c r="AY36" s="659"/>
      <c r="AZ36" s="663">
        <v>365066</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17373</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549317</v>
      </c>
      <c r="CS36" s="609"/>
      <c r="CT36" s="609"/>
      <c r="CU36" s="609"/>
      <c r="CV36" s="609"/>
      <c r="CW36" s="609"/>
      <c r="CX36" s="609"/>
      <c r="CY36" s="610"/>
      <c r="CZ36" s="611">
        <v>12.6</v>
      </c>
      <c r="DA36" s="623"/>
      <c r="DB36" s="623"/>
      <c r="DC36" s="624"/>
      <c r="DD36" s="614">
        <v>443068</v>
      </c>
      <c r="DE36" s="609"/>
      <c r="DF36" s="609"/>
      <c r="DG36" s="609"/>
      <c r="DH36" s="609"/>
      <c r="DI36" s="609"/>
      <c r="DJ36" s="609"/>
      <c r="DK36" s="610"/>
      <c r="DL36" s="614">
        <v>405736</v>
      </c>
      <c r="DM36" s="609"/>
      <c r="DN36" s="609"/>
      <c r="DO36" s="609"/>
      <c r="DP36" s="609"/>
      <c r="DQ36" s="609"/>
      <c r="DR36" s="609"/>
      <c r="DS36" s="609"/>
      <c r="DT36" s="609"/>
      <c r="DU36" s="609"/>
      <c r="DV36" s="610"/>
      <c r="DW36" s="611">
        <v>15.1</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227831</v>
      </c>
      <c r="S37" s="609"/>
      <c r="T37" s="609"/>
      <c r="U37" s="609"/>
      <c r="V37" s="609"/>
      <c r="W37" s="609"/>
      <c r="X37" s="609"/>
      <c r="Y37" s="610"/>
      <c r="Z37" s="646">
        <v>5</v>
      </c>
      <c r="AA37" s="646"/>
      <c r="AB37" s="646"/>
      <c r="AC37" s="646"/>
      <c r="AD37" s="647">
        <v>4714</v>
      </c>
      <c r="AE37" s="647"/>
      <c r="AF37" s="647"/>
      <c r="AG37" s="647"/>
      <c r="AH37" s="647"/>
      <c r="AI37" s="647"/>
      <c r="AJ37" s="647"/>
      <c r="AK37" s="647"/>
      <c r="AL37" s="611">
        <v>0.2</v>
      </c>
      <c r="AM37" s="612"/>
      <c r="AN37" s="612"/>
      <c r="AO37" s="648"/>
      <c r="AQ37" s="641" t="s">
        <v>318</v>
      </c>
      <c r="AR37" s="642"/>
      <c r="AS37" s="642"/>
      <c r="AT37" s="642"/>
      <c r="AU37" s="642"/>
      <c r="AV37" s="642"/>
      <c r="AW37" s="642"/>
      <c r="AX37" s="642"/>
      <c r="AY37" s="643"/>
      <c r="AZ37" s="608">
        <v>121300</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13683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193233</v>
      </c>
      <c r="CS37" s="621"/>
      <c r="CT37" s="621"/>
      <c r="CU37" s="621"/>
      <c r="CV37" s="621"/>
      <c r="CW37" s="621"/>
      <c r="CX37" s="621"/>
      <c r="CY37" s="622"/>
      <c r="CZ37" s="611">
        <v>4.4000000000000004</v>
      </c>
      <c r="DA37" s="623"/>
      <c r="DB37" s="623"/>
      <c r="DC37" s="624"/>
      <c r="DD37" s="614">
        <v>181175</v>
      </c>
      <c r="DE37" s="621"/>
      <c r="DF37" s="621"/>
      <c r="DG37" s="621"/>
      <c r="DH37" s="621"/>
      <c r="DI37" s="621"/>
      <c r="DJ37" s="621"/>
      <c r="DK37" s="622"/>
      <c r="DL37" s="614">
        <v>181175</v>
      </c>
      <c r="DM37" s="621"/>
      <c r="DN37" s="621"/>
      <c r="DO37" s="621"/>
      <c r="DP37" s="621"/>
      <c r="DQ37" s="621"/>
      <c r="DR37" s="621"/>
      <c r="DS37" s="621"/>
      <c r="DT37" s="621"/>
      <c r="DU37" s="621"/>
      <c r="DV37" s="622"/>
      <c r="DW37" s="611">
        <v>6.7</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115100</v>
      </c>
      <c r="S38" s="609"/>
      <c r="T38" s="609"/>
      <c r="U38" s="609"/>
      <c r="V38" s="609"/>
      <c r="W38" s="609"/>
      <c r="X38" s="609"/>
      <c r="Y38" s="610"/>
      <c r="Z38" s="646">
        <v>2.5</v>
      </c>
      <c r="AA38" s="646"/>
      <c r="AB38" s="646"/>
      <c r="AC38" s="646"/>
      <c r="AD38" s="647" t="s">
        <v>121</v>
      </c>
      <c r="AE38" s="647"/>
      <c r="AF38" s="647"/>
      <c r="AG38" s="647"/>
      <c r="AH38" s="647"/>
      <c r="AI38" s="647"/>
      <c r="AJ38" s="647"/>
      <c r="AK38" s="647"/>
      <c r="AL38" s="611" t="s">
        <v>121</v>
      </c>
      <c r="AM38" s="612"/>
      <c r="AN38" s="612"/>
      <c r="AO38" s="648"/>
      <c r="AQ38" s="641" t="s">
        <v>322</v>
      </c>
      <c r="AR38" s="642"/>
      <c r="AS38" s="642"/>
      <c r="AT38" s="642"/>
      <c r="AU38" s="642"/>
      <c r="AV38" s="642"/>
      <c r="AW38" s="642"/>
      <c r="AX38" s="642"/>
      <c r="AY38" s="643"/>
      <c r="AZ38" s="608">
        <v>10759</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665</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233007</v>
      </c>
      <c r="CS38" s="609"/>
      <c r="CT38" s="609"/>
      <c r="CU38" s="609"/>
      <c r="CV38" s="609"/>
      <c r="CW38" s="609"/>
      <c r="CX38" s="609"/>
      <c r="CY38" s="610"/>
      <c r="CZ38" s="611">
        <v>5.4</v>
      </c>
      <c r="DA38" s="623"/>
      <c r="DB38" s="623"/>
      <c r="DC38" s="624"/>
      <c r="DD38" s="614">
        <v>195161</v>
      </c>
      <c r="DE38" s="609"/>
      <c r="DF38" s="609"/>
      <c r="DG38" s="609"/>
      <c r="DH38" s="609"/>
      <c r="DI38" s="609"/>
      <c r="DJ38" s="609"/>
      <c r="DK38" s="610"/>
      <c r="DL38" s="614">
        <v>191132</v>
      </c>
      <c r="DM38" s="609"/>
      <c r="DN38" s="609"/>
      <c r="DO38" s="609"/>
      <c r="DP38" s="609"/>
      <c r="DQ38" s="609"/>
      <c r="DR38" s="609"/>
      <c r="DS38" s="609"/>
      <c r="DT38" s="609"/>
      <c r="DU38" s="609"/>
      <c r="DV38" s="610"/>
      <c r="DW38" s="611">
        <v>7.1</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326</v>
      </c>
      <c r="AR39" s="642"/>
      <c r="AS39" s="642"/>
      <c r="AT39" s="642"/>
      <c r="AU39" s="642"/>
      <c r="AV39" s="642"/>
      <c r="AW39" s="642"/>
      <c r="AX39" s="642"/>
      <c r="AY39" s="643"/>
      <c r="AZ39" s="608" t="s">
        <v>121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986</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326391</v>
      </c>
      <c r="CS39" s="621"/>
      <c r="CT39" s="621"/>
      <c r="CU39" s="621"/>
      <c r="CV39" s="621"/>
      <c r="CW39" s="621"/>
      <c r="CX39" s="621"/>
      <c r="CY39" s="622"/>
      <c r="CZ39" s="611">
        <v>7.5</v>
      </c>
      <c r="DA39" s="623"/>
      <c r="DB39" s="623"/>
      <c r="DC39" s="624"/>
      <c r="DD39" s="614">
        <v>326304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13500</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330</v>
      </c>
      <c r="AR40" s="642"/>
      <c r="AS40" s="642"/>
      <c r="AT40" s="642"/>
      <c r="AU40" s="642"/>
      <c r="AV40" s="642"/>
      <c r="AW40" s="642"/>
      <c r="AX40" s="642"/>
      <c r="AY40" s="643"/>
      <c r="AZ40" s="608" t="s">
        <v>121</v>
      </c>
      <c r="BA40" s="609"/>
      <c r="BB40" s="609"/>
      <c r="BC40" s="609"/>
      <c r="BD40" s="621"/>
      <c r="BE40" s="621"/>
      <c r="BF40" s="644"/>
      <c r="BG40" s="649" t="s">
        <v>331</v>
      </c>
      <c r="BH40" s="650"/>
      <c r="BI40" s="650"/>
      <c r="BJ40" s="650"/>
      <c r="BK40" s="650"/>
      <c r="BL40" s="200"/>
      <c r="BM40" s="606" t="s">
        <v>332</v>
      </c>
      <c r="BN40" s="606"/>
      <c r="BO40" s="606"/>
      <c r="BP40" s="606"/>
      <c r="BQ40" s="606"/>
      <c r="BR40" s="606"/>
      <c r="BS40" s="606"/>
      <c r="BT40" s="606"/>
      <c r="BU40" s="607"/>
      <c r="BV40" s="608">
        <v>95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197920</v>
      </c>
      <c r="CS40" s="609"/>
      <c r="CT40" s="609"/>
      <c r="CU40" s="609"/>
      <c r="CV40" s="609"/>
      <c r="CW40" s="609"/>
      <c r="CX40" s="609"/>
      <c r="CY40" s="610"/>
      <c r="CZ40" s="611">
        <v>4.5</v>
      </c>
      <c r="DA40" s="623"/>
      <c r="DB40" s="623"/>
      <c r="DC40" s="624"/>
      <c r="DD40" s="614">
        <v>12420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4585472</v>
      </c>
      <c r="S41" s="633"/>
      <c r="T41" s="633"/>
      <c r="U41" s="633"/>
      <c r="V41" s="633"/>
      <c r="W41" s="633"/>
      <c r="X41" s="633"/>
      <c r="Y41" s="636"/>
      <c r="Z41" s="637">
        <v>100</v>
      </c>
      <c r="AA41" s="637"/>
      <c r="AB41" s="637"/>
      <c r="AC41" s="637"/>
      <c r="AD41" s="638">
        <v>2674795</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37154</v>
      </c>
      <c r="BA41" s="609"/>
      <c r="BB41" s="609"/>
      <c r="BC41" s="609"/>
      <c r="BD41" s="621"/>
      <c r="BE41" s="621"/>
      <c r="BF41" s="644"/>
      <c r="BG41" s="649"/>
      <c r="BH41" s="650"/>
      <c r="BI41" s="650"/>
      <c r="BJ41" s="650"/>
      <c r="BK41" s="650"/>
      <c r="BL41" s="200"/>
      <c r="BM41" s="606" t="s">
        <v>336</v>
      </c>
      <c r="BN41" s="606"/>
      <c r="BO41" s="606"/>
      <c r="BP41" s="606"/>
      <c r="BQ41" s="606"/>
      <c r="BR41" s="606"/>
      <c r="BS41" s="606"/>
      <c r="BT41" s="606"/>
      <c r="BU41" s="607"/>
      <c r="BV41" s="608">
        <v>3</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195853</v>
      </c>
      <c r="BA42" s="633"/>
      <c r="BB42" s="633"/>
      <c r="BC42" s="633"/>
      <c r="BD42" s="593"/>
      <c r="BE42" s="593"/>
      <c r="BF42" s="656"/>
      <c r="BG42" s="651"/>
      <c r="BH42" s="652"/>
      <c r="BI42" s="652"/>
      <c r="BJ42" s="652"/>
      <c r="BK42" s="652"/>
      <c r="BL42" s="201"/>
      <c r="BM42" s="590" t="s">
        <v>339</v>
      </c>
      <c r="BN42" s="590"/>
      <c r="BO42" s="590"/>
      <c r="BP42" s="590"/>
      <c r="BQ42" s="590"/>
      <c r="BR42" s="590"/>
      <c r="BS42" s="590"/>
      <c r="BT42" s="590"/>
      <c r="BU42" s="591"/>
      <c r="BV42" s="592">
        <v>510</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316773</v>
      </c>
      <c r="CS42" s="621"/>
      <c r="CT42" s="621"/>
      <c r="CU42" s="621"/>
      <c r="CV42" s="621"/>
      <c r="CW42" s="621"/>
      <c r="CX42" s="621"/>
      <c r="CY42" s="622"/>
      <c r="CZ42" s="611">
        <v>7.3</v>
      </c>
      <c r="DA42" s="623"/>
      <c r="DB42" s="623"/>
      <c r="DC42" s="624"/>
      <c r="DD42" s="614">
        <v>227808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1" t="s">
        <v>341</v>
      </c>
      <c r="CD43" s="605" t="s">
        <v>342</v>
      </c>
      <c r="CE43" s="606"/>
      <c r="CF43" s="606"/>
      <c r="CG43" s="606"/>
      <c r="CH43" s="606"/>
      <c r="CI43" s="606"/>
      <c r="CJ43" s="606"/>
      <c r="CK43" s="606"/>
      <c r="CL43" s="606"/>
      <c r="CM43" s="606"/>
      <c r="CN43" s="606"/>
      <c r="CO43" s="606"/>
      <c r="CP43" s="606"/>
      <c r="CQ43" s="607"/>
      <c r="CR43" s="608">
        <v>29675</v>
      </c>
      <c r="CS43" s="621"/>
      <c r="CT43" s="621"/>
      <c r="CU43" s="621"/>
      <c r="CV43" s="621"/>
      <c r="CW43" s="621"/>
      <c r="CX43" s="621"/>
      <c r="CY43" s="622"/>
      <c r="CZ43" s="611">
        <v>0.7</v>
      </c>
      <c r="DA43" s="623"/>
      <c r="DB43" s="623"/>
      <c r="DC43" s="624"/>
      <c r="DD43" s="614">
        <v>29675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316773</v>
      </c>
      <c r="CS44" s="609"/>
      <c r="CT44" s="609"/>
      <c r="CU44" s="609"/>
      <c r="CV44" s="609"/>
      <c r="CW44" s="609"/>
      <c r="CX44" s="609"/>
      <c r="CY44" s="610"/>
      <c r="CZ44" s="611">
        <v>7.3</v>
      </c>
      <c r="DA44" s="612"/>
      <c r="DB44" s="612"/>
      <c r="DC44" s="613"/>
      <c r="DD44" s="614">
        <v>227808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1000</v>
      </c>
      <c r="CS45" s="621"/>
      <c r="CT45" s="621"/>
      <c r="CU45" s="621"/>
      <c r="CV45" s="621"/>
      <c r="CW45" s="621"/>
      <c r="CX45" s="621"/>
      <c r="CY45" s="622"/>
      <c r="CZ45" s="611">
        <v>0</v>
      </c>
      <c r="DA45" s="623"/>
      <c r="DB45" s="623"/>
      <c r="DC45" s="624"/>
      <c r="DD45" s="614">
        <v>404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2"/>
      <c r="CD46" s="629"/>
      <c r="CE46" s="630"/>
      <c r="CF46" s="605" t="s">
        <v>347</v>
      </c>
      <c r="CG46" s="606"/>
      <c r="CH46" s="606"/>
      <c r="CI46" s="606"/>
      <c r="CJ46" s="606"/>
      <c r="CK46" s="606"/>
      <c r="CL46" s="606"/>
      <c r="CM46" s="606"/>
      <c r="CN46" s="606"/>
      <c r="CO46" s="606"/>
      <c r="CP46" s="606"/>
      <c r="CQ46" s="607"/>
      <c r="CR46" s="608">
        <v>289140</v>
      </c>
      <c r="CS46" s="609"/>
      <c r="CT46" s="609"/>
      <c r="CU46" s="609"/>
      <c r="CV46" s="609"/>
      <c r="CW46" s="609"/>
      <c r="CX46" s="609"/>
      <c r="CY46" s="610"/>
      <c r="CZ46" s="611">
        <v>6.6</v>
      </c>
      <c r="DA46" s="612"/>
      <c r="DB46" s="612"/>
      <c r="DC46" s="613"/>
      <c r="DD46" s="614">
        <v>222771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2"/>
      <c r="CD47" s="629"/>
      <c r="CE47" s="630"/>
      <c r="CF47" s="605" t="s">
        <v>348</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2"/>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2"/>
      <c r="CD49" s="589" t="s">
        <v>350</v>
      </c>
      <c r="CE49" s="590"/>
      <c r="CF49" s="590"/>
      <c r="CG49" s="590"/>
      <c r="CH49" s="590"/>
      <c r="CI49" s="590"/>
      <c r="CJ49" s="590"/>
      <c r="CK49" s="590"/>
      <c r="CL49" s="590"/>
      <c r="CM49" s="590"/>
      <c r="CN49" s="590"/>
      <c r="CO49" s="590"/>
      <c r="CP49" s="590"/>
      <c r="CQ49" s="591"/>
      <c r="CR49" s="592">
        <v>4350163</v>
      </c>
      <c r="CS49" s="593"/>
      <c r="CT49" s="593"/>
      <c r="CU49" s="593"/>
      <c r="CV49" s="593"/>
      <c r="CW49" s="593"/>
      <c r="CX49" s="593"/>
      <c r="CY49" s="594"/>
      <c r="CZ49" s="595">
        <v>100</v>
      </c>
      <c r="DA49" s="596"/>
      <c r="DB49" s="596"/>
      <c r="DC49" s="597"/>
      <c r="DD49" s="598">
        <v>3280034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72LdGSSJ7acxsgmCUJnNCestEp7o/RRqKBdw0iofSui0wfNiZsinhSBq+NBZsTz6vorB9lP6WvrcCrzW2LUIw==" saltValue="jGoy/Kt+j+J9hIiI/LXL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08" customWidth="1"/>
    <col min="131" max="131" width="1.625" style="208" customWidth="1"/>
    <col min="132" max="16384" width="9" style="208" hidden="1"/>
  </cols>
  <sheetData>
    <row r="1" spans="1:131" ht="11.25" customHeight="1" thickBot="1" x14ac:dyDescent="0.2">
      <c r="A1" s="204"/>
      <c r="B1" s="204"/>
      <c r="C1" s="204"/>
      <c r="D1" s="204"/>
      <c r="E1" s="204"/>
      <c r="F1" s="204"/>
      <c r="G1" s="204"/>
      <c r="H1" s="204"/>
      <c r="I1" s="204"/>
      <c r="J1" s="204"/>
      <c r="K1" s="204"/>
      <c r="L1" s="204"/>
      <c r="M1" s="204"/>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6"/>
      <c r="DR1" s="206"/>
      <c r="DS1" s="206"/>
      <c r="DT1" s="206"/>
      <c r="DU1" s="206"/>
      <c r="DV1" s="206"/>
      <c r="DW1" s="206"/>
      <c r="DX1" s="206"/>
      <c r="DY1" s="206"/>
      <c r="DZ1" s="206"/>
      <c r="EA1" s="207"/>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1078" t="s">
        <v>352</v>
      </c>
      <c r="DK2" s="1079"/>
      <c r="DL2" s="1079"/>
      <c r="DM2" s="1079"/>
      <c r="DN2" s="1079"/>
      <c r="DO2" s="1080"/>
      <c r="DP2" s="205"/>
      <c r="DQ2" s="1078" t="s">
        <v>353</v>
      </c>
      <c r="DR2" s="1079"/>
      <c r="DS2" s="1079"/>
      <c r="DT2" s="1079"/>
      <c r="DU2" s="1079"/>
      <c r="DV2" s="1079"/>
      <c r="DW2" s="1079"/>
      <c r="DX2" s="1079"/>
      <c r="DY2" s="1079"/>
      <c r="DZ2" s="1080"/>
      <c r="EA2" s="207"/>
    </row>
    <row r="3" spans="1:131" ht="11.25" customHeight="1" x14ac:dyDescent="0.15">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7"/>
    </row>
    <row r="4" spans="1:131" s="212"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09"/>
      <c r="BA4" s="209"/>
      <c r="BB4" s="209"/>
      <c r="BC4" s="209"/>
      <c r="BD4" s="209"/>
      <c r="BE4" s="210"/>
      <c r="BF4" s="210"/>
      <c r="BG4" s="210"/>
      <c r="BH4" s="210"/>
      <c r="BI4" s="210"/>
      <c r="BJ4" s="210"/>
      <c r="BK4" s="210"/>
      <c r="BL4" s="210"/>
      <c r="BM4" s="210"/>
      <c r="BN4" s="210"/>
      <c r="BO4" s="210"/>
      <c r="BP4" s="210"/>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1"/>
    </row>
    <row r="5" spans="1:131" s="212"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09"/>
      <c r="BA5" s="209"/>
      <c r="BB5" s="209"/>
      <c r="BC5" s="209"/>
      <c r="BD5" s="209"/>
      <c r="BE5" s="210"/>
      <c r="BF5" s="210"/>
      <c r="BG5" s="210"/>
      <c r="BH5" s="210"/>
      <c r="BI5" s="210"/>
      <c r="BJ5" s="210"/>
      <c r="BK5" s="210"/>
      <c r="BL5" s="210"/>
      <c r="BM5" s="210"/>
      <c r="BN5" s="210"/>
      <c r="BO5" s="210"/>
      <c r="BP5" s="210"/>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1"/>
    </row>
    <row r="6" spans="1:131" s="212"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09"/>
      <c r="BA6" s="209"/>
      <c r="BB6" s="209"/>
      <c r="BC6" s="209"/>
      <c r="BD6" s="209"/>
      <c r="BE6" s="210"/>
      <c r="BF6" s="210"/>
      <c r="BG6" s="210"/>
      <c r="BH6" s="210"/>
      <c r="BI6" s="210"/>
      <c r="BJ6" s="210"/>
      <c r="BK6" s="210"/>
      <c r="BL6" s="210"/>
      <c r="BM6" s="210"/>
      <c r="BN6" s="210"/>
      <c r="BO6" s="210"/>
      <c r="BP6" s="210"/>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1"/>
    </row>
    <row r="7" spans="1:131" s="212" customFormat="1" ht="26.25" customHeight="1" thickTop="1" x14ac:dyDescent="0.15">
      <c r="A7" s="213">
        <v>1</v>
      </c>
      <c r="B7" s="1034" t="s">
        <v>373</v>
      </c>
      <c r="C7" s="1035"/>
      <c r="D7" s="1035"/>
      <c r="E7" s="1035"/>
      <c r="F7" s="1035"/>
      <c r="G7" s="1035"/>
      <c r="H7" s="1035"/>
      <c r="I7" s="1035"/>
      <c r="J7" s="1035"/>
      <c r="K7" s="1035"/>
      <c r="L7" s="1035"/>
      <c r="M7" s="1035"/>
      <c r="N7" s="1035"/>
      <c r="O7" s="1035"/>
      <c r="P7" s="1036"/>
      <c r="Q7" s="1089">
        <v>4614</v>
      </c>
      <c r="R7" s="1090"/>
      <c r="S7" s="1090"/>
      <c r="T7" s="1090"/>
      <c r="U7" s="1090"/>
      <c r="V7" s="1090">
        <v>4379</v>
      </c>
      <c r="W7" s="1090"/>
      <c r="X7" s="1090"/>
      <c r="Y7" s="1090"/>
      <c r="Z7" s="1090"/>
      <c r="AA7" s="1090">
        <v>235</v>
      </c>
      <c r="AB7" s="1090"/>
      <c r="AC7" s="1090"/>
      <c r="AD7" s="1090"/>
      <c r="AE7" s="1091"/>
      <c r="AF7" s="1092">
        <v>227</v>
      </c>
      <c r="AG7" s="1093"/>
      <c r="AH7" s="1093"/>
      <c r="AI7" s="1093"/>
      <c r="AJ7" s="1094"/>
      <c r="AK7" s="1095">
        <v>135</v>
      </c>
      <c r="AL7" s="1096"/>
      <c r="AM7" s="1096"/>
      <c r="AN7" s="1096"/>
      <c r="AO7" s="1096"/>
      <c r="AP7" s="1096">
        <v>4412</v>
      </c>
      <c r="AQ7" s="1096"/>
      <c r="AR7" s="1096"/>
      <c r="AS7" s="1096"/>
      <c r="AT7" s="1096"/>
      <c r="AU7" s="1097"/>
      <c r="AV7" s="1097"/>
      <c r="AW7" s="1097"/>
      <c r="AX7" s="1097"/>
      <c r="AY7" s="1098"/>
      <c r="AZ7" s="209"/>
      <c r="BA7" s="209"/>
      <c r="BB7" s="209"/>
      <c r="BC7" s="209"/>
      <c r="BD7" s="209"/>
      <c r="BE7" s="210"/>
      <c r="BF7" s="210"/>
      <c r="BG7" s="210"/>
      <c r="BH7" s="210"/>
      <c r="BI7" s="210"/>
      <c r="BJ7" s="210"/>
      <c r="BK7" s="210"/>
      <c r="BL7" s="210"/>
      <c r="BM7" s="210"/>
      <c r="BN7" s="210"/>
      <c r="BO7" s="210"/>
      <c r="BP7" s="210"/>
      <c r="BQ7" s="213">
        <v>1</v>
      </c>
      <c r="BR7" s="214" t="s">
        <v>561</v>
      </c>
      <c r="BS7" s="1086" t="s">
        <v>562</v>
      </c>
      <c r="BT7" s="1087"/>
      <c r="BU7" s="1087"/>
      <c r="BV7" s="1087"/>
      <c r="BW7" s="1087"/>
      <c r="BX7" s="1087"/>
      <c r="BY7" s="1087"/>
      <c r="BZ7" s="1087"/>
      <c r="CA7" s="1087"/>
      <c r="CB7" s="1087"/>
      <c r="CC7" s="1087"/>
      <c r="CD7" s="1087"/>
      <c r="CE7" s="1087"/>
      <c r="CF7" s="1087"/>
      <c r="CG7" s="1099"/>
      <c r="CH7" s="1083">
        <v>0</v>
      </c>
      <c r="CI7" s="1084"/>
      <c r="CJ7" s="1084"/>
      <c r="CK7" s="1084"/>
      <c r="CL7" s="1085"/>
      <c r="CM7" s="1083">
        <v>52</v>
      </c>
      <c r="CN7" s="1084"/>
      <c r="CO7" s="1084"/>
      <c r="CP7" s="1084"/>
      <c r="CQ7" s="1085"/>
      <c r="CR7" s="1083">
        <v>5</v>
      </c>
      <c r="CS7" s="1084"/>
      <c r="CT7" s="1084"/>
      <c r="CU7" s="1084"/>
      <c r="CV7" s="1085"/>
      <c r="CW7" s="1083" t="s">
        <v>560</v>
      </c>
      <c r="CX7" s="1084"/>
      <c r="CY7" s="1084"/>
      <c r="CZ7" s="1084"/>
      <c r="DA7" s="1085"/>
      <c r="DB7" s="1083" t="s">
        <v>560</v>
      </c>
      <c r="DC7" s="1084"/>
      <c r="DD7" s="1084"/>
      <c r="DE7" s="1084"/>
      <c r="DF7" s="1085"/>
      <c r="DG7" s="1083">
        <v>162</v>
      </c>
      <c r="DH7" s="1084"/>
      <c r="DI7" s="1084"/>
      <c r="DJ7" s="1084"/>
      <c r="DK7" s="1085"/>
      <c r="DL7" s="1083" t="s">
        <v>485</v>
      </c>
      <c r="DM7" s="1084"/>
      <c r="DN7" s="1084"/>
      <c r="DO7" s="1084"/>
      <c r="DP7" s="1085"/>
      <c r="DQ7" s="1083">
        <v>155</v>
      </c>
      <c r="DR7" s="1084"/>
      <c r="DS7" s="1084"/>
      <c r="DT7" s="1084"/>
      <c r="DU7" s="1085"/>
      <c r="DV7" s="1086"/>
      <c r="DW7" s="1087"/>
      <c r="DX7" s="1087"/>
      <c r="DY7" s="1087"/>
      <c r="DZ7" s="1088"/>
      <c r="EA7" s="211"/>
    </row>
    <row r="8" spans="1:131" s="212" customFormat="1" ht="26.25" customHeight="1" x14ac:dyDescent="0.15">
      <c r="A8" s="215">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09"/>
      <c r="BA8" s="209"/>
      <c r="BB8" s="209"/>
      <c r="BC8" s="209"/>
      <c r="BD8" s="209"/>
      <c r="BE8" s="210"/>
      <c r="BF8" s="210"/>
      <c r="BG8" s="210"/>
      <c r="BH8" s="210"/>
      <c r="BI8" s="210"/>
      <c r="BJ8" s="210"/>
      <c r="BK8" s="210"/>
      <c r="BL8" s="210"/>
      <c r="BM8" s="210"/>
      <c r="BN8" s="210"/>
      <c r="BO8" s="210"/>
      <c r="BP8" s="210"/>
      <c r="BQ8" s="215">
        <v>2</v>
      </c>
      <c r="BR8" s="216"/>
      <c r="BS8" s="979" t="s">
        <v>563</v>
      </c>
      <c r="BT8" s="980"/>
      <c r="BU8" s="980"/>
      <c r="BV8" s="980"/>
      <c r="BW8" s="980"/>
      <c r="BX8" s="980"/>
      <c r="BY8" s="980"/>
      <c r="BZ8" s="980"/>
      <c r="CA8" s="980"/>
      <c r="CB8" s="980"/>
      <c r="CC8" s="980"/>
      <c r="CD8" s="980"/>
      <c r="CE8" s="980"/>
      <c r="CF8" s="980"/>
      <c r="CG8" s="1001"/>
      <c r="CH8" s="976">
        <v>0</v>
      </c>
      <c r="CI8" s="977"/>
      <c r="CJ8" s="977"/>
      <c r="CK8" s="977"/>
      <c r="CL8" s="978"/>
      <c r="CM8" s="976">
        <v>522</v>
      </c>
      <c r="CN8" s="977"/>
      <c r="CO8" s="977"/>
      <c r="CP8" s="977"/>
      <c r="CQ8" s="978"/>
      <c r="CR8" s="976">
        <v>10</v>
      </c>
      <c r="CS8" s="977"/>
      <c r="CT8" s="977"/>
      <c r="CU8" s="977"/>
      <c r="CV8" s="978"/>
      <c r="CW8" s="976" t="s">
        <v>560</v>
      </c>
      <c r="CX8" s="977"/>
      <c r="CY8" s="977"/>
      <c r="CZ8" s="977"/>
      <c r="DA8" s="978"/>
      <c r="DB8" s="976" t="s">
        <v>560</v>
      </c>
      <c r="DC8" s="977"/>
      <c r="DD8" s="977"/>
      <c r="DE8" s="977"/>
      <c r="DF8" s="978"/>
      <c r="DG8" s="976" t="s">
        <v>560</v>
      </c>
      <c r="DH8" s="977"/>
      <c r="DI8" s="977"/>
      <c r="DJ8" s="977"/>
      <c r="DK8" s="978"/>
      <c r="DL8" s="976" t="s">
        <v>485</v>
      </c>
      <c r="DM8" s="977"/>
      <c r="DN8" s="977"/>
      <c r="DO8" s="977"/>
      <c r="DP8" s="978"/>
      <c r="DQ8" s="976" t="s">
        <v>485</v>
      </c>
      <c r="DR8" s="977"/>
      <c r="DS8" s="977"/>
      <c r="DT8" s="977"/>
      <c r="DU8" s="978"/>
      <c r="DV8" s="979"/>
      <c r="DW8" s="980"/>
      <c r="DX8" s="980"/>
      <c r="DY8" s="980"/>
      <c r="DZ8" s="981"/>
      <c r="EA8" s="211"/>
    </row>
    <row r="9" spans="1:131" s="212" customFormat="1" ht="26.25" customHeight="1" x14ac:dyDescent="0.15">
      <c r="A9" s="215">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09"/>
      <c r="BA9" s="209"/>
      <c r="BB9" s="209"/>
      <c r="BC9" s="209"/>
      <c r="BD9" s="209"/>
      <c r="BE9" s="210"/>
      <c r="BF9" s="210"/>
      <c r="BG9" s="210"/>
      <c r="BH9" s="210"/>
      <c r="BI9" s="210"/>
      <c r="BJ9" s="210"/>
      <c r="BK9" s="210"/>
      <c r="BL9" s="210"/>
      <c r="BM9" s="210"/>
      <c r="BN9" s="210"/>
      <c r="BO9" s="210"/>
      <c r="BP9" s="210"/>
      <c r="BQ9" s="215">
        <v>3</v>
      </c>
      <c r="BR9" s="216"/>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1"/>
    </row>
    <row r="10" spans="1:131" s="212" customFormat="1" ht="26.25" customHeight="1" x14ac:dyDescent="0.15">
      <c r="A10" s="215">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09"/>
      <c r="BA10" s="209"/>
      <c r="BB10" s="209"/>
      <c r="BC10" s="209"/>
      <c r="BD10" s="209"/>
      <c r="BE10" s="210"/>
      <c r="BF10" s="210"/>
      <c r="BG10" s="210"/>
      <c r="BH10" s="210"/>
      <c r="BI10" s="210"/>
      <c r="BJ10" s="210"/>
      <c r="BK10" s="210"/>
      <c r="BL10" s="210"/>
      <c r="BM10" s="210"/>
      <c r="BN10" s="210"/>
      <c r="BO10" s="210"/>
      <c r="BP10" s="210"/>
      <c r="BQ10" s="215">
        <v>4</v>
      </c>
      <c r="BR10" s="216"/>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1"/>
    </row>
    <row r="11" spans="1:131" s="212" customFormat="1" ht="26.25" customHeight="1" x14ac:dyDescent="0.15">
      <c r="A11" s="215">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09"/>
      <c r="BA11" s="209"/>
      <c r="BB11" s="209"/>
      <c r="BC11" s="209"/>
      <c r="BD11" s="209"/>
      <c r="BE11" s="210"/>
      <c r="BF11" s="210"/>
      <c r="BG11" s="210"/>
      <c r="BH11" s="210"/>
      <c r="BI11" s="210"/>
      <c r="BJ11" s="210"/>
      <c r="BK11" s="210"/>
      <c r="BL11" s="210"/>
      <c r="BM11" s="210"/>
      <c r="BN11" s="210"/>
      <c r="BO11" s="210"/>
      <c r="BP11" s="210"/>
      <c r="BQ11" s="215">
        <v>5</v>
      </c>
      <c r="BR11" s="216"/>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1"/>
    </row>
    <row r="12" spans="1:131" s="212" customFormat="1" ht="26.25" customHeight="1" x14ac:dyDescent="0.15">
      <c r="A12" s="215">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09"/>
      <c r="BA12" s="209"/>
      <c r="BB12" s="209"/>
      <c r="BC12" s="209"/>
      <c r="BD12" s="209"/>
      <c r="BE12" s="210"/>
      <c r="BF12" s="210"/>
      <c r="BG12" s="210"/>
      <c r="BH12" s="210"/>
      <c r="BI12" s="210"/>
      <c r="BJ12" s="210"/>
      <c r="BK12" s="210"/>
      <c r="BL12" s="210"/>
      <c r="BM12" s="210"/>
      <c r="BN12" s="210"/>
      <c r="BO12" s="210"/>
      <c r="BP12" s="210"/>
      <c r="BQ12" s="215">
        <v>6</v>
      </c>
      <c r="BR12" s="216"/>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1"/>
    </row>
    <row r="13" spans="1:131" s="212" customFormat="1" ht="26.25" customHeight="1" x14ac:dyDescent="0.15">
      <c r="A13" s="215">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09"/>
      <c r="BA13" s="209"/>
      <c r="BB13" s="209"/>
      <c r="BC13" s="209"/>
      <c r="BD13" s="209"/>
      <c r="BE13" s="210"/>
      <c r="BF13" s="210"/>
      <c r="BG13" s="210"/>
      <c r="BH13" s="210"/>
      <c r="BI13" s="210"/>
      <c r="BJ13" s="210"/>
      <c r="BK13" s="210"/>
      <c r="BL13" s="210"/>
      <c r="BM13" s="210"/>
      <c r="BN13" s="210"/>
      <c r="BO13" s="210"/>
      <c r="BP13" s="210"/>
      <c r="BQ13" s="215">
        <v>7</v>
      </c>
      <c r="BR13" s="216"/>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1"/>
    </row>
    <row r="14" spans="1:131" s="212" customFormat="1" ht="26.25" customHeight="1" x14ac:dyDescent="0.15">
      <c r="A14" s="215">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09"/>
      <c r="BA14" s="209"/>
      <c r="BB14" s="209"/>
      <c r="BC14" s="209"/>
      <c r="BD14" s="209"/>
      <c r="BE14" s="210"/>
      <c r="BF14" s="210"/>
      <c r="BG14" s="210"/>
      <c r="BH14" s="210"/>
      <c r="BI14" s="210"/>
      <c r="BJ14" s="210"/>
      <c r="BK14" s="210"/>
      <c r="BL14" s="210"/>
      <c r="BM14" s="210"/>
      <c r="BN14" s="210"/>
      <c r="BO14" s="210"/>
      <c r="BP14" s="210"/>
      <c r="BQ14" s="215">
        <v>8</v>
      </c>
      <c r="BR14" s="216"/>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1"/>
    </row>
    <row r="15" spans="1:131" s="212" customFormat="1" ht="26.25" customHeight="1" x14ac:dyDescent="0.15">
      <c r="A15" s="215">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09"/>
      <c r="BA15" s="209"/>
      <c r="BB15" s="209"/>
      <c r="BC15" s="209"/>
      <c r="BD15" s="209"/>
      <c r="BE15" s="210"/>
      <c r="BF15" s="210"/>
      <c r="BG15" s="210"/>
      <c r="BH15" s="210"/>
      <c r="BI15" s="210"/>
      <c r="BJ15" s="210"/>
      <c r="BK15" s="210"/>
      <c r="BL15" s="210"/>
      <c r="BM15" s="210"/>
      <c r="BN15" s="210"/>
      <c r="BO15" s="210"/>
      <c r="BP15" s="210"/>
      <c r="BQ15" s="215">
        <v>9</v>
      </c>
      <c r="BR15" s="216"/>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1"/>
    </row>
    <row r="16" spans="1:131" s="212" customFormat="1" ht="26.25" customHeight="1" x14ac:dyDescent="0.15">
      <c r="A16" s="215">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09"/>
      <c r="BA16" s="209"/>
      <c r="BB16" s="209"/>
      <c r="BC16" s="209"/>
      <c r="BD16" s="209"/>
      <c r="BE16" s="210"/>
      <c r="BF16" s="210"/>
      <c r="BG16" s="210"/>
      <c r="BH16" s="210"/>
      <c r="BI16" s="210"/>
      <c r="BJ16" s="210"/>
      <c r="BK16" s="210"/>
      <c r="BL16" s="210"/>
      <c r="BM16" s="210"/>
      <c r="BN16" s="210"/>
      <c r="BO16" s="210"/>
      <c r="BP16" s="210"/>
      <c r="BQ16" s="215">
        <v>10</v>
      </c>
      <c r="BR16" s="216"/>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1"/>
    </row>
    <row r="17" spans="1:131" s="212" customFormat="1" ht="26.25" customHeight="1" x14ac:dyDescent="0.15">
      <c r="A17" s="215">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09"/>
      <c r="BA17" s="209"/>
      <c r="BB17" s="209"/>
      <c r="BC17" s="209"/>
      <c r="BD17" s="209"/>
      <c r="BE17" s="210"/>
      <c r="BF17" s="210"/>
      <c r="BG17" s="210"/>
      <c r="BH17" s="210"/>
      <c r="BI17" s="210"/>
      <c r="BJ17" s="210"/>
      <c r="BK17" s="210"/>
      <c r="BL17" s="210"/>
      <c r="BM17" s="210"/>
      <c r="BN17" s="210"/>
      <c r="BO17" s="210"/>
      <c r="BP17" s="210"/>
      <c r="BQ17" s="215">
        <v>11</v>
      </c>
      <c r="BR17" s="216"/>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1"/>
    </row>
    <row r="18" spans="1:131" s="212" customFormat="1" ht="26.25" customHeight="1" x14ac:dyDescent="0.15">
      <c r="A18" s="215">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09"/>
      <c r="BA18" s="209"/>
      <c r="BB18" s="209"/>
      <c r="BC18" s="209"/>
      <c r="BD18" s="209"/>
      <c r="BE18" s="210"/>
      <c r="BF18" s="210"/>
      <c r="BG18" s="210"/>
      <c r="BH18" s="210"/>
      <c r="BI18" s="210"/>
      <c r="BJ18" s="210"/>
      <c r="BK18" s="210"/>
      <c r="BL18" s="210"/>
      <c r="BM18" s="210"/>
      <c r="BN18" s="210"/>
      <c r="BO18" s="210"/>
      <c r="BP18" s="210"/>
      <c r="BQ18" s="215">
        <v>12</v>
      </c>
      <c r="BR18" s="216"/>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1"/>
    </row>
    <row r="19" spans="1:131" s="212" customFormat="1" ht="26.25" customHeight="1" x14ac:dyDescent="0.15">
      <c r="A19" s="215">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09"/>
      <c r="BA19" s="209"/>
      <c r="BB19" s="209"/>
      <c r="BC19" s="209"/>
      <c r="BD19" s="209"/>
      <c r="BE19" s="210"/>
      <c r="BF19" s="210"/>
      <c r="BG19" s="210"/>
      <c r="BH19" s="210"/>
      <c r="BI19" s="210"/>
      <c r="BJ19" s="210"/>
      <c r="BK19" s="210"/>
      <c r="BL19" s="210"/>
      <c r="BM19" s="210"/>
      <c r="BN19" s="210"/>
      <c r="BO19" s="210"/>
      <c r="BP19" s="210"/>
      <c r="BQ19" s="215">
        <v>13</v>
      </c>
      <c r="BR19" s="216"/>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1"/>
    </row>
    <row r="20" spans="1:131" s="212" customFormat="1" ht="26.25" customHeight="1" x14ac:dyDescent="0.15">
      <c r="A20" s="215">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09"/>
      <c r="BA20" s="209"/>
      <c r="BB20" s="209"/>
      <c r="BC20" s="209"/>
      <c r="BD20" s="209"/>
      <c r="BE20" s="210"/>
      <c r="BF20" s="210"/>
      <c r="BG20" s="210"/>
      <c r="BH20" s="210"/>
      <c r="BI20" s="210"/>
      <c r="BJ20" s="210"/>
      <c r="BK20" s="210"/>
      <c r="BL20" s="210"/>
      <c r="BM20" s="210"/>
      <c r="BN20" s="210"/>
      <c r="BO20" s="210"/>
      <c r="BP20" s="210"/>
      <c r="BQ20" s="215">
        <v>14</v>
      </c>
      <c r="BR20" s="216"/>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1"/>
    </row>
    <row r="21" spans="1:131" s="212" customFormat="1" ht="26.25" customHeight="1" thickBot="1" x14ac:dyDescent="0.2">
      <c r="A21" s="215">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09"/>
      <c r="BA21" s="209"/>
      <c r="BB21" s="209"/>
      <c r="BC21" s="209"/>
      <c r="BD21" s="209"/>
      <c r="BE21" s="210"/>
      <c r="BF21" s="210"/>
      <c r="BG21" s="210"/>
      <c r="BH21" s="210"/>
      <c r="BI21" s="210"/>
      <c r="BJ21" s="210"/>
      <c r="BK21" s="210"/>
      <c r="BL21" s="210"/>
      <c r="BM21" s="210"/>
      <c r="BN21" s="210"/>
      <c r="BO21" s="210"/>
      <c r="BP21" s="210"/>
      <c r="BQ21" s="215">
        <v>15</v>
      </c>
      <c r="BR21" s="216"/>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1"/>
    </row>
    <row r="22" spans="1:131" s="212" customFormat="1" ht="26.25" customHeight="1" x14ac:dyDescent="0.15">
      <c r="A22" s="215">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0"/>
      <c r="BF22" s="210"/>
      <c r="BG22" s="210"/>
      <c r="BH22" s="210"/>
      <c r="BI22" s="210"/>
      <c r="BJ22" s="210"/>
      <c r="BK22" s="210"/>
      <c r="BL22" s="210"/>
      <c r="BM22" s="210"/>
      <c r="BN22" s="210"/>
      <c r="BO22" s="210"/>
      <c r="BP22" s="210"/>
      <c r="BQ22" s="215">
        <v>16</v>
      </c>
      <c r="BR22" s="216"/>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1"/>
    </row>
    <row r="23" spans="1:131" s="212" customFormat="1" ht="26.25" customHeight="1" thickBot="1" x14ac:dyDescent="0.2">
      <c r="A23" s="217" t="s">
        <v>375</v>
      </c>
      <c r="B23" s="924" t="s">
        <v>376</v>
      </c>
      <c r="C23" s="925"/>
      <c r="D23" s="925"/>
      <c r="E23" s="925"/>
      <c r="F23" s="925"/>
      <c r="G23" s="925"/>
      <c r="H23" s="925"/>
      <c r="I23" s="925"/>
      <c r="J23" s="925"/>
      <c r="K23" s="925"/>
      <c r="L23" s="925"/>
      <c r="M23" s="925"/>
      <c r="N23" s="925"/>
      <c r="O23" s="925"/>
      <c r="P23" s="935"/>
      <c r="Q23" s="1054">
        <v>4585</v>
      </c>
      <c r="R23" s="1048"/>
      <c r="S23" s="1048"/>
      <c r="T23" s="1048"/>
      <c r="U23" s="1048"/>
      <c r="V23" s="1048">
        <v>4350</v>
      </c>
      <c r="W23" s="1048"/>
      <c r="X23" s="1048"/>
      <c r="Y23" s="1048"/>
      <c r="Z23" s="1048"/>
      <c r="AA23" s="1048">
        <v>235</v>
      </c>
      <c r="AB23" s="1048"/>
      <c r="AC23" s="1048"/>
      <c r="AD23" s="1048"/>
      <c r="AE23" s="1055"/>
      <c r="AF23" s="1056">
        <v>227</v>
      </c>
      <c r="AG23" s="1048"/>
      <c r="AH23" s="1048"/>
      <c r="AI23" s="1048"/>
      <c r="AJ23" s="1057"/>
      <c r="AK23" s="1058"/>
      <c r="AL23" s="1059"/>
      <c r="AM23" s="1059"/>
      <c r="AN23" s="1059"/>
      <c r="AO23" s="1059"/>
      <c r="AP23" s="1048">
        <v>4412</v>
      </c>
      <c r="AQ23" s="1048"/>
      <c r="AR23" s="1048"/>
      <c r="AS23" s="1048"/>
      <c r="AT23" s="1048"/>
      <c r="AU23" s="1049"/>
      <c r="AV23" s="1049"/>
      <c r="AW23" s="1049"/>
      <c r="AX23" s="1049"/>
      <c r="AY23" s="1050"/>
      <c r="AZ23" s="1051" t="s">
        <v>121</v>
      </c>
      <c r="BA23" s="1052"/>
      <c r="BB23" s="1052"/>
      <c r="BC23" s="1052"/>
      <c r="BD23" s="1053"/>
      <c r="BE23" s="210"/>
      <c r="BF23" s="210"/>
      <c r="BG23" s="210"/>
      <c r="BH23" s="210"/>
      <c r="BI23" s="210"/>
      <c r="BJ23" s="210"/>
      <c r="BK23" s="210"/>
      <c r="BL23" s="210"/>
      <c r="BM23" s="210"/>
      <c r="BN23" s="210"/>
      <c r="BO23" s="210"/>
      <c r="BP23" s="210"/>
      <c r="BQ23" s="215">
        <v>17</v>
      </c>
      <c r="BR23" s="216"/>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1"/>
    </row>
    <row r="24" spans="1:131" s="212"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09"/>
      <c r="BA24" s="209"/>
      <c r="BB24" s="209"/>
      <c r="BC24" s="209"/>
      <c r="BD24" s="209"/>
      <c r="BE24" s="210"/>
      <c r="BF24" s="210"/>
      <c r="BG24" s="210"/>
      <c r="BH24" s="210"/>
      <c r="BI24" s="210"/>
      <c r="BJ24" s="210"/>
      <c r="BK24" s="210"/>
      <c r="BL24" s="210"/>
      <c r="BM24" s="210"/>
      <c r="BN24" s="210"/>
      <c r="BO24" s="210"/>
      <c r="BP24" s="210"/>
      <c r="BQ24" s="215">
        <v>18</v>
      </c>
      <c r="BR24" s="216"/>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1"/>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09"/>
      <c r="BK25" s="209"/>
      <c r="BL25" s="209"/>
      <c r="BM25" s="209"/>
      <c r="BN25" s="209"/>
      <c r="BO25" s="218"/>
      <c r="BP25" s="218"/>
      <c r="BQ25" s="215">
        <v>19</v>
      </c>
      <c r="BR25" s="216"/>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07"/>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09"/>
      <c r="BK26" s="209"/>
      <c r="BL26" s="209"/>
      <c r="BM26" s="209"/>
      <c r="BN26" s="209"/>
      <c r="BO26" s="218"/>
      <c r="BP26" s="218"/>
      <c r="BQ26" s="215">
        <v>20</v>
      </c>
      <c r="BR26" s="216"/>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07"/>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09"/>
      <c r="BK27" s="209"/>
      <c r="BL27" s="209"/>
      <c r="BM27" s="209"/>
      <c r="BN27" s="209"/>
      <c r="BO27" s="218"/>
      <c r="BP27" s="218"/>
      <c r="BQ27" s="215">
        <v>21</v>
      </c>
      <c r="BR27" s="216"/>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07"/>
    </row>
    <row r="28" spans="1:131" ht="26.25" customHeight="1" thickTop="1" x14ac:dyDescent="0.15">
      <c r="A28" s="219">
        <v>1</v>
      </c>
      <c r="B28" s="1034" t="s">
        <v>387</v>
      </c>
      <c r="C28" s="1035"/>
      <c r="D28" s="1035"/>
      <c r="E28" s="1035"/>
      <c r="F28" s="1035"/>
      <c r="G28" s="1035"/>
      <c r="H28" s="1035"/>
      <c r="I28" s="1035"/>
      <c r="J28" s="1035"/>
      <c r="K28" s="1035"/>
      <c r="L28" s="1035"/>
      <c r="M28" s="1035"/>
      <c r="N28" s="1035"/>
      <c r="O28" s="1035"/>
      <c r="P28" s="1036"/>
      <c r="Q28" s="1037">
        <v>697</v>
      </c>
      <c r="R28" s="1038"/>
      <c r="S28" s="1038"/>
      <c r="T28" s="1038"/>
      <c r="U28" s="1038"/>
      <c r="V28" s="1038">
        <v>679</v>
      </c>
      <c r="W28" s="1038"/>
      <c r="X28" s="1038"/>
      <c r="Y28" s="1038"/>
      <c r="Z28" s="1038"/>
      <c r="AA28" s="1038">
        <v>17</v>
      </c>
      <c r="AB28" s="1038"/>
      <c r="AC28" s="1038"/>
      <c r="AD28" s="1038"/>
      <c r="AE28" s="1039"/>
      <c r="AF28" s="1040">
        <v>17</v>
      </c>
      <c r="AG28" s="1038"/>
      <c r="AH28" s="1038"/>
      <c r="AI28" s="1038"/>
      <c r="AJ28" s="1041"/>
      <c r="AK28" s="1029">
        <v>41</v>
      </c>
      <c r="AL28" s="1030"/>
      <c r="AM28" s="1030"/>
      <c r="AN28" s="1030"/>
      <c r="AO28" s="1030"/>
      <c r="AP28" s="1030" t="s">
        <v>554</v>
      </c>
      <c r="AQ28" s="1030"/>
      <c r="AR28" s="1030"/>
      <c r="AS28" s="1030"/>
      <c r="AT28" s="1030"/>
      <c r="AU28" s="1030" t="s">
        <v>554</v>
      </c>
      <c r="AV28" s="1030"/>
      <c r="AW28" s="1030"/>
      <c r="AX28" s="1030"/>
      <c r="AY28" s="1030"/>
      <c r="AZ28" s="1031" t="s">
        <v>485</v>
      </c>
      <c r="BA28" s="1031"/>
      <c r="BB28" s="1031"/>
      <c r="BC28" s="1031"/>
      <c r="BD28" s="1031"/>
      <c r="BE28" s="1032"/>
      <c r="BF28" s="1032"/>
      <c r="BG28" s="1032"/>
      <c r="BH28" s="1032"/>
      <c r="BI28" s="1033"/>
      <c r="BJ28" s="209"/>
      <c r="BK28" s="209"/>
      <c r="BL28" s="209"/>
      <c r="BM28" s="209"/>
      <c r="BN28" s="209"/>
      <c r="BO28" s="218"/>
      <c r="BP28" s="218"/>
      <c r="BQ28" s="215">
        <v>22</v>
      </c>
      <c r="BR28" s="216"/>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07"/>
    </row>
    <row r="29" spans="1:131" ht="26.25" customHeight="1" x14ac:dyDescent="0.15">
      <c r="A29" s="219">
        <v>2</v>
      </c>
      <c r="B29" s="1017" t="s">
        <v>388</v>
      </c>
      <c r="C29" s="1018"/>
      <c r="D29" s="1018"/>
      <c r="E29" s="1018"/>
      <c r="F29" s="1018"/>
      <c r="G29" s="1018"/>
      <c r="H29" s="1018"/>
      <c r="I29" s="1018"/>
      <c r="J29" s="1018"/>
      <c r="K29" s="1018"/>
      <c r="L29" s="1018"/>
      <c r="M29" s="1018"/>
      <c r="N29" s="1018"/>
      <c r="O29" s="1018"/>
      <c r="P29" s="1019"/>
      <c r="Q29" s="1025">
        <v>542</v>
      </c>
      <c r="R29" s="1026"/>
      <c r="S29" s="1026"/>
      <c r="T29" s="1026"/>
      <c r="U29" s="1026"/>
      <c r="V29" s="1026">
        <v>505</v>
      </c>
      <c r="W29" s="1026"/>
      <c r="X29" s="1026"/>
      <c r="Y29" s="1026"/>
      <c r="Z29" s="1026"/>
      <c r="AA29" s="1026">
        <v>36</v>
      </c>
      <c r="AB29" s="1026"/>
      <c r="AC29" s="1026"/>
      <c r="AD29" s="1026"/>
      <c r="AE29" s="1027"/>
      <c r="AF29" s="1022">
        <v>36</v>
      </c>
      <c r="AG29" s="1023"/>
      <c r="AH29" s="1023"/>
      <c r="AI29" s="1023"/>
      <c r="AJ29" s="1024"/>
      <c r="AK29" s="967">
        <v>84</v>
      </c>
      <c r="AL29" s="958"/>
      <c r="AM29" s="958"/>
      <c r="AN29" s="958"/>
      <c r="AO29" s="958"/>
      <c r="AP29" s="958" t="s">
        <v>554</v>
      </c>
      <c r="AQ29" s="958"/>
      <c r="AR29" s="958"/>
      <c r="AS29" s="958"/>
      <c r="AT29" s="958"/>
      <c r="AU29" s="958" t="s">
        <v>554</v>
      </c>
      <c r="AV29" s="958"/>
      <c r="AW29" s="958"/>
      <c r="AX29" s="958"/>
      <c r="AY29" s="958"/>
      <c r="AZ29" s="1028" t="s">
        <v>485</v>
      </c>
      <c r="BA29" s="1028"/>
      <c r="BB29" s="1028"/>
      <c r="BC29" s="1028"/>
      <c r="BD29" s="1028"/>
      <c r="BE29" s="959"/>
      <c r="BF29" s="959"/>
      <c r="BG29" s="959"/>
      <c r="BH29" s="959"/>
      <c r="BI29" s="960"/>
      <c r="BJ29" s="209"/>
      <c r="BK29" s="209"/>
      <c r="BL29" s="209"/>
      <c r="BM29" s="209"/>
      <c r="BN29" s="209"/>
      <c r="BO29" s="218"/>
      <c r="BP29" s="218"/>
      <c r="BQ29" s="215">
        <v>23</v>
      </c>
      <c r="BR29" s="216"/>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07"/>
    </row>
    <row r="30" spans="1:131" ht="26.25" customHeight="1" x14ac:dyDescent="0.15">
      <c r="A30" s="219">
        <v>3</v>
      </c>
      <c r="B30" s="1017" t="s">
        <v>389</v>
      </c>
      <c r="C30" s="1018"/>
      <c r="D30" s="1018"/>
      <c r="E30" s="1018"/>
      <c r="F30" s="1018"/>
      <c r="G30" s="1018"/>
      <c r="H30" s="1018"/>
      <c r="I30" s="1018"/>
      <c r="J30" s="1018"/>
      <c r="K30" s="1018"/>
      <c r="L30" s="1018"/>
      <c r="M30" s="1018"/>
      <c r="N30" s="1018"/>
      <c r="O30" s="1018"/>
      <c r="P30" s="1019"/>
      <c r="Q30" s="1025">
        <v>112</v>
      </c>
      <c r="R30" s="1026"/>
      <c r="S30" s="1026"/>
      <c r="T30" s="1026"/>
      <c r="U30" s="1026"/>
      <c r="V30" s="1026">
        <v>111</v>
      </c>
      <c r="W30" s="1026"/>
      <c r="X30" s="1026"/>
      <c r="Y30" s="1026"/>
      <c r="Z30" s="1026"/>
      <c r="AA30" s="1026">
        <v>1</v>
      </c>
      <c r="AB30" s="1026"/>
      <c r="AC30" s="1026"/>
      <c r="AD30" s="1026"/>
      <c r="AE30" s="1027"/>
      <c r="AF30" s="1022">
        <v>1</v>
      </c>
      <c r="AG30" s="1023"/>
      <c r="AH30" s="1023"/>
      <c r="AI30" s="1023"/>
      <c r="AJ30" s="1024"/>
      <c r="AK30" s="967">
        <v>28</v>
      </c>
      <c r="AL30" s="958"/>
      <c r="AM30" s="958"/>
      <c r="AN30" s="958"/>
      <c r="AO30" s="958"/>
      <c r="AP30" s="958" t="s">
        <v>554</v>
      </c>
      <c r="AQ30" s="958"/>
      <c r="AR30" s="958"/>
      <c r="AS30" s="958"/>
      <c r="AT30" s="958"/>
      <c r="AU30" s="958" t="s">
        <v>554</v>
      </c>
      <c r="AV30" s="958"/>
      <c r="AW30" s="958"/>
      <c r="AX30" s="958"/>
      <c r="AY30" s="958"/>
      <c r="AZ30" s="1028" t="s">
        <v>485</v>
      </c>
      <c r="BA30" s="1028"/>
      <c r="BB30" s="1028"/>
      <c r="BC30" s="1028"/>
      <c r="BD30" s="1028"/>
      <c r="BE30" s="959"/>
      <c r="BF30" s="959"/>
      <c r="BG30" s="959"/>
      <c r="BH30" s="959"/>
      <c r="BI30" s="960"/>
      <c r="BJ30" s="209"/>
      <c r="BK30" s="209"/>
      <c r="BL30" s="209"/>
      <c r="BM30" s="209"/>
      <c r="BN30" s="209"/>
      <c r="BO30" s="218"/>
      <c r="BP30" s="218"/>
      <c r="BQ30" s="215">
        <v>24</v>
      </c>
      <c r="BR30" s="216"/>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07"/>
    </row>
    <row r="31" spans="1:131" ht="26.25" customHeight="1" x14ac:dyDescent="0.15">
      <c r="A31" s="219">
        <v>4</v>
      </c>
      <c r="B31" s="1017" t="s">
        <v>390</v>
      </c>
      <c r="C31" s="1018"/>
      <c r="D31" s="1018"/>
      <c r="E31" s="1018"/>
      <c r="F31" s="1018"/>
      <c r="G31" s="1018"/>
      <c r="H31" s="1018"/>
      <c r="I31" s="1018"/>
      <c r="J31" s="1018"/>
      <c r="K31" s="1018"/>
      <c r="L31" s="1018"/>
      <c r="M31" s="1018"/>
      <c r="N31" s="1018"/>
      <c r="O31" s="1018"/>
      <c r="P31" s="1019"/>
      <c r="Q31" s="1025">
        <v>107</v>
      </c>
      <c r="R31" s="1026"/>
      <c r="S31" s="1026"/>
      <c r="T31" s="1026"/>
      <c r="U31" s="1026"/>
      <c r="V31" s="1026">
        <v>107</v>
      </c>
      <c r="W31" s="1026"/>
      <c r="X31" s="1026"/>
      <c r="Y31" s="1026"/>
      <c r="Z31" s="1026"/>
      <c r="AA31" s="1026">
        <v>0</v>
      </c>
      <c r="AB31" s="1026"/>
      <c r="AC31" s="1026"/>
      <c r="AD31" s="1026"/>
      <c r="AE31" s="1027"/>
      <c r="AF31" s="1022">
        <v>11</v>
      </c>
      <c r="AG31" s="1023"/>
      <c r="AH31" s="1023"/>
      <c r="AI31" s="1023"/>
      <c r="AJ31" s="1024"/>
      <c r="AK31" s="967">
        <v>11</v>
      </c>
      <c r="AL31" s="958"/>
      <c r="AM31" s="958"/>
      <c r="AN31" s="958"/>
      <c r="AO31" s="958"/>
      <c r="AP31" s="958">
        <v>38</v>
      </c>
      <c r="AQ31" s="958"/>
      <c r="AR31" s="958"/>
      <c r="AS31" s="958"/>
      <c r="AT31" s="958"/>
      <c r="AU31" s="958">
        <v>4</v>
      </c>
      <c r="AV31" s="958"/>
      <c r="AW31" s="958"/>
      <c r="AX31" s="958"/>
      <c r="AY31" s="958"/>
      <c r="AZ31" s="1028" t="s">
        <v>554</v>
      </c>
      <c r="BA31" s="1028"/>
      <c r="BB31" s="1028"/>
      <c r="BC31" s="1028"/>
      <c r="BD31" s="1028"/>
      <c r="BE31" s="959" t="s">
        <v>391</v>
      </c>
      <c r="BF31" s="959"/>
      <c r="BG31" s="959"/>
      <c r="BH31" s="959"/>
      <c r="BI31" s="960"/>
      <c r="BJ31" s="209"/>
      <c r="BK31" s="209"/>
      <c r="BL31" s="209"/>
      <c r="BM31" s="209"/>
      <c r="BN31" s="209"/>
      <c r="BO31" s="218"/>
      <c r="BP31" s="218"/>
      <c r="BQ31" s="215">
        <v>25</v>
      </c>
      <c r="BR31" s="216"/>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07"/>
    </row>
    <row r="32" spans="1:131" ht="26.25" customHeight="1" x14ac:dyDescent="0.15">
      <c r="A32" s="219">
        <v>5</v>
      </c>
      <c r="B32" s="1017" t="s">
        <v>392</v>
      </c>
      <c r="C32" s="1018"/>
      <c r="D32" s="1018"/>
      <c r="E32" s="1018"/>
      <c r="F32" s="1018"/>
      <c r="G32" s="1018"/>
      <c r="H32" s="1018"/>
      <c r="I32" s="1018"/>
      <c r="J32" s="1018"/>
      <c r="K32" s="1018"/>
      <c r="L32" s="1018"/>
      <c r="M32" s="1018"/>
      <c r="N32" s="1018"/>
      <c r="O32" s="1018"/>
      <c r="P32" s="1019"/>
      <c r="Q32" s="1025">
        <v>215</v>
      </c>
      <c r="R32" s="1026"/>
      <c r="S32" s="1026"/>
      <c r="T32" s="1026"/>
      <c r="U32" s="1026"/>
      <c r="V32" s="1026">
        <v>223</v>
      </c>
      <c r="W32" s="1026"/>
      <c r="X32" s="1026"/>
      <c r="Y32" s="1026"/>
      <c r="Z32" s="1026"/>
      <c r="AA32" s="1026">
        <v>-8</v>
      </c>
      <c r="AB32" s="1026"/>
      <c r="AC32" s="1026"/>
      <c r="AD32" s="1026"/>
      <c r="AE32" s="1027"/>
      <c r="AF32" s="1022">
        <v>38</v>
      </c>
      <c r="AG32" s="1023"/>
      <c r="AH32" s="1023"/>
      <c r="AI32" s="1023"/>
      <c r="AJ32" s="1024"/>
      <c r="AK32" s="967">
        <v>121</v>
      </c>
      <c r="AL32" s="958"/>
      <c r="AM32" s="958"/>
      <c r="AN32" s="958"/>
      <c r="AO32" s="958"/>
      <c r="AP32" s="958">
        <v>1044</v>
      </c>
      <c r="AQ32" s="958"/>
      <c r="AR32" s="958"/>
      <c r="AS32" s="958"/>
      <c r="AT32" s="958"/>
      <c r="AU32" s="958">
        <v>688</v>
      </c>
      <c r="AV32" s="958"/>
      <c r="AW32" s="958"/>
      <c r="AX32" s="958"/>
      <c r="AY32" s="958"/>
      <c r="AZ32" s="1028" t="s">
        <v>554</v>
      </c>
      <c r="BA32" s="1028"/>
      <c r="BB32" s="1028"/>
      <c r="BC32" s="1028"/>
      <c r="BD32" s="1028"/>
      <c r="BE32" s="959" t="s">
        <v>391</v>
      </c>
      <c r="BF32" s="959"/>
      <c r="BG32" s="959"/>
      <c r="BH32" s="959"/>
      <c r="BI32" s="960"/>
      <c r="BJ32" s="209"/>
      <c r="BK32" s="209"/>
      <c r="BL32" s="209"/>
      <c r="BM32" s="209"/>
      <c r="BN32" s="209"/>
      <c r="BO32" s="218"/>
      <c r="BP32" s="218"/>
      <c r="BQ32" s="215">
        <v>26</v>
      </c>
      <c r="BR32" s="216"/>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07"/>
    </row>
    <row r="33" spans="1:131" ht="26.25" customHeight="1" x14ac:dyDescent="0.15">
      <c r="A33" s="219">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09"/>
      <c r="BK33" s="209"/>
      <c r="BL33" s="209"/>
      <c r="BM33" s="209"/>
      <c r="BN33" s="209"/>
      <c r="BO33" s="218"/>
      <c r="BP33" s="218"/>
      <c r="BQ33" s="215">
        <v>27</v>
      </c>
      <c r="BR33" s="216"/>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07"/>
    </row>
    <row r="34" spans="1:131" ht="26.25" customHeight="1" x14ac:dyDescent="0.15">
      <c r="A34" s="219">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09"/>
      <c r="BK34" s="209"/>
      <c r="BL34" s="209"/>
      <c r="BM34" s="209"/>
      <c r="BN34" s="209"/>
      <c r="BO34" s="218"/>
      <c r="BP34" s="218"/>
      <c r="BQ34" s="215">
        <v>28</v>
      </c>
      <c r="BR34" s="216"/>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07"/>
    </row>
    <row r="35" spans="1:131" ht="26.25" customHeight="1" x14ac:dyDescent="0.15">
      <c r="A35" s="219">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09"/>
      <c r="BK35" s="209"/>
      <c r="BL35" s="209"/>
      <c r="BM35" s="209"/>
      <c r="BN35" s="209"/>
      <c r="BO35" s="218"/>
      <c r="BP35" s="218"/>
      <c r="BQ35" s="215">
        <v>29</v>
      </c>
      <c r="BR35" s="216"/>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07"/>
    </row>
    <row r="36" spans="1:131" ht="26.25" customHeight="1" x14ac:dyDescent="0.15">
      <c r="A36" s="219">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09"/>
      <c r="BK36" s="209"/>
      <c r="BL36" s="209"/>
      <c r="BM36" s="209"/>
      <c r="BN36" s="209"/>
      <c r="BO36" s="218"/>
      <c r="BP36" s="218"/>
      <c r="BQ36" s="215">
        <v>30</v>
      </c>
      <c r="BR36" s="216"/>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07"/>
    </row>
    <row r="37" spans="1:131" ht="26.25" customHeight="1" x14ac:dyDescent="0.15">
      <c r="A37" s="219">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09"/>
      <c r="BK37" s="209"/>
      <c r="BL37" s="209"/>
      <c r="BM37" s="209"/>
      <c r="BN37" s="209"/>
      <c r="BO37" s="218"/>
      <c r="BP37" s="218"/>
      <c r="BQ37" s="215">
        <v>31</v>
      </c>
      <c r="BR37" s="216"/>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07"/>
    </row>
    <row r="38" spans="1:131" ht="26.25" customHeight="1" x14ac:dyDescent="0.15">
      <c r="A38" s="219">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09"/>
      <c r="BK38" s="209"/>
      <c r="BL38" s="209"/>
      <c r="BM38" s="209"/>
      <c r="BN38" s="209"/>
      <c r="BO38" s="218"/>
      <c r="BP38" s="218"/>
      <c r="BQ38" s="215">
        <v>32</v>
      </c>
      <c r="BR38" s="216"/>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07"/>
    </row>
    <row r="39" spans="1:131" ht="26.25" customHeight="1" x14ac:dyDescent="0.15">
      <c r="A39" s="219">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09"/>
      <c r="BK39" s="209"/>
      <c r="BL39" s="209"/>
      <c r="BM39" s="209"/>
      <c r="BN39" s="209"/>
      <c r="BO39" s="218"/>
      <c r="BP39" s="218"/>
      <c r="BQ39" s="215">
        <v>33</v>
      </c>
      <c r="BR39" s="216"/>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07"/>
    </row>
    <row r="40" spans="1:131" ht="26.25" customHeight="1" x14ac:dyDescent="0.15">
      <c r="A40" s="215">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09"/>
      <c r="BK40" s="209"/>
      <c r="BL40" s="209"/>
      <c r="BM40" s="209"/>
      <c r="BN40" s="209"/>
      <c r="BO40" s="218"/>
      <c r="BP40" s="218"/>
      <c r="BQ40" s="215">
        <v>34</v>
      </c>
      <c r="BR40" s="216"/>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07"/>
    </row>
    <row r="41" spans="1:131" ht="26.25" customHeight="1" x14ac:dyDescent="0.15">
      <c r="A41" s="215">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09"/>
      <c r="BK41" s="209"/>
      <c r="BL41" s="209"/>
      <c r="BM41" s="209"/>
      <c r="BN41" s="209"/>
      <c r="BO41" s="218"/>
      <c r="BP41" s="218"/>
      <c r="BQ41" s="215">
        <v>35</v>
      </c>
      <c r="BR41" s="216"/>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07"/>
    </row>
    <row r="42" spans="1:131" ht="26.25" customHeight="1" x14ac:dyDescent="0.15">
      <c r="A42" s="215">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09"/>
      <c r="BK42" s="209"/>
      <c r="BL42" s="209"/>
      <c r="BM42" s="209"/>
      <c r="BN42" s="209"/>
      <c r="BO42" s="218"/>
      <c r="BP42" s="218"/>
      <c r="BQ42" s="215">
        <v>36</v>
      </c>
      <c r="BR42" s="216"/>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07"/>
    </row>
    <row r="43" spans="1:131" ht="26.25" customHeight="1" x14ac:dyDescent="0.15">
      <c r="A43" s="215">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09"/>
      <c r="BK43" s="209"/>
      <c r="BL43" s="209"/>
      <c r="BM43" s="209"/>
      <c r="BN43" s="209"/>
      <c r="BO43" s="218"/>
      <c r="BP43" s="218"/>
      <c r="BQ43" s="215">
        <v>37</v>
      </c>
      <c r="BR43" s="216"/>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07"/>
    </row>
    <row r="44" spans="1:131" ht="26.25" customHeight="1" x14ac:dyDescent="0.15">
      <c r="A44" s="215">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09"/>
      <c r="BK44" s="209"/>
      <c r="BL44" s="209"/>
      <c r="BM44" s="209"/>
      <c r="BN44" s="209"/>
      <c r="BO44" s="218"/>
      <c r="BP44" s="218"/>
      <c r="BQ44" s="215">
        <v>38</v>
      </c>
      <c r="BR44" s="216"/>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07"/>
    </row>
    <row r="45" spans="1:131" ht="26.25" customHeight="1" x14ac:dyDescent="0.15">
      <c r="A45" s="215">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09"/>
      <c r="BK45" s="209"/>
      <c r="BL45" s="209"/>
      <c r="BM45" s="209"/>
      <c r="BN45" s="209"/>
      <c r="BO45" s="218"/>
      <c r="BP45" s="218"/>
      <c r="BQ45" s="215">
        <v>39</v>
      </c>
      <c r="BR45" s="216"/>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07"/>
    </row>
    <row r="46" spans="1:131" ht="26.25" customHeight="1" x14ac:dyDescent="0.15">
      <c r="A46" s="215">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09"/>
      <c r="BK46" s="209"/>
      <c r="BL46" s="209"/>
      <c r="BM46" s="209"/>
      <c r="BN46" s="209"/>
      <c r="BO46" s="218"/>
      <c r="BP46" s="218"/>
      <c r="BQ46" s="215">
        <v>40</v>
      </c>
      <c r="BR46" s="216"/>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07"/>
    </row>
    <row r="47" spans="1:131" ht="26.25" customHeight="1" x14ac:dyDescent="0.15">
      <c r="A47" s="215">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09"/>
      <c r="BK47" s="209"/>
      <c r="BL47" s="209"/>
      <c r="BM47" s="209"/>
      <c r="BN47" s="209"/>
      <c r="BO47" s="218"/>
      <c r="BP47" s="218"/>
      <c r="BQ47" s="215">
        <v>41</v>
      </c>
      <c r="BR47" s="216"/>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07"/>
    </row>
    <row r="48" spans="1:131" ht="26.25" customHeight="1" x14ac:dyDescent="0.15">
      <c r="A48" s="215">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09"/>
      <c r="BK48" s="209"/>
      <c r="BL48" s="209"/>
      <c r="BM48" s="209"/>
      <c r="BN48" s="209"/>
      <c r="BO48" s="218"/>
      <c r="BP48" s="218"/>
      <c r="BQ48" s="215">
        <v>42</v>
      </c>
      <c r="BR48" s="216"/>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07"/>
    </row>
    <row r="49" spans="1:131" ht="26.25" customHeight="1" x14ac:dyDescent="0.15">
      <c r="A49" s="215">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09"/>
      <c r="BK49" s="209"/>
      <c r="BL49" s="209"/>
      <c r="BM49" s="209"/>
      <c r="BN49" s="209"/>
      <c r="BO49" s="218"/>
      <c r="BP49" s="218"/>
      <c r="BQ49" s="215">
        <v>43</v>
      </c>
      <c r="BR49" s="216"/>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07"/>
    </row>
    <row r="50" spans="1:131" ht="26.25" customHeight="1" x14ac:dyDescent="0.15">
      <c r="A50" s="215">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09"/>
      <c r="BK50" s="209"/>
      <c r="BL50" s="209"/>
      <c r="BM50" s="209"/>
      <c r="BN50" s="209"/>
      <c r="BO50" s="218"/>
      <c r="BP50" s="218"/>
      <c r="BQ50" s="215">
        <v>44</v>
      </c>
      <c r="BR50" s="216"/>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07"/>
    </row>
    <row r="51" spans="1:131" ht="26.25" customHeight="1" x14ac:dyDescent="0.15">
      <c r="A51" s="215">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09"/>
      <c r="BK51" s="209"/>
      <c r="BL51" s="209"/>
      <c r="BM51" s="209"/>
      <c r="BN51" s="209"/>
      <c r="BO51" s="218"/>
      <c r="BP51" s="218"/>
      <c r="BQ51" s="215">
        <v>45</v>
      </c>
      <c r="BR51" s="216"/>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07"/>
    </row>
    <row r="52" spans="1:131" ht="26.25" customHeight="1" x14ac:dyDescent="0.15">
      <c r="A52" s="215">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09"/>
      <c r="BK52" s="209"/>
      <c r="BL52" s="209"/>
      <c r="BM52" s="209"/>
      <c r="BN52" s="209"/>
      <c r="BO52" s="218"/>
      <c r="BP52" s="218"/>
      <c r="BQ52" s="215">
        <v>46</v>
      </c>
      <c r="BR52" s="216"/>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07"/>
    </row>
    <row r="53" spans="1:131" ht="26.25" customHeight="1" x14ac:dyDescent="0.15">
      <c r="A53" s="215">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09"/>
      <c r="BK53" s="209"/>
      <c r="BL53" s="209"/>
      <c r="BM53" s="209"/>
      <c r="BN53" s="209"/>
      <c r="BO53" s="218"/>
      <c r="BP53" s="218"/>
      <c r="BQ53" s="215">
        <v>47</v>
      </c>
      <c r="BR53" s="216"/>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07"/>
    </row>
    <row r="54" spans="1:131" ht="26.25" customHeight="1" x14ac:dyDescent="0.15">
      <c r="A54" s="215">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09"/>
      <c r="BK54" s="209"/>
      <c r="BL54" s="209"/>
      <c r="BM54" s="209"/>
      <c r="BN54" s="209"/>
      <c r="BO54" s="218"/>
      <c r="BP54" s="218"/>
      <c r="BQ54" s="215">
        <v>48</v>
      </c>
      <c r="BR54" s="216"/>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07"/>
    </row>
    <row r="55" spans="1:131" ht="26.25" customHeight="1" x14ac:dyDescent="0.15">
      <c r="A55" s="215">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09"/>
      <c r="BK55" s="209"/>
      <c r="BL55" s="209"/>
      <c r="BM55" s="209"/>
      <c r="BN55" s="209"/>
      <c r="BO55" s="218"/>
      <c r="BP55" s="218"/>
      <c r="BQ55" s="215">
        <v>49</v>
      </c>
      <c r="BR55" s="216"/>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07"/>
    </row>
    <row r="56" spans="1:131" ht="26.25" customHeight="1" x14ac:dyDescent="0.15">
      <c r="A56" s="215">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09"/>
      <c r="BK56" s="209"/>
      <c r="BL56" s="209"/>
      <c r="BM56" s="209"/>
      <c r="BN56" s="209"/>
      <c r="BO56" s="218"/>
      <c r="BP56" s="218"/>
      <c r="BQ56" s="215">
        <v>50</v>
      </c>
      <c r="BR56" s="216"/>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07"/>
    </row>
    <row r="57" spans="1:131" ht="26.25" customHeight="1" x14ac:dyDescent="0.15">
      <c r="A57" s="215">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09"/>
      <c r="BK57" s="209"/>
      <c r="BL57" s="209"/>
      <c r="BM57" s="209"/>
      <c r="BN57" s="209"/>
      <c r="BO57" s="218"/>
      <c r="BP57" s="218"/>
      <c r="BQ57" s="215">
        <v>51</v>
      </c>
      <c r="BR57" s="216"/>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07"/>
    </row>
    <row r="58" spans="1:131" ht="26.25" customHeight="1" x14ac:dyDescent="0.15">
      <c r="A58" s="215">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09"/>
      <c r="BK58" s="209"/>
      <c r="BL58" s="209"/>
      <c r="BM58" s="209"/>
      <c r="BN58" s="209"/>
      <c r="BO58" s="218"/>
      <c r="BP58" s="218"/>
      <c r="BQ58" s="215">
        <v>52</v>
      </c>
      <c r="BR58" s="216"/>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07"/>
    </row>
    <row r="59" spans="1:131" ht="26.25" customHeight="1" x14ac:dyDescent="0.15">
      <c r="A59" s="215">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09"/>
      <c r="BK59" s="209"/>
      <c r="BL59" s="209"/>
      <c r="BM59" s="209"/>
      <c r="BN59" s="209"/>
      <c r="BO59" s="218"/>
      <c r="BP59" s="218"/>
      <c r="BQ59" s="215">
        <v>53</v>
      </c>
      <c r="BR59" s="216"/>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07"/>
    </row>
    <row r="60" spans="1:131" ht="26.25" customHeight="1" x14ac:dyDescent="0.15">
      <c r="A60" s="215">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09"/>
      <c r="BK60" s="209"/>
      <c r="BL60" s="209"/>
      <c r="BM60" s="209"/>
      <c r="BN60" s="209"/>
      <c r="BO60" s="218"/>
      <c r="BP60" s="218"/>
      <c r="BQ60" s="215">
        <v>54</v>
      </c>
      <c r="BR60" s="216"/>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07"/>
    </row>
    <row r="61" spans="1:131" ht="26.25" customHeight="1" thickBot="1" x14ac:dyDescent="0.2">
      <c r="A61" s="215">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09"/>
      <c r="BK61" s="209"/>
      <c r="BL61" s="209"/>
      <c r="BM61" s="209"/>
      <c r="BN61" s="209"/>
      <c r="BO61" s="218"/>
      <c r="BP61" s="218"/>
      <c r="BQ61" s="215">
        <v>55</v>
      </c>
      <c r="BR61" s="216"/>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07"/>
    </row>
    <row r="62" spans="1:131" ht="26.25" customHeight="1" x14ac:dyDescent="0.15">
      <c r="A62" s="215">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18"/>
      <c r="BP62" s="218"/>
      <c r="BQ62" s="215">
        <v>56</v>
      </c>
      <c r="BR62" s="216"/>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07"/>
    </row>
    <row r="63" spans="1:131" ht="26.25" customHeight="1" thickBot="1" x14ac:dyDescent="0.2">
      <c r="A63" s="217"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104</v>
      </c>
      <c r="AG63" s="946"/>
      <c r="AH63" s="946"/>
      <c r="AI63" s="946"/>
      <c r="AJ63" s="1009"/>
      <c r="AK63" s="1010"/>
      <c r="AL63" s="950"/>
      <c r="AM63" s="950"/>
      <c r="AN63" s="950"/>
      <c r="AO63" s="950"/>
      <c r="AP63" s="946">
        <v>1082</v>
      </c>
      <c r="AQ63" s="946"/>
      <c r="AR63" s="946"/>
      <c r="AS63" s="946"/>
      <c r="AT63" s="946"/>
      <c r="AU63" s="946">
        <v>692</v>
      </c>
      <c r="AV63" s="946"/>
      <c r="AW63" s="946"/>
      <c r="AX63" s="946"/>
      <c r="AY63" s="946"/>
      <c r="AZ63" s="1004"/>
      <c r="BA63" s="1004"/>
      <c r="BB63" s="1004"/>
      <c r="BC63" s="1004"/>
      <c r="BD63" s="1004"/>
      <c r="BE63" s="947"/>
      <c r="BF63" s="947"/>
      <c r="BG63" s="947"/>
      <c r="BH63" s="947"/>
      <c r="BI63" s="948"/>
      <c r="BJ63" s="1005" t="s">
        <v>121</v>
      </c>
      <c r="BK63" s="940"/>
      <c r="BL63" s="940"/>
      <c r="BM63" s="940"/>
      <c r="BN63" s="1006"/>
      <c r="BO63" s="218"/>
      <c r="BP63" s="218"/>
      <c r="BQ63" s="215">
        <v>57</v>
      </c>
      <c r="BR63" s="216"/>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07"/>
    </row>
    <row r="64" spans="1:13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07"/>
    </row>
    <row r="65" spans="1:131" ht="26.25" customHeight="1" thickBot="1" x14ac:dyDescent="0.2">
      <c r="A65" s="209" t="s">
        <v>395</v>
      </c>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c r="BB65" s="209"/>
      <c r="BC65" s="209"/>
      <c r="BD65" s="209"/>
      <c r="BE65" s="218"/>
      <c r="BF65" s="218"/>
      <c r="BG65" s="218"/>
      <c r="BH65" s="218"/>
      <c r="BI65" s="218"/>
      <c r="BJ65" s="218"/>
      <c r="BK65" s="218"/>
      <c r="BL65" s="218"/>
      <c r="BM65" s="218"/>
      <c r="BN65" s="218"/>
      <c r="BO65" s="218"/>
      <c r="BP65" s="218"/>
      <c r="BQ65" s="215">
        <v>59</v>
      </c>
      <c r="BR65" s="216"/>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07"/>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18"/>
      <c r="BF66" s="218"/>
      <c r="BG66" s="218"/>
      <c r="BH66" s="218"/>
      <c r="BI66" s="218"/>
      <c r="BJ66" s="218"/>
      <c r="BK66" s="218"/>
      <c r="BL66" s="218"/>
      <c r="BM66" s="218"/>
      <c r="BN66" s="218"/>
      <c r="BO66" s="218"/>
      <c r="BP66" s="218"/>
      <c r="BQ66" s="215">
        <v>60</v>
      </c>
      <c r="BR66" s="220"/>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07"/>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18"/>
      <c r="BF67" s="218"/>
      <c r="BG67" s="218"/>
      <c r="BH67" s="218"/>
      <c r="BI67" s="218"/>
      <c r="BJ67" s="218"/>
      <c r="BK67" s="218"/>
      <c r="BL67" s="218"/>
      <c r="BM67" s="218"/>
      <c r="BN67" s="218"/>
      <c r="BO67" s="218"/>
      <c r="BP67" s="218"/>
      <c r="BQ67" s="215">
        <v>61</v>
      </c>
      <c r="BR67" s="220"/>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07"/>
    </row>
    <row r="68" spans="1:131" ht="26.25" customHeight="1" thickTop="1" x14ac:dyDescent="0.15">
      <c r="A68" s="213">
        <v>1</v>
      </c>
      <c r="B68" s="972" t="s">
        <v>542</v>
      </c>
      <c r="C68" s="973"/>
      <c r="D68" s="973"/>
      <c r="E68" s="973"/>
      <c r="F68" s="973"/>
      <c r="G68" s="973"/>
      <c r="H68" s="973"/>
      <c r="I68" s="973"/>
      <c r="J68" s="973"/>
      <c r="K68" s="973"/>
      <c r="L68" s="973"/>
      <c r="M68" s="973"/>
      <c r="N68" s="973"/>
      <c r="O68" s="973"/>
      <c r="P68" s="974"/>
      <c r="Q68" s="975">
        <v>492</v>
      </c>
      <c r="R68" s="969"/>
      <c r="S68" s="969"/>
      <c r="T68" s="969"/>
      <c r="U68" s="969"/>
      <c r="V68" s="969">
        <v>461</v>
      </c>
      <c r="W68" s="969"/>
      <c r="X68" s="969"/>
      <c r="Y68" s="969"/>
      <c r="Z68" s="969"/>
      <c r="AA68" s="969">
        <v>31</v>
      </c>
      <c r="AB68" s="969"/>
      <c r="AC68" s="969"/>
      <c r="AD68" s="969"/>
      <c r="AE68" s="969"/>
      <c r="AF68" s="969">
        <v>31</v>
      </c>
      <c r="AG68" s="969"/>
      <c r="AH68" s="969"/>
      <c r="AI68" s="969"/>
      <c r="AJ68" s="969"/>
      <c r="AK68" s="969" t="s">
        <v>560</v>
      </c>
      <c r="AL68" s="969"/>
      <c r="AM68" s="969"/>
      <c r="AN68" s="969"/>
      <c r="AO68" s="969"/>
      <c r="AP68" s="969">
        <v>12</v>
      </c>
      <c r="AQ68" s="969"/>
      <c r="AR68" s="969"/>
      <c r="AS68" s="969"/>
      <c r="AT68" s="969"/>
      <c r="AU68" s="969">
        <v>6</v>
      </c>
      <c r="AV68" s="969"/>
      <c r="AW68" s="969"/>
      <c r="AX68" s="969"/>
      <c r="AY68" s="969"/>
      <c r="AZ68" s="970"/>
      <c r="BA68" s="970"/>
      <c r="BB68" s="970"/>
      <c r="BC68" s="970"/>
      <c r="BD68" s="971"/>
      <c r="BE68" s="218"/>
      <c r="BF68" s="218"/>
      <c r="BG68" s="218"/>
      <c r="BH68" s="218"/>
      <c r="BI68" s="218"/>
      <c r="BJ68" s="218"/>
      <c r="BK68" s="218"/>
      <c r="BL68" s="218"/>
      <c r="BM68" s="218"/>
      <c r="BN68" s="218"/>
      <c r="BO68" s="218"/>
      <c r="BP68" s="218"/>
      <c r="BQ68" s="215">
        <v>62</v>
      </c>
      <c r="BR68" s="220"/>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07"/>
    </row>
    <row r="69" spans="1:131" ht="26.25" customHeight="1" x14ac:dyDescent="0.15">
      <c r="A69" s="215">
        <v>2</v>
      </c>
      <c r="B69" s="961" t="s">
        <v>543</v>
      </c>
      <c r="C69" s="962"/>
      <c r="D69" s="962"/>
      <c r="E69" s="962"/>
      <c r="F69" s="962"/>
      <c r="G69" s="962"/>
      <c r="H69" s="962"/>
      <c r="I69" s="962"/>
      <c r="J69" s="962"/>
      <c r="K69" s="962"/>
      <c r="L69" s="962"/>
      <c r="M69" s="962"/>
      <c r="N69" s="962"/>
      <c r="O69" s="962"/>
      <c r="P69" s="963"/>
      <c r="Q69" s="964">
        <v>60</v>
      </c>
      <c r="R69" s="958"/>
      <c r="S69" s="958"/>
      <c r="T69" s="958"/>
      <c r="U69" s="958"/>
      <c r="V69" s="958">
        <v>60</v>
      </c>
      <c r="W69" s="958"/>
      <c r="X69" s="958"/>
      <c r="Y69" s="958"/>
      <c r="Z69" s="958"/>
      <c r="AA69" s="958" t="s">
        <v>560</v>
      </c>
      <c r="AB69" s="958"/>
      <c r="AC69" s="958"/>
      <c r="AD69" s="958"/>
      <c r="AE69" s="958"/>
      <c r="AF69" s="958" t="s">
        <v>560</v>
      </c>
      <c r="AG69" s="958"/>
      <c r="AH69" s="958"/>
      <c r="AI69" s="958"/>
      <c r="AJ69" s="958"/>
      <c r="AK69" s="958" t="s">
        <v>560</v>
      </c>
      <c r="AL69" s="958"/>
      <c r="AM69" s="958"/>
      <c r="AN69" s="958"/>
      <c r="AO69" s="958"/>
      <c r="AP69" s="958" t="s">
        <v>560</v>
      </c>
      <c r="AQ69" s="958"/>
      <c r="AR69" s="958"/>
      <c r="AS69" s="958"/>
      <c r="AT69" s="958"/>
      <c r="AU69" s="958" t="s">
        <v>560</v>
      </c>
      <c r="AV69" s="958"/>
      <c r="AW69" s="958"/>
      <c r="AX69" s="958"/>
      <c r="AY69" s="958"/>
      <c r="AZ69" s="959"/>
      <c r="BA69" s="959"/>
      <c r="BB69" s="959"/>
      <c r="BC69" s="959"/>
      <c r="BD69" s="960"/>
      <c r="BE69" s="218"/>
      <c r="BF69" s="218"/>
      <c r="BG69" s="218"/>
      <c r="BH69" s="218"/>
      <c r="BI69" s="218"/>
      <c r="BJ69" s="218"/>
      <c r="BK69" s="218"/>
      <c r="BL69" s="218"/>
      <c r="BM69" s="218"/>
      <c r="BN69" s="218"/>
      <c r="BO69" s="218"/>
      <c r="BP69" s="218"/>
      <c r="BQ69" s="215">
        <v>63</v>
      </c>
      <c r="BR69" s="220"/>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07"/>
    </row>
    <row r="70" spans="1:131" ht="26.25" customHeight="1" x14ac:dyDescent="0.15">
      <c r="A70" s="215">
        <v>3</v>
      </c>
      <c r="B70" s="961" t="s">
        <v>544</v>
      </c>
      <c r="C70" s="962"/>
      <c r="D70" s="962"/>
      <c r="E70" s="962"/>
      <c r="F70" s="962"/>
      <c r="G70" s="962"/>
      <c r="H70" s="962"/>
      <c r="I70" s="962"/>
      <c r="J70" s="962"/>
      <c r="K70" s="962"/>
      <c r="L70" s="962"/>
      <c r="M70" s="962"/>
      <c r="N70" s="962"/>
      <c r="O70" s="962"/>
      <c r="P70" s="963"/>
      <c r="Q70" s="964">
        <v>2539</v>
      </c>
      <c r="R70" s="958"/>
      <c r="S70" s="958"/>
      <c r="T70" s="958"/>
      <c r="U70" s="958"/>
      <c r="V70" s="958">
        <v>2511</v>
      </c>
      <c r="W70" s="958"/>
      <c r="X70" s="958"/>
      <c r="Y70" s="958"/>
      <c r="Z70" s="958"/>
      <c r="AA70" s="958">
        <v>28</v>
      </c>
      <c r="AB70" s="958"/>
      <c r="AC70" s="958"/>
      <c r="AD70" s="958"/>
      <c r="AE70" s="958"/>
      <c r="AF70" s="958">
        <v>28</v>
      </c>
      <c r="AG70" s="958"/>
      <c r="AH70" s="958"/>
      <c r="AI70" s="958"/>
      <c r="AJ70" s="958"/>
      <c r="AK70" s="958">
        <v>40</v>
      </c>
      <c r="AL70" s="958"/>
      <c r="AM70" s="958"/>
      <c r="AN70" s="958"/>
      <c r="AO70" s="958"/>
      <c r="AP70" s="958">
        <v>45</v>
      </c>
      <c r="AQ70" s="958"/>
      <c r="AR70" s="958"/>
      <c r="AS70" s="958"/>
      <c r="AT70" s="958"/>
      <c r="AU70" s="958">
        <v>11</v>
      </c>
      <c r="AV70" s="958"/>
      <c r="AW70" s="958"/>
      <c r="AX70" s="958"/>
      <c r="AY70" s="958"/>
      <c r="AZ70" s="959"/>
      <c r="BA70" s="959"/>
      <c r="BB70" s="959"/>
      <c r="BC70" s="959"/>
      <c r="BD70" s="960"/>
      <c r="BE70" s="218"/>
      <c r="BF70" s="218"/>
      <c r="BG70" s="218"/>
      <c r="BH70" s="218"/>
      <c r="BI70" s="218"/>
      <c r="BJ70" s="218"/>
      <c r="BK70" s="218"/>
      <c r="BL70" s="218"/>
      <c r="BM70" s="218"/>
      <c r="BN70" s="218"/>
      <c r="BO70" s="218"/>
      <c r="BP70" s="218"/>
      <c r="BQ70" s="215">
        <v>64</v>
      </c>
      <c r="BR70" s="220"/>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07"/>
    </row>
    <row r="71" spans="1:131" ht="26.25" customHeight="1" x14ac:dyDescent="0.15">
      <c r="A71" s="215">
        <v>4</v>
      </c>
      <c r="B71" s="961" t="s">
        <v>545</v>
      </c>
      <c r="C71" s="962"/>
      <c r="D71" s="962"/>
      <c r="E71" s="962"/>
      <c r="F71" s="962"/>
      <c r="G71" s="962"/>
      <c r="H71" s="962"/>
      <c r="I71" s="962"/>
      <c r="J71" s="962"/>
      <c r="K71" s="962"/>
      <c r="L71" s="962"/>
      <c r="M71" s="962"/>
      <c r="N71" s="962"/>
      <c r="O71" s="962"/>
      <c r="P71" s="963"/>
      <c r="Q71" s="964">
        <v>416</v>
      </c>
      <c r="R71" s="958"/>
      <c r="S71" s="958"/>
      <c r="T71" s="958"/>
      <c r="U71" s="958"/>
      <c r="V71" s="958">
        <v>411</v>
      </c>
      <c r="W71" s="958"/>
      <c r="X71" s="958"/>
      <c r="Y71" s="958"/>
      <c r="Z71" s="958"/>
      <c r="AA71" s="958">
        <v>5</v>
      </c>
      <c r="AB71" s="958"/>
      <c r="AC71" s="958"/>
      <c r="AD71" s="958"/>
      <c r="AE71" s="958"/>
      <c r="AF71" s="958">
        <v>5</v>
      </c>
      <c r="AG71" s="958"/>
      <c r="AH71" s="958"/>
      <c r="AI71" s="958"/>
      <c r="AJ71" s="958"/>
      <c r="AK71" s="958">
        <v>305</v>
      </c>
      <c r="AL71" s="958"/>
      <c r="AM71" s="958"/>
      <c r="AN71" s="958"/>
      <c r="AO71" s="958"/>
      <c r="AP71" s="958" t="s">
        <v>560</v>
      </c>
      <c r="AQ71" s="958"/>
      <c r="AR71" s="958"/>
      <c r="AS71" s="958"/>
      <c r="AT71" s="958"/>
      <c r="AU71" s="958" t="s">
        <v>560</v>
      </c>
      <c r="AV71" s="958"/>
      <c r="AW71" s="958"/>
      <c r="AX71" s="958"/>
      <c r="AY71" s="958"/>
      <c r="AZ71" s="959"/>
      <c r="BA71" s="959"/>
      <c r="BB71" s="959"/>
      <c r="BC71" s="959"/>
      <c r="BD71" s="960"/>
      <c r="BE71" s="218"/>
      <c r="BF71" s="218"/>
      <c r="BG71" s="218"/>
      <c r="BH71" s="218"/>
      <c r="BI71" s="218"/>
      <c r="BJ71" s="218"/>
      <c r="BK71" s="218"/>
      <c r="BL71" s="218"/>
      <c r="BM71" s="218"/>
      <c r="BN71" s="218"/>
      <c r="BO71" s="218"/>
      <c r="BP71" s="218"/>
      <c r="BQ71" s="215">
        <v>65</v>
      </c>
      <c r="BR71" s="220"/>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07"/>
    </row>
    <row r="72" spans="1:131" ht="26.25" customHeight="1" x14ac:dyDescent="0.15">
      <c r="A72" s="215">
        <v>5</v>
      </c>
      <c r="B72" s="961" t="s">
        <v>546</v>
      </c>
      <c r="C72" s="962"/>
      <c r="D72" s="962"/>
      <c r="E72" s="962"/>
      <c r="F72" s="962"/>
      <c r="G72" s="962"/>
      <c r="H72" s="962"/>
      <c r="I72" s="962"/>
      <c r="J72" s="962"/>
      <c r="K72" s="962"/>
      <c r="L72" s="962"/>
      <c r="M72" s="962"/>
      <c r="N72" s="962"/>
      <c r="O72" s="962"/>
      <c r="P72" s="963"/>
      <c r="Q72" s="964">
        <v>793</v>
      </c>
      <c r="R72" s="958"/>
      <c r="S72" s="958"/>
      <c r="T72" s="958"/>
      <c r="U72" s="958"/>
      <c r="V72" s="958">
        <v>785</v>
      </c>
      <c r="W72" s="958"/>
      <c r="X72" s="958"/>
      <c r="Y72" s="958"/>
      <c r="Z72" s="958"/>
      <c r="AA72" s="958">
        <v>8</v>
      </c>
      <c r="AB72" s="958"/>
      <c r="AC72" s="958"/>
      <c r="AD72" s="958"/>
      <c r="AE72" s="958"/>
      <c r="AF72" s="958">
        <v>8</v>
      </c>
      <c r="AG72" s="958"/>
      <c r="AH72" s="958"/>
      <c r="AI72" s="958"/>
      <c r="AJ72" s="958"/>
      <c r="AK72" s="958">
        <v>6</v>
      </c>
      <c r="AL72" s="958"/>
      <c r="AM72" s="958"/>
      <c r="AN72" s="958"/>
      <c r="AO72" s="958"/>
      <c r="AP72" s="958" t="s">
        <v>560</v>
      </c>
      <c r="AQ72" s="958"/>
      <c r="AR72" s="958"/>
      <c r="AS72" s="958"/>
      <c r="AT72" s="958"/>
      <c r="AU72" s="958" t="s">
        <v>560</v>
      </c>
      <c r="AV72" s="958"/>
      <c r="AW72" s="958"/>
      <c r="AX72" s="958"/>
      <c r="AY72" s="958"/>
      <c r="AZ72" s="959"/>
      <c r="BA72" s="959"/>
      <c r="BB72" s="959"/>
      <c r="BC72" s="959"/>
      <c r="BD72" s="960"/>
      <c r="BE72" s="218"/>
      <c r="BF72" s="218"/>
      <c r="BG72" s="218"/>
      <c r="BH72" s="218"/>
      <c r="BI72" s="218"/>
      <c r="BJ72" s="218"/>
      <c r="BK72" s="218"/>
      <c r="BL72" s="218"/>
      <c r="BM72" s="218"/>
      <c r="BN72" s="218"/>
      <c r="BO72" s="218"/>
      <c r="BP72" s="218"/>
      <c r="BQ72" s="215">
        <v>66</v>
      </c>
      <c r="BR72" s="220"/>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07"/>
    </row>
    <row r="73" spans="1:131" ht="26.25" customHeight="1" x14ac:dyDescent="0.15">
      <c r="A73" s="215">
        <v>6</v>
      </c>
      <c r="B73" s="961" t="s">
        <v>547</v>
      </c>
      <c r="C73" s="962"/>
      <c r="D73" s="962"/>
      <c r="E73" s="962"/>
      <c r="F73" s="962"/>
      <c r="G73" s="962"/>
      <c r="H73" s="962"/>
      <c r="I73" s="962"/>
      <c r="J73" s="962"/>
      <c r="K73" s="962"/>
      <c r="L73" s="962"/>
      <c r="M73" s="962"/>
      <c r="N73" s="962"/>
      <c r="O73" s="962"/>
      <c r="P73" s="963"/>
      <c r="Q73" s="964">
        <v>201</v>
      </c>
      <c r="R73" s="958"/>
      <c r="S73" s="958"/>
      <c r="T73" s="958"/>
      <c r="U73" s="958"/>
      <c r="V73" s="958">
        <v>197</v>
      </c>
      <c r="W73" s="958"/>
      <c r="X73" s="958"/>
      <c r="Y73" s="958"/>
      <c r="Z73" s="958"/>
      <c r="AA73" s="958">
        <v>4</v>
      </c>
      <c r="AB73" s="958"/>
      <c r="AC73" s="958"/>
      <c r="AD73" s="958"/>
      <c r="AE73" s="958"/>
      <c r="AF73" s="958">
        <v>4</v>
      </c>
      <c r="AG73" s="958"/>
      <c r="AH73" s="958"/>
      <c r="AI73" s="958"/>
      <c r="AJ73" s="958"/>
      <c r="AK73" s="958" t="s">
        <v>560</v>
      </c>
      <c r="AL73" s="958"/>
      <c r="AM73" s="958"/>
      <c r="AN73" s="958"/>
      <c r="AO73" s="958"/>
      <c r="AP73" s="958" t="s">
        <v>560</v>
      </c>
      <c r="AQ73" s="958"/>
      <c r="AR73" s="958"/>
      <c r="AS73" s="958"/>
      <c r="AT73" s="958"/>
      <c r="AU73" s="958" t="s">
        <v>560</v>
      </c>
      <c r="AV73" s="958"/>
      <c r="AW73" s="958"/>
      <c r="AX73" s="958"/>
      <c r="AY73" s="958"/>
      <c r="AZ73" s="959"/>
      <c r="BA73" s="959"/>
      <c r="BB73" s="959"/>
      <c r="BC73" s="959"/>
      <c r="BD73" s="960"/>
      <c r="BE73" s="218"/>
      <c r="BF73" s="218"/>
      <c r="BG73" s="218"/>
      <c r="BH73" s="218"/>
      <c r="BI73" s="218"/>
      <c r="BJ73" s="218"/>
      <c r="BK73" s="218"/>
      <c r="BL73" s="218"/>
      <c r="BM73" s="218"/>
      <c r="BN73" s="218"/>
      <c r="BO73" s="218"/>
      <c r="BP73" s="218"/>
      <c r="BQ73" s="215">
        <v>67</v>
      </c>
      <c r="BR73" s="220"/>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07"/>
    </row>
    <row r="74" spans="1:131" ht="26.25" customHeight="1" x14ac:dyDescent="0.15">
      <c r="A74" s="215">
        <v>7</v>
      </c>
      <c r="B74" s="961" t="s">
        <v>548</v>
      </c>
      <c r="C74" s="962"/>
      <c r="D74" s="962"/>
      <c r="E74" s="962"/>
      <c r="F74" s="962"/>
      <c r="G74" s="962"/>
      <c r="H74" s="962"/>
      <c r="I74" s="962"/>
      <c r="J74" s="962"/>
      <c r="K74" s="962"/>
      <c r="L74" s="962"/>
      <c r="M74" s="962"/>
      <c r="N74" s="962"/>
      <c r="O74" s="962"/>
      <c r="P74" s="963"/>
      <c r="Q74" s="964">
        <v>26</v>
      </c>
      <c r="R74" s="958"/>
      <c r="S74" s="958"/>
      <c r="T74" s="958"/>
      <c r="U74" s="958"/>
      <c r="V74" s="958">
        <v>26</v>
      </c>
      <c r="W74" s="958"/>
      <c r="X74" s="958"/>
      <c r="Y74" s="958"/>
      <c r="Z74" s="958"/>
      <c r="AA74" s="958">
        <v>0</v>
      </c>
      <c r="AB74" s="958"/>
      <c r="AC74" s="958"/>
      <c r="AD74" s="958"/>
      <c r="AE74" s="958"/>
      <c r="AF74" s="958">
        <v>0</v>
      </c>
      <c r="AG74" s="958"/>
      <c r="AH74" s="958"/>
      <c r="AI74" s="958"/>
      <c r="AJ74" s="958"/>
      <c r="AK74" s="958">
        <v>11</v>
      </c>
      <c r="AL74" s="958"/>
      <c r="AM74" s="958"/>
      <c r="AN74" s="958"/>
      <c r="AO74" s="958"/>
      <c r="AP74" s="958" t="s">
        <v>560</v>
      </c>
      <c r="AQ74" s="958"/>
      <c r="AR74" s="958"/>
      <c r="AS74" s="958"/>
      <c r="AT74" s="958"/>
      <c r="AU74" s="958" t="s">
        <v>560</v>
      </c>
      <c r="AV74" s="958"/>
      <c r="AW74" s="958"/>
      <c r="AX74" s="958"/>
      <c r="AY74" s="958"/>
      <c r="AZ74" s="959"/>
      <c r="BA74" s="959"/>
      <c r="BB74" s="959"/>
      <c r="BC74" s="959"/>
      <c r="BD74" s="960"/>
      <c r="BE74" s="218"/>
      <c r="BF74" s="218"/>
      <c r="BG74" s="218"/>
      <c r="BH74" s="218"/>
      <c r="BI74" s="218"/>
      <c r="BJ74" s="218"/>
      <c r="BK74" s="218"/>
      <c r="BL74" s="218"/>
      <c r="BM74" s="218"/>
      <c r="BN74" s="218"/>
      <c r="BO74" s="218"/>
      <c r="BP74" s="218"/>
      <c r="BQ74" s="215">
        <v>68</v>
      </c>
      <c r="BR74" s="220"/>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07"/>
    </row>
    <row r="75" spans="1:131" ht="26.25" customHeight="1" x14ac:dyDescent="0.15">
      <c r="A75" s="215">
        <v>8</v>
      </c>
      <c r="B75" s="961" t="s">
        <v>549</v>
      </c>
      <c r="C75" s="962"/>
      <c r="D75" s="962"/>
      <c r="E75" s="962"/>
      <c r="F75" s="962"/>
      <c r="G75" s="962"/>
      <c r="H75" s="962"/>
      <c r="I75" s="962"/>
      <c r="J75" s="962"/>
      <c r="K75" s="962"/>
      <c r="L75" s="962"/>
      <c r="M75" s="962"/>
      <c r="N75" s="962"/>
      <c r="O75" s="962"/>
      <c r="P75" s="963"/>
      <c r="Q75" s="965">
        <v>23</v>
      </c>
      <c r="R75" s="966"/>
      <c r="S75" s="966"/>
      <c r="T75" s="966"/>
      <c r="U75" s="967"/>
      <c r="V75" s="968">
        <v>13</v>
      </c>
      <c r="W75" s="966"/>
      <c r="X75" s="966"/>
      <c r="Y75" s="966"/>
      <c r="Z75" s="967"/>
      <c r="AA75" s="968">
        <v>10</v>
      </c>
      <c r="AB75" s="966"/>
      <c r="AC75" s="966"/>
      <c r="AD75" s="966"/>
      <c r="AE75" s="967"/>
      <c r="AF75" s="968">
        <v>10</v>
      </c>
      <c r="AG75" s="966"/>
      <c r="AH75" s="966"/>
      <c r="AI75" s="966"/>
      <c r="AJ75" s="967"/>
      <c r="AK75" s="968" t="s">
        <v>560</v>
      </c>
      <c r="AL75" s="966"/>
      <c r="AM75" s="966"/>
      <c r="AN75" s="966"/>
      <c r="AO75" s="967"/>
      <c r="AP75" s="968" t="s">
        <v>560</v>
      </c>
      <c r="AQ75" s="966"/>
      <c r="AR75" s="966"/>
      <c r="AS75" s="966"/>
      <c r="AT75" s="967"/>
      <c r="AU75" s="968" t="s">
        <v>560</v>
      </c>
      <c r="AV75" s="966"/>
      <c r="AW75" s="966"/>
      <c r="AX75" s="966"/>
      <c r="AY75" s="967"/>
      <c r="AZ75" s="959"/>
      <c r="BA75" s="959"/>
      <c r="BB75" s="959"/>
      <c r="BC75" s="959"/>
      <c r="BD75" s="960"/>
      <c r="BE75" s="218"/>
      <c r="BF75" s="218"/>
      <c r="BG75" s="218"/>
      <c r="BH75" s="218"/>
      <c r="BI75" s="218"/>
      <c r="BJ75" s="218"/>
      <c r="BK75" s="218"/>
      <c r="BL75" s="218"/>
      <c r="BM75" s="218"/>
      <c r="BN75" s="218"/>
      <c r="BO75" s="218"/>
      <c r="BP75" s="218"/>
      <c r="BQ75" s="215">
        <v>69</v>
      </c>
      <c r="BR75" s="220"/>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07"/>
    </row>
    <row r="76" spans="1:131" ht="26.25" customHeight="1" x14ac:dyDescent="0.15">
      <c r="A76" s="215">
        <v>9</v>
      </c>
      <c r="B76" s="961" t="s">
        <v>550</v>
      </c>
      <c r="C76" s="962"/>
      <c r="D76" s="962"/>
      <c r="E76" s="962"/>
      <c r="F76" s="962"/>
      <c r="G76" s="962"/>
      <c r="H76" s="962"/>
      <c r="I76" s="962"/>
      <c r="J76" s="962"/>
      <c r="K76" s="962"/>
      <c r="L76" s="962"/>
      <c r="M76" s="962"/>
      <c r="N76" s="962"/>
      <c r="O76" s="962"/>
      <c r="P76" s="963"/>
      <c r="Q76" s="965">
        <v>24</v>
      </c>
      <c r="R76" s="966"/>
      <c r="S76" s="966"/>
      <c r="T76" s="966"/>
      <c r="U76" s="967"/>
      <c r="V76" s="968">
        <v>24</v>
      </c>
      <c r="W76" s="966"/>
      <c r="X76" s="966"/>
      <c r="Y76" s="966"/>
      <c r="Z76" s="967"/>
      <c r="AA76" s="968">
        <v>0</v>
      </c>
      <c r="AB76" s="966"/>
      <c r="AC76" s="966"/>
      <c r="AD76" s="966"/>
      <c r="AE76" s="967"/>
      <c r="AF76" s="968">
        <v>0</v>
      </c>
      <c r="AG76" s="966"/>
      <c r="AH76" s="966"/>
      <c r="AI76" s="966"/>
      <c r="AJ76" s="967"/>
      <c r="AK76" s="968">
        <v>4</v>
      </c>
      <c r="AL76" s="966"/>
      <c r="AM76" s="966"/>
      <c r="AN76" s="966"/>
      <c r="AO76" s="967"/>
      <c r="AP76" s="968" t="s">
        <v>560</v>
      </c>
      <c r="AQ76" s="966"/>
      <c r="AR76" s="966"/>
      <c r="AS76" s="966"/>
      <c r="AT76" s="967"/>
      <c r="AU76" s="968" t="s">
        <v>560</v>
      </c>
      <c r="AV76" s="966"/>
      <c r="AW76" s="966"/>
      <c r="AX76" s="966"/>
      <c r="AY76" s="967"/>
      <c r="AZ76" s="959"/>
      <c r="BA76" s="959"/>
      <c r="BB76" s="959"/>
      <c r="BC76" s="959"/>
      <c r="BD76" s="960"/>
      <c r="BE76" s="218"/>
      <c r="BF76" s="218"/>
      <c r="BG76" s="218"/>
      <c r="BH76" s="218"/>
      <c r="BI76" s="218"/>
      <c r="BJ76" s="218"/>
      <c r="BK76" s="218"/>
      <c r="BL76" s="218"/>
      <c r="BM76" s="218"/>
      <c r="BN76" s="218"/>
      <c r="BO76" s="218"/>
      <c r="BP76" s="218"/>
      <c r="BQ76" s="215">
        <v>70</v>
      </c>
      <c r="BR76" s="220"/>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07"/>
    </row>
    <row r="77" spans="1:131" ht="26.25" customHeight="1" x14ac:dyDescent="0.15">
      <c r="A77" s="215">
        <v>10</v>
      </c>
      <c r="B77" s="961" t="s">
        <v>551</v>
      </c>
      <c r="C77" s="962"/>
      <c r="D77" s="962"/>
      <c r="E77" s="962"/>
      <c r="F77" s="962"/>
      <c r="G77" s="962"/>
      <c r="H77" s="962"/>
      <c r="I77" s="962"/>
      <c r="J77" s="962"/>
      <c r="K77" s="962"/>
      <c r="L77" s="962"/>
      <c r="M77" s="962"/>
      <c r="N77" s="962"/>
      <c r="O77" s="962"/>
      <c r="P77" s="963"/>
      <c r="Q77" s="965">
        <v>422</v>
      </c>
      <c r="R77" s="966"/>
      <c r="S77" s="966"/>
      <c r="T77" s="966"/>
      <c r="U77" s="967"/>
      <c r="V77" s="968">
        <v>422</v>
      </c>
      <c r="W77" s="966"/>
      <c r="X77" s="966"/>
      <c r="Y77" s="966"/>
      <c r="Z77" s="967"/>
      <c r="AA77" s="968" t="s">
        <v>560</v>
      </c>
      <c r="AB77" s="966"/>
      <c r="AC77" s="966"/>
      <c r="AD77" s="966"/>
      <c r="AE77" s="967"/>
      <c r="AF77" s="968" t="s">
        <v>560</v>
      </c>
      <c r="AG77" s="966"/>
      <c r="AH77" s="966"/>
      <c r="AI77" s="966"/>
      <c r="AJ77" s="967"/>
      <c r="AK77" s="968">
        <v>16</v>
      </c>
      <c r="AL77" s="966"/>
      <c r="AM77" s="966"/>
      <c r="AN77" s="966"/>
      <c r="AO77" s="967"/>
      <c r="AP77" s="968" t="s">
        <v>560</v>
      </c>
      <c r="AQ77" s="966"/>
      <c r="AR77" s="966"/>
      <c r="AS77" s="966"/>
      <c r="AT77" s="967"/>
      <c r="AU77" s="968" t="s">
        <v>560</v>
      </c>
      <c r="AV77" s="966"/>
      <c r="AW77" s="966"/>
      <c r="AX77" s="966"/>
      <c r="AY77" s="967"/>
      <c r="AZ77" s="959"/>
      <c r="BA77" s="959"/>
      <c r="BB77" s="959"/>
      <c r="BC77" s="959"/>
      <c r="BD77" s="960"/>
      <c r="BE77" s="218"/>
      <c r="BF77" s="218"/>
      <c r="BG77" s="218"/>
      <c r="BH77" s="218"/>
      <c r="BI77" s="218"/>
      <c r="BJ77" s="218"/>
      <c r="BK77" s="218"/>
      <c r="BL77" s="218"/>
      <c r="BM77" s="218"/>
      <c r="BN77" s="218"/>
      <c r="BO77" s="218"/>
      <c r="BP77" s="218"/>
      <c r="BQ77" s="215">
        <v>71</v>
      </c>
      <c r="BR77" s="220"/>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07"/>
    </row>
    <row r="78" spans="1:131" ht="26.25" customHeight="1" x14ac:dyDescent="0.15">
      <c r="A78" s="215">
        <v>11</v>
      </c>
      <c r="B78" s="961" t="s">
        <v>552</v>
      </c>
      <c r="C78" s="962"/>
      <c r="D78" s="962"/>
      <c r="E78" s="962"/>
      <c r="F78" s="962"/>
      <c r="G78" s="962"/>
      <c r="H78" s="962"/>
      <c r="I78" s="962"/>
      <c r="J78" s="962"/>
      <c r="K78" s="962"/>
      <c r="L78" s="962"/>
      <c r="M78" s="962"/>
      <c r="N78" s="962"/>
      <c r="O78" s="962"/>
      <c r="P78" s="963"/>
      <c r="Q78" s="964">
        <v>73</v>
      </c>
      <c r="R78" s="958"/>
      <c r="S78" s="958"/>
      <c r="T78" s="958"/>
      <c r="U78" s="958"/>
      <c r="V78" s="958">
        <v>67</v>
      </c>
      <c r="W78" s="958"/>
      <c r="X78" s="958"/>
      <c r="Y78" s="958"/>
      <c r="Z78" s="958"/>
      <c r="AA78" s="958">
        <v>6</v>
      </c>
      <c r="AB78" s="958"/>
      <c r="AC78" s="958"/>
      <c r="AD78" s="958"/>
      <c r="AE78" s="958"/>
      <c r="AF78" s="958">
        <v>6</v>
      </c>
      <c r="AG78" s="958"/>
      <c r="AH78" s="958"/>
      <c r="AI78" s="958"/>
      <c r="AJ78" s="958"/>
      <c r="AK78" s="958">
        <v>0</v>
      </c>
      <c r="AL78" s="958"/>
      <c r="AM78" s="958"/>
      <c r="AN78" s="958"/>
      <c r="AO78" s="958"/>
      <c r="AP78" s="958" t="s">
        <v>560</v>
      </c>
      <c r="AQ78" s="958"/>
      <c r="AR78" s="958"/>
      <c r="AS78" s="958"/>
      <c r="AT78" s="958"/>
      <c r="AU78" s="958" t="s">
        <v>560</v>
      </c>
      <c r="AV78" s="958"/>
      <c r="AW78" s="958"/>
      <c r="AX78" s="958"/>
      <c r="AY78" s="958"/>
      <c r="AZ78" s="959"/>
      <c r="BA78" s="959"/>
      <c r="BB78" s="959"/>
      <c r="BC78" s="959"/>
      <c r="BD78" s="960"/>
      <c r="BE78" s="218"/>
      <c r="BF78" s="218"/>
      <c r="BG78" s="218"/>
      <c r="BH78" s="218"/>
      <c r="BI78" s="218"/>
      <c r="BJ78" s="207"/>
      <c r="BK78" s="207"/>
      <c r="BL78" s="207"/>
      <c r="BM78" s="207"/>
      <c r="BN78" s="207"/>
      <c r="BO78" s="218"/>
      <c r="BP78" s="218"/>
      <c r="BQ78" s="215">
        <v>72</v>
      </c>
      <c r="BR78" s="220"/>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07"/>
    </row>
    <row r="79" spans="1:131" ht="26.25" customHeight="1" x14ac:dyDescent="0.15">
      <c r="A79" s="215">
        <v>12</v>
      </c>
      <c r="B79" s="961" t="s">
        <v>553</v>
      </c>
      <c r="C79" s="962"/>
      <c r="D79" s="962"/>
      <c r="E79" s="962"/>
      <c r="F79" s="962"/>
      <c r="G79" s="962"/>
      <c r="H79" s="962"/>
      <c r="I79" s="962"/>
      <c r="J79" s="962"/>
      <c r="K79" s="962"/>
      <c r="L79" s="962"/>
      <c r="M79" s="962"/>
      <c r="N79" s="962"/>
      <c r="O79" s="962"/>
      <c r="P79" s="963"/>
      <c r="Q79" s="964">
        <v>259767</v>
      </c>
      <c r="R79" s="958"/>
      <c r="S79" s="958"/>
      <c r="T79" s="958"/>
      <c r="U79" s="958"/>
      <c r="V79" s="958">
        <v>257517</v>
      </c>
      <c r="W79" s="958"/>
      <c r="X79" s="958"/>
      <c r="Y79" s="958"/>
      <c r="Z79" s="958"/>
      <c r="AA79" s="958">
        <v>2250</v>
      </c>
      <c r="AB79" s="958"/>
      <c r="AC79" s="958"/>
      <c r="AD79" s="958"/>
      <c r="AE79" s="958"/>
      <c r="AF79" s="958">
        <v>2250</v>
      </c>
      <c r="AG79" s="958"/>
      <c r="AH79" s="958"/>
      <c r="AI79" s="958"/>
      <c r="AJ79" s="958"/>
      <c r="AK79" s="958" t="s">
        <v>560</v>
      </c>
      <c r="AL79" s="958"/>
      <c r="AM79" s="958"/>
      <c r="AN79" s="958"/>
      <c r="AO79" s="958"/>
      <c r="AP79" s="958" t="s">
        <v>560</v>
      </c>
      <c r="AQ79" s="958"/>
      <c r="AR79" s="958"/>
      <c r="AS79" s="958"/>
      <c r="AT79" s="958"/>
      <c r="AU79" s="958" t="s">
        <v>560</v>
      </c>
      <c r="AV79" s="958"/>
      <c r="AW79" s="958"/>
      <c r="AX79" s="958"/>
      <c r="AY79" s="958"/>
      <c r="AZ79" s="959"/>
      <c r="BA79" s="959"/>
      <c r="BB79" s="959"/>
      <c r="BC79" s="959"/>
      <c r="BD79" s="960"/>
      <c r="BE79" s="218"/>
      <c r="BF79" s="218"/>
      <c r="BG79" s="218"/>
      <c r="BH79" s="218"/>
      <c r="BI79" s="218"/>
      <c r="BJ79" s="207"/>
      <c r="BK79" s="207"/>
      <c r="BL79" s="207"/>
      <c r="BM79" s="207"/>
      <c r="BN79" s="207"/>
      <c r="BO79" s="218"/>
      <c r="BP79" s="218"/>
      <c r="BQ79" s="215">
        <v>73</v>
      </c>
      <c r="BR79" s="220"/>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07"/>
    </row>
    <row r="80" spans="1:131" ht="26.25" customHeight="1" x14ac:dyDescent="0.15">
      <c r="A80" s="215">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18"/>
      <c r="BF80" s="218"/>
      <c r="BG80" s="218"/>
      <c r="BH80" s="218"/>
      <c r="BI80" s="218"/>
      <c r="BJ80" s="218"/>
      <c r="BK80" s="218"/>
      <c r="BL80" s="218"/>
      <c r="BM80" s="218"/>
      <c r="BN80" s="218"/>
      <c r="BO80" s="218"/>
      <c r="BP80" s="218"/>
      <c r="BQ80" s="215">
        <v>74</v>
      </c>
      <c r="BR80" s="220"/>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07"/>
    </row>
    <row r="81" spans="1:131" ht="26.25" customHeight="1" x14ac:dyDescent="0.15">
      <c r="A81" s="215">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18"/>
      <c r="BF81" s="218"/>
      <c r="BG81" s="218"/>
      <c r="BH81" s="218"/>
      <c r="BI81" s="218"/>
      <c r="BJ81" s="218"/>
      <c r="BK81" s="218"/>
      <c r="BL81" s="218"/>
      <c r="BM81" s="218"/>
      <c r="BN81" s="218"/>
      <c r="BO81" s="218"/>
      <c r="BP81" s="218"/>
      <c r="BQ81" s="215">
        <v>75</v>
      </c>
      <c r="BR81" s="220"/>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07"/>
    </row>
    <row r="82" spans="1:131" ht="26.25" customHeight="1" x14ac:dyDescent="0.15">
      <c r="A82" s="215">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18"/>
      <c r="BF82" s="218"/>
      <c r="BG82" s="218"/>
      <c r="BH82" s="218"/>
      <c r="BI82" s="218"/>
      <c r="BJ82" s="218"/>
      <c r="BK82" s="218"/>
      <c r="BL82" s="218"/>
      <c r="BM82" s="218"/>
      <c r="BN82" s="218"/>
      <c r="BO82" s="218"/>
      <c r="BP82" s="218"/>
      <c r="BQ82" s="215">
        <v>76</v>
      </c>
      <c r="BR82" s="220"/>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07"/>
    </row>
    <row r="83" spans="1:131" ht="26.25" customHeight="1" x14ac:dyDescent="0.15">
      <c r="A83" s="215">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18"/>
      <c r="BF83" s="218"/>
      <c r="BG83" s="218"/>
      <c r="BH83" s="218"/>
      <c r="BI83" s="218"/>
      <c r="BJ83" s="218"/>
      <c r="BK83" s="218"/>
      <c r="BL83" s="218"/>
      <c r="BM83" s="218"/>
      <c r="BN83" s="218"/>
      <c r="BO83" s="218"/>
      <c r="BP83" s="218"/>
      <c r="BQ83" s="215">
        <v>77</v>
      </c>
      <c r="BR83" s="220"/>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07"/>
    </row>
    <row r="84" spans="1:131" ht="26.25" customHeight="1" x14ac:dyDescent="0.15">
      <c r="A84" s="215">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18"/>
      <c r="BF84" s="218"/>
      <c r="BG84" s="218"/>
      <c r="BH84" s="218"/>
      <c r="BI84" s="218"/>
      <c r="BJ84" s="218"/>
      <c r="BK84" s="218"/>
      <c r="BL84" s="218"/>
      <c r="BM84" s="218"/>
      <c r="BN84" s="218"/>
      <c r="BO84" s="218"/>
      <c r="BP84" s="218"/>
      <c r="BQ84" s="215">
        <v>78</v>
      </c>
      <c r="BR84" s="220"/>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07"/>
    </row>
    <row r="85" spans="1:131" ht="26.25" customHeight="1" x14ac:dyDescent="0.15">
      <c r="A85" s="215">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18"/>
      <c r="BF85" s="218"/>
      <c r="BG85" s="218"/>
      <c r="BH85" s="218"/>
      <c r="BI85" s="218"/>
      <c r="BJ85" s="218"/>
      <c r="BK85" s="218"/>
      <c r="BL85" s="218"/>
      <c r="BM85" s="218"/>
      <c r="BN85" s="218"/>
      <c r="BO85" s="218"/>
      <c r="BP85" s="218"/>
      <c r="BQ85" s="215">
        <v>79</v>
      </c>
      <c r="BR85" s="220"/>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07"/>
    </row>
    <row r="86" spans="1:131" ht="26.25" customHeight="1" x14ac:dyDescent="0.15">
      <c r="A86" s="215">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18"/>
      <c r="BF86" s="218"/>
      <c r="BG86" s="218"/>
      <c r="BH86" s="218"/>
      <c r="BI86" s="218"/>
      <c r="BJ86" s="218"/>
      <c r="BK86" s="218"/>
      <c r="BL86" s="218"/>
      <c r="BM86" s="218"/>
      <c r="BN86" s="218"/>
      <c r="BO86" s="218"/>
      <c r="BP86" s="218"/>
      <c r="BQ86" s="215">
        <v>80</v>
      </c>
      <c r="BR86" s="220"/>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07"/>
    </row>
    <row r="87" spans="1:131" ht="26.25" customHeight="1" x14ac:dyDescent="0.15">
      <c r="A87" s="221">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18"/>
      <c r="BF87" s="218"/>
      <c r="BG87" s="218"/>
      <c r="BH87" s="218"/>
      <c r="BI87" s="218"/>
      <c r="BJ87" s="218"/>
      <c r="BK87" s="218"/>
      <c r="BL87" s="218"/>
      <c r="BM87" s="218"/>
      <c r="BN87" s="218"/>
      <c r="BO87" s="218"/>
      <c r="BP87" s="218"/>
      <c r="BQ87" s="215">
        <v>81</v>
      </c>
      <c r="BR87" s="220"/>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07"/>
    </row>
    <row r="88" spans="1:131" ht="26.25" customHeight="1" thickBot="1" x14ac:dyDescent="0.2">
      <c r="A88" s="217"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2342</v>
      </c>
      <c r="AG88" s="946"/>
      <c r="AH88" s="946"/>
      <c r="AI88" s="946"/>
      <c r="AJ88" s="946"/>
      <c r="AK88" s="950"/>
      <c r="AL88" s="950"/>
      <c r="AM88" s="950"/>
      <c r="AN88" s="950"/>
      <c r="AO88" s="950"/>
      <c r="AP88" s="946">
        <v>57</v>
      </c>
      <c r="AQ88" s="946"/>
      <c r="AR88" s="946"/>
      <c r="AS88" s="946"/>
      <c r="AT88" s="946"/>
      <c r="AU88" s="946">
        <v>17</v>
      </c>
      <c r="AV88" s="946"/>
      <c r="AW88" s="946"/>
      <c r="AX88" s="946"/>
      <c r="AY88" s="946"/>
      <c r="AZ88" s="947"/>
      <c r="BA88" s="947"/>
      <c r="BB88" s="947"/>
      <c r="BC88" s="947"/>
      <c r="BD88" s="948"/>
      <c r="BE88" s="218"/>
      <c r="BF88" s="218"/>
      <c r="BG88" s="218"/>
      <c r="BH88" s="218"/>
      <c r="BI88" s="218"/>
      <c r="BJ88" s="218"/>
      <c r="BK88" s="218"/>
      <c r="BL88" s="218"/>
      <c r="BM88" s="218"/>
      <c r="BN88" s="218"/>
      <c r="BO88" s="218"/>
      <c r="BP88" s="218"/>
      <c r="BQ88" s="215">
        <v>82</v>
      </c>
      <c r="BR88" s="220"/>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07"/>
    </row>
    <row r="89" spans="1:13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07"/>
    </row>
    <row r="90" spans="1:13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07"/>
    </row>
    <row r="91" spans="1:13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07"/>
    </row>
    <row r="92" spans="1:13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07"/>
    </row>
    <row r="93" spans="1:13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07"/>
    </row>
    <row r="94" spans="1:13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07"/>
    </row>
    <row r="95" spans="1:13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07"/>
    </row>
    <row r="96" spans="1:13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07"/>
    </row>
    <row r="97" spans="1:13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07"/>
    </row>
    <row r="98" spans="1:13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07"/>
    </row>
    <row r="99" spans="1:13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07"/>
    </row>
    <row r="100" spans="1:13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07"/>
    </row>
    <row r="101" spans="1:13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07"/>
    </row>
    <row r="102" spans="1:13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v>
      </c>
      <c r="CS102" s="940"/>
      <c r="CT102" s="940"/>
      <c r="CU102" s="940"/>
      <c r="CV102" s="941"/>
      <c r="CW102" s="939" t="s">
        <v>564</v>
      </c>
      <c r="CX102" s="940"/>
      <c r="CY102" s="940"/>
      <c r="CZ102" s="940"/>
      <c r="DA102" s="941"/>
      <c r="DB102" s="939" t="s">
        <v>564</v>
      </c>
      <c r="DC102" s="940"/>
      <c r="DD102" s="940"/>
      <c r="DE102" s="940"/>
      <c r="DF102" s="941"/>
      <c r="DG102" s="939">
        <v>162</v>
      </c>
      <c r="DH102" s="940"/>
      <c r="DI102" s="940"/>
      <c r="DJ102" s="940"/>
      <c r="DK102" s="941"/>
      <c r="DL102" s="939" t="s">
        <v>564</v>
      </c>
      <c r="DM102" s="940"/>
      <c r="DN102" s="940"/>
      <c r="DO102" s="940"/>
      <c r="DP102" s="941"/>
      <c r="DQ102" s="939">
        <v>155</v>
      </c>
      <c r="DR102" s="940"/>
      <c r="DS102" s="940"/>
      <c r="DT102" s="940"/>
      <c r="DU102" s="941"/>
      <c r="DV102" s="924"/>
      <c r="DW102" s="925"/>
      <c r="DX102" s="925"/>
      <c r="DY102" s="925"/>
      <c r="DZ102" s="926"/>
      <c r="EA102" s="207"/>
    </row>
    <row r="103" spans="1:13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07"/>
    </row>
    <row r="104" spans="1:13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07"/>
    </row>
    <row r="105" spans="1:13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7"/>
      <c r="BR105" s="207"/>
      <c r="BS105" s="207"/>
      <c r="BT105" s="207"/>
      <c r="BU105" s="207"/>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row>
    <row r="106" spans="1:131" ht="11.25" customHeight="1" x14ac:dyDescent="0.15">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7"/>
      <c r="BR106" s="207"/>
      <c r="BS106" s="207"/>
      <c r="BT106" s="207"/>
      <c r="BU106" s="207"/>
      <c r="BV106" s="207"/>
      <c r="BW106" s="207"/>
      <c r="BX106" s="207"/>
      <c r="BY106" s="207"/>
      <c r="BZ106" s="207"/>
      <c r="CA106" s="207"/>
      <c r="CB106" s="207"/>
      <c r="CC106" s="207"/>
      <c r="CD106" s="207"/>
      <c r="CE106" s="207"/>
      <c r="CF106" s="207"/>
      <c r="CG106" s="207"/>
      <c r="CH106" s="207"/>
      <c r="CI106" s="207"/>
      <c r="CJ106" s="207"/>
      <c r="CK106" s="207"/>
      <c r="CL106" s="207"/>
      <c r="CM106" s="207"/>
      <c r="CN106" s="207"/>
      <c r="CO106" s="207"/>
      <c r="CP106" s="207"/>
      <c r="CQ106" s="207"/>
      <c r="CR106" s="207"/>
      <c r="CS106" s="207"/>
      <c r="CT106" s="207"/>
      <c r="CU106" s="207"/>
      <c r="CV106" s="207"/>
      <c r="CW106" s="207"/>
      <c r="CX106" s="207"/>
      <c r="CY106" s="207"/>
      <c r="CZ106" s="207"/>
      <c r="DA106" s="207"/>
      <c r="DB106" s="207"/>
      <c r="DC106" s="207"/>
      <c r="DD106" s="207"/>
      <c r="DE106" s="207"/>
      <c r="DF106" s="207"/>
      <c r="DG106" s="207"/>
      <c r="DH106" s="207"/>
      <c r="DI106" s="207"/>
      <c r="DJ106" s="207"/>
      <c r="DK106" s="207"/>
      <c r="DL106" s="207"/>
      <c r="DM106" s="207"/>
      <c r="DN106" s="207"/>
      <c r="DO106" s="207"/>
      <c r="DP106" s="207"/>
      <c r="DQ106" s="207"/>
      <c r="DR106" s="207"/>
      <c r="DS106" s="207"/>
      <c r="DT106" s="207"/>
      <c r="DU106" s="207"/>
      <c r="DV106" s="207"/>
      <c r="DW106" s="207"/>
      <c r="DX106" s="207"/>
      <c r="DY106" s="207"/>
      <c r="DZ106" s="207"/>
      <c r="EA106" s="207"/>
    </row>
    <row r="107" spans="1:131" s="207" customFormat="1" ht="26.25" customHeight="1" thickBot="1" x14ac:dyDescent="0.2">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207"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07"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07"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521531</v>
      </c>
      <c r="AB110" s="876"/>
      <c r="AC110" s="876"/>
      <c r="AD110" s="876"/>
      <c r="AE110" s="877"/>
      <c r="AF110" s="878">
        <v>484357</v>
      </c>
      <c r="AG110" s="876"/>
      <c r="AH110" s="876"/>
      <c r="AI110" s="876"/>
      <c r="AJ110" s="877"/>
      <c r="AK110" s="878">
        <v>471525</v>
      </c>
      <c r="AL110" s="876"/>
      <c r="AM110" s="876"/>
      <c r="AN110" s="876"/>
      <c r="AO110" s="877"/>
      <c r="AP110" s="879">
        <v>21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5072653</v>
      </c>
      <c r="BR110" s="829"/>
      <c r="BS110" s="829"/>
      <c r="BT110" s="829"/>
      <c r="BU110" s="829"/>
      <c r="BV110" s="829">
        <v>4746479</v>
      </c>
      <c r="BW110" s="829"/>
      <c r="BX110" s="829"/>
      <c r="BY110" s="829"/>
      <c r="BZ110" s="829"/>
      <c r="CA110" s="829">
        <v>4412472</v>
      </c>
      <c r="CB110" s="829"/>
      <c r="CC110" s="829"/>
      <c r="CD110" s="829"/>
      <c r="CE110" s="829"/>
      <c r="CF110" s="853">
        <v>196.3</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07"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07"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564520</v>
      </c>
      <c r="BR112" s="804"/>
      <c r="BS112" s="804"/>
      <c r="BT112" s="804"/>
      <c r="BU112" s="804"/>
      <c r="BV112" s="804">
        <v>584016</v>
      </c>
      <c r="BW112" s="804"/>
      <c r="BX112" s="804"/>
      <c r="BY112" s="804"/>
      <c r="BZ112" s="804"/>
      <c r="CA112" s="804">
        <v>692271</v>
      </c>
      <c r="CB112" s="804"/>
      <c r="CC112" s="804"/>
      <c r="CD112" s="804"/>
      <c r="CE112" s="804"/>
      <c r="CF112" s="862">
        <v>30.8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07"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32714</v>
      </c>
      <c r="AB113" s="906"/>
      <c r="AC113" s="906"/>
      <c r="AD113" s="906"/>
      <c r="AE113" s="907"/>
      <c r="AF113" s="908">
        <v>34115</v>
      </c>
      <c r="AG113" s="906"/>
      <c r="AH113" s="906"/>
      <c r="AI113" s="906"/>
      <c r="AJ113" s="907"/>
      <c r="AK113" s="908">
        <v>36634</v>
      </c>
      <c r="AL113" s="906"/>
      <c r="AM113" s="906"/>
      <c r="AN113" s="906"/>
      <c r="AO113" s="907"/>
      <c r="AP113" s="909">
        <v>1.6</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10174</v>
      </c>
      <c r="BR113" s="804"/>
      <c r="BS113" s="804"/>
      <c r="BT113" s="804"/>
      <c r="BU113" s="804"/>
      <c r="BV113" s="804">
        <v>9248</v>
      </c>
      <c r="BW113" s="804"/>
      <c r="BX113" s="804"/>
      <c r="BY113" s="804"/>
      <c r="BZ113" s="804"/>
      <c r="CA113" s="804">
        <v>16896</v>
      </c>
      <c r="CB113" s="804"/>
      <c r="CC113" s="804"/>
      <c r="CD113" s="804"/>
      <c r="CE113" s="804"/>
      <c r="CF113" s="862">
        <v>0.8</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07"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469</v>
      </c>
      <c r="AB114" s="767"/>
      <c r="AC114" s="767"/>
      <c r="AD114" s="767"/>
      <c r="AE114" s="768"/>
      <c r="AF114" s="769">
        <v>1521</v>
      </c>
      <c r="AG114" s="767"/>
      <c r="AH114" s="767"/>
      <c r="AI114" s="767"/>
      <c r="AJ114" s="768"/>
      <c r="AK114" s="769">
        <v>1572</v>
      </c>
      <c r="AL114" s="767"/>
      <c r="AM114" s="767"/>
      <c r="AN114" s="767"/>
      <c r="AO114" s="768"/>
      <c r="AP114" s="811">
        <v>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525247</v>
      </c>
      <c r="BR114" s="804"/>
      <c r="BS114" s="804"/>
      <c r="BT114" s="804"/>
      <c r="BU114" s="804"/>
      <c r="BV114" s="804">
        <v>518433</v>
      </c>
      <c r="BW114" s="804"/>
      <c r="BX114" s="804"/>
      <c r="BY114" s="804"/>
      <c r="BZ114" s="804"/>
      <c r="CA114" s="804">
        <v>491254</v>
      </c>
      <c r="CB114" s="804"/>
      <c r="CC114" s="804"/>
      <c r="CD114" s="804"/>
      <c r="CE114" s="804"/>
      <c r="CF114" s="862">
        <v>21.9</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07"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v>148288</v>
      </c>
      <c r="BR115" s="804"/>
      <c r="BS115" s="804"/>
      <c r="BT115" s="804"/>
      <c r="BU115" s="804"/>
      <c r="BV115" s="804">
        <v>166937</v>
      </c>
      <c r="BW115" s="804"/>
      <c r="BX115" s="804"/>
      <c r="BY115" s="804"/>
      <c r="BZ115" s="804"/>
      <c r="CA115" s="804">
        <v>154696</v>
      </c>
      <c r="CB115" s="804"/>
      <c r="CC115" s="804"/>
      <c r="CD115" s="804"/>
      <c r="CE115" s="804"/>
      <c r="CF115" s="862">
        <v>6.9</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07"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07"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554714</v>
      </c>
      <c r="AB117" s="890"/>
      <c r="AC117" s="890"/>
      <c r="AD117" s="890"/>
      <c r="AE117" s="891"/>
      <c r="AF117" s="892">
        <v>519993</v>
      </c>
      <c r="AG117" s="890"/>
      <c r="AH117" s="890"/>
      <c r="AI117" s="890"/>
      <c r="AJ117" s="891"/>
      <c r="AK117" s="892">
        <v>509731</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07"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07"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28" t="s">
        <v>176</v>
      </c>
      <c r="BA119" s="228"/>
      <c r="BB119" s="228"/>
      <c r="BC119" s="228"/>
      <c r="BD119" s="228"/>
      <c r="BE119" s="228"/>
      <c r="BF119" s="228"/>
      <c r="BG119" s="228"/>
      <c r="BH119" s="228"/>
      <c r="BI119" s="228"/>
      <c r="BJ119" s="228"/>
      <c r="BK119" s="228"/>
      <c r="BL119" s="228"/>
      <c r="BM119" s="228"/>
      <c r="BN119" s="228"/>
      <c r="BO119" s="864" t="s">
        <v>439</v>
      </c>
      <c r="BP119" s="865"/>
      <c r="BQ119" s="866">
        <v>6320882</v>
      </c>
      <c r="BR119" s="832"/>
      <c r="BS119" s="832"/>
      <c r="BT119" s="832"/>
      <c r="BU119" s="832"/>
      <c r="BV119" s="832">
        <v>6025113</v>
      </c>
      <c r="BW119" s="832"/>
      <c r="BX119" s="832"/>
      <c r="BY119" s="832"/>
      <c r="BZ119" s="832"/>
      <c r="CA119" s="832">
        <v>5767589</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07"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2373736</v>
      </c>
      <c r="BR120" s="829"/>
      <c r="BS120" s="829"/>
      <c r="BT120" s="829"/>
      <c r="BU120" s="829"/>
      <c r="BV120" s="829">
        <v>2073274</v>
      </c>
      <c r="BW120" s="829"/>
      <c r="BX120" s="829"/>
      <c r="BY120" s="829"/>
      <c r="BZ120" s="829"/>
      <c r="CA120" s="829">
        <v>2179513</v>
      </c>
      <c r="CB120" s="829"/>
      <c r="CC120" s="829"/>
      <c r="CD120" s="829"/>
      <c r="CE120" s="829"/>
      <c r="CF120" s="853">
        <v>97</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688122</v>
      </c>
      <c r="DR120" s="829"/>
      <c r="DS120" s="829"/>
      <c r="DT120" s="829"/>
      <c r="DU120" s="829"/>
      <c r="DV120" s="830">
        <v>30.6</v>
      </c>
      <c r="DW120" s="830"/>
      <c r="DX120" s="830"/>
      <c r="DY120" s="830"/>
      <c r="DZ120" s="831"/>
    </row>
    <row r="121" spans="1:130" s="207"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588570</v>
      </c>
      <c r="BR121" s="804"/>
      <c r="BS121" s="804"/>
      <c r="BT121" s="804"/>
      <c r="BU121" s="804"/>
      <c r="BV121" s="804">
        <v>557308</v>
      </c>
      <c r="BW121" s="804"/>
      <c r="BX121" s="804"/>
      <c r="BY121" s="804"/>
      <c r="BZ121" s="804"/>
      <c r="CA121" s="804">
        <v>539423</v>
      </c>
      <c r="CB121" s="804"/>
      <c r="CC121" s="804"/>
      <c r="CD121" s="804"/>
      <c r="CE121" s="804"/>
      <c r="CF121" s="862">
        <v>24</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4149</v>
      </c>
      <c r="DR121" s="804"/>
      <c r="DS121" s="804"/>
      <c r="DT121" s="804"/>
      <c r="DU121" s="804"/>
      <c r="DV121" s="781">
        <v>0.2</v>
      </c>
      <c r="DW121" s="781"/>
      <c r="DX121" s="781"/>
      <c r="DY121" s="781"/>
      <c r="DZ121" s="782"/>
    </row>
    <row r="122" spans="1:130" s="207"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3304483</v>
      </c>
      <c r="BR122" s="832"/>
      <c r="BS122" s="832"/>
      <c r="BT122" s="832"/>
      <c r="BU122" s="832"/>
      <c r="BV122" s="832">
        <v>3083740</v>
      </c>
      <c r="BW122" s="832"/>
      <c r="BX122" s="832"/>
      <c r="BY122" s="832"/>
      <c r="BZ122" s="832"/>
      <c r="CA122" s="832">
        <v>2879111</v>
      </c>
      <c r="CB122" s="832"/>
      <c r="CC122" s="832"/>
      <c r="CD122" s="832"/>
      <c r="CE122" s="832"/>
      <c r="CF122" s="833">
        <v>128.1</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07"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28" t="s">
        <v>176</v>
      </c>
      <c r="BA123" s="228"/>
      <c r="BB123" s="228"/>
      <c r="BC123" s="228"/>
      <c r="BD123" s="228"/>
      <c r="BE123" s="228"/>
      <c r="BF123" s="228"/>
      <c r="BG123" s="228"/>
      <c r="BH123" s="228"/>
      <c r="BI123" s="228"/>
      <c r="BJ123" s="228"/>
      <c r="BK123" s="228"/>
      <c r="BL123" s="228"/>
      <c r="BM123" s="228"/>
      <c r="BN123" s="228"/>
      <c r="BO123" s="864" t="s">
        <v>447</v>
      </c>
      <c r="BP123" s="865"/>
      <c r="BQ123" s="819">
        <v>6266789</v>
      </c>
      <c r="BR123" s="820"/>
      <c r="BS123" s="820"/>
      <c r="BT123" s="820"/>
      <c r="BU123" s="820"/>
      <c r="BV123" s="820">
        <v>5714322</v>
      </c>
      <c r="BW123" s="820"/>
      <c r="BX123" s="820"/>
      <c r="BY123" s="820"/>
      <c r="BZ123" s="820"/>
      <c r="CA123" s="820">
        <v>5598047</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07"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2.5</v>
      </c>
      <c r="BR124" s="818"/>
      <c r="BS124" s="818"/>
      <c r="BT124" s="818"/>
      <c r="BU124" s="818"/>
      <c r="BV124" s="818">
        <v>13.7</v>
      </c>
      <c r="BW124" s="818"/>
      <c r="BX124" s="818"/>
      <c r="BY124" s="818"/>
      <c r="BZ124" s="818"/>
      <c r="CA124" s="818">
        <v>7.5</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564520</v>
      </c>
      <c r="DH124" s="751"/>
      <c r="DI124" s="751"/>
      <c r="DJ124" s="751"/>
      <c r="DK124" s="752"/>
      <c r="DL124" s="753">
        <v>584016</v>
      </c>
      <c r="DM124" s="751"/>
      <c r="DN124" s="751"/>
      <c r="DO124" s="751"/>
      <c r="DP124" s="752"/>
      <c r="DQ124" s="753" t="s">
        <v>121</v>
      </c>
      <c r="DR124" s="751"/>
      <c r="DS124" s="751"/>
      <c r="DT124" s="751"/>
      <c r="DU124" s="752"/>
      <c r="DV124" s="835" t="s">
        <v>121</v>
      </c>
      <c r="DW124" s="836"/>
      <c r="DX124" s="836"/>
      <c r="DY124" s="836"/>
      <c r="DZ124" s="837"/>
    </row>
    <row r="125" spans="1:130" s="207"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09"/>
      <c r="BR125" s="209"/>
      <c r="BS125" s="209"/>
      <c r="BT125" s="209"/>
      <c r="BU125" s="209"/>
      <c r="BV125" s="209"/>
      <c r="BW125" s="209"/>
      <c r="BX125" s="209"/>
      <c r="BY125" s="209"/>
      <c r="BZ125" s="209"/>
      <c r="CA125" s="209"/>
      <c r="CB125" s="209"/>
      <c r="CC125" s="209"/>
      <c r="CD125" s="209"/>
      <c r="CE125" s="209"/>
      <c r="CF125" s="209"/>
      <c r="CG125" s="209"/>
      <c r="CH125" s="209"/>
      <c r="CI125" s="209"/>
      <c r="CJ125" s="231"/>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07"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32"/>
      <c r="CE126" s="232"/>
      <c r="CF126" s="232"/>
      <c r="CG126" s="209"/>
      <c r="CH126" s="209"/>
      <c r="CI126" s="209"/>
      <c r="CJ126" s="231"/>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v>148288</v>
      </c>
      <c r="DH126" s="804"/>
      <c r="DI126" s="804"/>
      <c r="DJ126" s="804"/>
      <c r="DK126" s="804"/>
      <c r="DL126" s="804">
        <v>166937</v>
      </c>
      <c r="DM126" s="804"/>
      <c r="DN126" s="804"/>
      <c r="DO126" s="804"/>
      <c r="DP126" s="804"/>
      <c r="DQ126" s="804">
        <v>154696</v>
      </c>
      <c r="DR126" s="804"/>
      <c r="DS126" s="804"/>
      <c r="DT126" s="804"/>
      <c r="DU126" s="804"/>
      <c r="DV126" s="781">
        <v>6.9</v>
      </c>
      <c r="DW126" s="781"/>
      <c r="DX126" s="781"/>
      <c r="DY126" s="781"/>
      <c r="DZ126" s="782"/>
    </row>
    <row r="127" spans="1:130" s="207"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09"/>
      <c r="AV127" s="209"/>
      <c r="AW127" s="209"/>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09"/>
      <c r="CB127" s="209"/>
      <c r="CC127" s="209"/>
      <c r="CD127" s="232"/>
      <c r="CE127" s="232"/>
      <c r="CF127" s="232"/>
      <c r="CG127" s="209"/>
      <c r="CH127" s="209"/>
      <c r="CI127" s="209"/>
      <c r="CJ127" s="231"/>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07"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28883</v>
      </c>
      <c r="AB128" s="788"/>
      <c r="AC128" s="788"/>
      <c r="AD128" s="788"/>
      <c r="AE128" s="789"/>
      <c r="AF128" s="790">
        <v>30354</v>
      </c>
      <c r="AG128" s="788"/>
      <c r="AH128" s="788"/>
      <c r="AI128" s="788"/>
      <c r="AJ128" s="789"/>
      <c r="AK128" s="790">
        <v>42853</v>
      </c>
      <c r="AL128" s="788"/>
      <c r="AM128" s="788"/>
      <c r="AN128" s="788"/>
      <c r="AO128" s="789"/>
      <c r="AP128" s="791"/>
      <c r="AQ128" s="792"/>
      <c r="AR128" s="792"/>
      <c r="AS128" s="792"/>
      <c r="AT128" s="793"/>
      <c r="AU128" s="209"/>
      <c r="AV128" s="209"/>
      <c r="AW128" s="209"/>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2"/>
      <c r="CB128" s="232"/>
      <c r="CC128" s="232"/>
      <c r="CD128" s="232"/>
      <c r="CE128" s="232"/>
      <c r="CF128" s="232"/>
      <c r="CG128" s="209"/>
      <c r="CH128" s="209"/>
      <c r="CI128" s="209"/>
      <c r="CJ128" s="231"/>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07"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2496487</v>
      </c>
      <c r="AB129" s="767"/>
      <c r="AC129" s="767"/>
      <c r="AD129" s="767"/>
      <c r="AE129" s="768"/>
      <c r="AF129" s="769">
        <v>2551350</v>
      </c>
      <c r="AG129" s="767"/>
      <c r="AH129" s="767"/>
      <c r="AI129" s="767"/>
      <c r="AJ129" s="768"/>
      <c r="AK129" s="769">
        <v>2531478</v>
      </c>
      <c r="AL129" s="767"/>
      <c r="AM129" s="767"/>
      <c r="AN129" s="767"/>
      <c r="AO129" s="768"/>
      <c r="AP129" s="770"/>
      <c r="AQ129" s="771"/>
      <c r="AR129" s="771"/>
      <c r="AS129" s="771"/>
      <c r="AT129" s="772"/>
      <c r="AU129" s="210"/>
      <c r="AV129" s="210"/>
      <c r="AW129" s="210"/>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0"/>
      <c r="DQ129" s="210"/>
      <c r="DR129" s="210"/>
      <c r="DS129" s="210"/>
      <c r="DT129" s="210"/>
      <c r="DU129" s="210"/>
      <c r="DV129" s="210"/>
      <c r="DW129" s="210"/>
      <c r="DX129" s="210"/>
      <c r="DY129" s="210"/>
      <c r="DZ129" s="210"/>
    </row>
    <row r="130" spans="1:131" s="207"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333287</v>
      </c>
      <c r="AB130" s="767"/>
      <c r="AC130" s="767"/>
      <c r="AD130" s="767"/>
      <c r="AE130" s="768"/>
      <c r="AF130" s="769">
        <v>291676</v>
      </c>
      <c r="AG130" s="767"/>
      <c r="AH130" s="767"/>
      <c r="AI130" s="767"/>
      <c r="AJ130" s="768"/>
      <c r="AK130" s="769">
        <v>284188</v>
      </c>
      <c r="AL130" s="767"/>
      <c r="AM130" s="767"/>
      <c r="AN130" s="767"/>
      <c r="AO130" s="768"/>
      <c r="AP130" s="770"/>
      <c r="AQ130" s="771"/>
      <c r="AR130" s="771"/>
      <c r="AS130" s="771"/>
      <c r="AT130" s="772"/>
      <c r="AU130" s="210"/>
      <c r="AV130" s="210"/>
      <c r="AW130" s="210"/>
      <c r="AX130" s="738" t="s">
        <v>467</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0"/>
      <c r="DQ130" s="210"/>
      <c r="DR130" s="210"/>
      <c r="DS130" s="210"/>
      <c r="DT130" s="210"/>
      <c r="DU130" s="210"/>
      <c r="DV130" s="210"/>
      <c r="DW130" s="210"/>
      <c r="DX130" s="210"/>
      <c r="DY130" s="210"/>
      <c r="DZ130" s="210"/>
    </row>
    <row r="131" spans="1:131" s="207"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2163200</v>
      </c>
      <c r="AB131" s="751"/>
      <c r="AC131" s="751"/>
      <c r="AD131" s="751"/>
      <c r="AE131" s="752"/>
      <c r="AF131" s="753">
        <v>2259674</v>
      </c>
      <c r="AG131" s="751"/>
      <c r="AH131" s="751"/>
      <c r="AI131" s="751"/>
      <c r="AJ131" s="752"/>
      <c r="AK131" s="753">
        <v>2247290</v>
      </c>
      <c r="AL131" s="751"/>
      <c r="AM131" s="751"/>
      <c r="AN131" s="751"/>
      <c r="AO131" s="752"/>
      <c r="AP131" s="754"/>
      <c r="AQ131" s="755"/>
      <c r="AR131" s="755"/>
      <c r="AS131" s="755"/>
      <c r="AT131" s="756"/>
      <c r="AU131" s="210"/>
      <c r="AV131" s="210"/>
      <c r="AW131" s="210"/>
      <c r="AX131" s="716" t="s">
        <v>469</v>
      </c>
      <c r="AY131" s="717"/>
      <c r="AZ131" s="717"/>
      <c r="BA131" s="717"/>
      <c r="BB131" s="717"/>
      <c r="BC131" s="717"/>
      <c r="BD131" s="717"/>
      <c r="BE131" s="718"/>
      <c r="BF131" s="719">
        <v>7.5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0"/>
      <c r="DQ131" s="210"/>
      <c r="DR131" s="210"/>
      <c r="DS131" s="210"/>
      <c r="DT131" s="210"/>
      <c r="DU131" s="210"/>
      <c r="DV131" s="210"/>
      <c r="DW131" s="210"/>
      <c r="DX131" s="210"/>
      <c r="DY131" s="210"/>
      <c r="DZ131" s="210"/>
    </row>
    <row r="132" spans="1:131" s="207"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8.9008875740000004</v>
      </c>
      <c r="AB132" s="732"/>
      <c r="AC132" s="732"/>
      <c r="AD132" s="732"/>
      <c r="AE132" s="733"/>
      <c r="AF132" s="734">
        <v>8.7606884889999996</v>
      </c>
      <c r="AG132" s="732"/>
      <c r="AH132" s="732"/>
      <c r="AI132" s="732"/>
      <c r="AJ132" s="733"/>
      <c r="AK132" s="734">
        <v>8.129346902</v>
      </c>
      <c r="AL132" s="732"/>
      <c r="AM132" s="732"/>
      <c r="AN132" s="732"/>
      <c r="AO132" s="733"/>
      <c r="AP132" s="735"/>
      <c r="AQ132" s="736"/>
      <c r="AR132" s="736"/>
      <c r="AS132" s="736"/>
      <c r="AT132" s="737"/>
      <c r="AU132" s="234"/>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0"/>
      <c r="DQ132" s="210"/>
      <c r="DR132" s="210"/>
      <c r="DS132" s="210"/>
      <c r="DT132" s="210"/>
      <c r="DU132" s="210"/>
      <c r="DV132" s="210"/>
      <c r="DW132" s="210"/>
      <c r="DX132" s="210"/>
      <c r="DY132" s="210"/>
      <c r="DZ132" s="210"/>
    </row>
    <row r="133" spans="1:131" s="207"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6.6</v>
      </c>
      <c r="AB133" s="711"/>
      <c r="AC133" s="711"/>
      <c r="AD133" s="711"/>
      <c r="AE133" s="712"/>
      <c r="AF133" s="710">
        <v>7.7</v>
      </c>
      <c r="AG133" s="711"/>
      <c r="AH133" s="711"/>
      <c r="AI133" s="711"/>
      <c r="AJ133" s="712"/>
      <c r="AK133" s="710">
        <v>8.5</v>
      </c>
      <c r="AL133" s="711"/>
      <c r="AM133" s="711"/>
      <c r="AN133" s="711"/>
      <c r="AO133" s="712"/>
      <c r="AP133" s="713"/>
      <c r="AQ133" s="714"/>
      <c r="AR133" s="714"/>
      <c r="AS133" s="714"/>
      <c r="AT133" s="715"/>
      <c r="AU133" s="210"/>
      <c r="AV133" s="210"/>
      <c r="AW133" s="210"/>
      <c r="AX133" s="210"/>
      <c r="AY133" s="210"/>
      <c r="AZ133" s="210"/>
      <c r="BA133" s="210"/>
      <c r="BB133" s="210"/>
      <c r="BC133" s="210"/>
      <c r="BD133" s="210"/>
      <c r="BE133" s="210"/>
      <c r="BF133" s="210"/>
      <c r="BG133" s="210"/>
      <c r="BH133" s="210"/>
      <c r="BI133" s="210"/>
      <c r="BJ133" s="210"/>
      <c r="BK133" s="210"/>
      <c r="BL133" s="210"/>
      <c r="BM133" s="210"/>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0"/>
      <c r="DQ133" s="210"/>
      <c r="DR133" s="210"/>
      <c r="DS133" s="210"/>
      <c r="DT133" s="210"/>
      <c r="DU133" s="210"/>
      <c r="DV133" s="210"/>
      <c r="DW133" s="210"/>
      <c r="DX133" s="210"/>
      <c r="DY133" s="210"/>
      <c r="DZ133" s="210"/>
    </row>
    <row r="134" spans="1:131" ht="11.25" customHeight="1" x14ac:dyDescent="0.15">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0"/>
      <c r="AV134" s="210"/>
      <c r="AW134" s="210"/>
      <c r="AX134" s="210"/>
      <c r="AY134" s="210"/>
      <c r="AZ134" s="210"/>
      <c r="BA134" s="210"/>
      <c r="BB134" s="210"/>
      <c r="BC134" s="210"/>
      <c r="BD134" s="210"/>
      <c r="BE134" s="210"/>
      <c r="BF134" s="210"/>
      <c r="BG134" s="210"/>
      <c r="BH134" s="210"/>
      <c r="BI134" s="210"/>
      <c r="BJ134" s="210"/>
      <c r="BK134" s="210"/>
      <c r="BL134" s="210"/>
      <c r="BM134" s="210"/>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0"/>
      <c r="DQ134" s="210"/>
      <c r="DR134" s="210"/>
      <c r="DS134" s="210"/>
      <c r="DT134" s="210"/>
      <c r="DU134" s="210"/>
      <c r="DV134" s="210"/>
      <c r="DW134" s="210"/>
      <c r="DX134" s="210"/>
      <c r="DY134" s="210"/>
      <c r="DZ134" s="210"/>
      <c r="EA134" s="207"/>
    </row>
    <row r="135" spans="1:131" ht="14.25" hidden="1" x14ac:dyDescent="0.15">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vB1vcGvXzqeAL6EG5K0nNPKVXMu91LyNDUShdOD/XygenFSyIUbzWPKpt/PRWdLFOwXLxohxjXP3S7KiAUl+FA==" saltValue="gcsBKxGdPt2MEaZ7+SSh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37" customWidth="1"/>
    <col min="121" max="121" width="0" style="236" hidden="1" customWidth="1"/>
    <col min="122" max="16384" width="9" style="236" hidden="1"/>
  </cols>
  <sheetData>
    <row r="1" spans="1:120"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6"/>
    </row>
    <row r="17" spans="119:120" x14ac:dyDescent="0.15">
      <c r="DP17" s="236"/>
    </row>
    <row r="18" spans="119:120" x14ac:dyDescent="0.15"/>
    <row r="19" spans="119:120" x14ac:dyDescent="0.15"/>
    <row r="20" spans="119:120" x14ac:dyDescent="0.15">
      <c r="DO20" s="236"/>
      <c r="DP20" s="236"/>
    </row>
    <row r="21" spans="119:120" x14ac:dyDescent="0.15">
      <c r="DP21" s="236"/>
    </row>
    <row r="22" spans="119:120" x14ac:dyDescent="0.15"/>
    <row r="23" spans="119:120" x14ac:dyDescent="0.15">
      <c r="DO23" s="236"/>
      <c r="DP23" s="236"/>
    </row>
    <row r="24" spans="119:120" x14ac:dyDescent="0.15">
      <c r="DP24" s="236"/>
    </row>
    <row r="25" spans="119:120" x14ac:dyDescent="0.15">
      <c r="DP25" s="236"/>
    </row>
    <row r="26" spans="119:120" x14ac:dyDescent="0.15">
      <c r="DO26" s="236"/>
      <c r="DP26" s="236"/>
    </row>
    <row r="27" spans="119:120" x14ac:dyDescent="0.15"/>
    <row r="28" spans="119:120" x14ac:dyDescent="0.15">
      <c r="DO28" s="236"/>
      <c r="DP28" s="236"/>
    </row>
    <row r="29" spans="119:120" x14ac:dyDescent="0.15">
      <c r="DP29" s="236"/>
    </row>
    <row r="30" spans="119:120" x14ac:dyDescent="0.15"/>
    <row r="31" spans="119:120" x14ac:dyDescent="0.15">
      <c r="DO31" s="236"/>
      <c r="DP31" s="236"/>
    </row>
    <row r="32" spans="119:120" x14ac:dyDescent="0.15"/>
    <row r="33" spans="98:120" x14ac:dyDescent="0.15">
      <c r="DO33" s="236"/>
      <c r="DP33" s="236"/>
    </row>
    <row r="34" spans="98:120" x14ac:dyDescent="0.15">
      <c r="DM34" s="236"/>
    </row>
    <row r="35" spans="98:120" x14ac:dyDescent="0.15">
      <c r="CT35" s="236"/>
      <c r="CU35" s="236"/>
      <c r="CV35" s="236"/>
      <c r="CY35" s="236"/>
      <c r="CZ35" s="236"/>
      <c r="DA35" s="236"/>
      <c r="DD35" s="236"/>
      <c r="DE35" s="236"/>
      <c r="DF35" s="236"/>
      <c r="DI35" s="236"/>
      <c r="DJ35" s="236"/>
      <c r="DK35" s="236"/>
      <c r="DM35" s="236"/>
      <c r="DN35" s="236"/>
      <c r="DO35" s="236"/>
      <c r="DP35" s="236"/>
    </row>
    <row r="36" spans="98:120" x14ac:dyDescent="0.15"/>
    <row r="37" spans="98:120" x14ac:dyDescent="0.15">
      <c r="CW37" s="236"/>
      <c r="DB37" s="236"/>
      <c r="DG37" s="236"/>
      <c r="DL37" s="236"/>
      <c r="DP37" s="236"/>
    </row>
    <row r="38" spans="98:120" x14ac:dyDescent="0.15">
      <c r="CT38" s="236"/>
      <c r="CU38" s="236"/>
      <c r="CV38" s="236"/>
      <c r="CW38" s="236"/>
      <c r="CY38" s="236"/>
      <c r="CZ38" s="236"/>
      <c r="DA38" s="236"/>
      <c r="DB38" s="236"/>
      <c r="DD38" s="236"/>
      <c r="DE38" s="236"/>
      <c r="DF38" s="236"/>
      <c r="DG38" s="236"/>
      <c r="DI38" s="236"/>
      <c r="DJ38" s="236"/>
      <c r="DK38" s="236"/>
      <c r="DL38" s="236"/>
      <c r="DN38" s="236"/>
      <c r="DO38" s="236"/>
      <c r="DP38" s="23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6"/>
      <c r="DO49" s="236"/>
      <c r="DP49" s="23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6"/>
      <c r="CS63" s="236"/>
      <c r="CX63" s="236"/>
      <c r="DC63" s="236"/>
      <c r="DH63" s="236"/>
    </row>
    <row r="64" spans="22:120" x14ac:dyDescent="0.15">
      <c r="V64" s="236"/>
    </row>
    <row r="65" spans="15:120" x14ac:dyDescent="0.15">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x14ac:dyDescent="0.15">
      <c r="Q66" s="236"/>
      <c r="S66" s="236"/>
      <c r="U66" s="236"/>
      <c r="DM66" s="236"/>
    </row>
    <row r="67" spans="15:120" x14ac:dyDescent="0.15">
      <c r="O67" s="236"/>
      <c r="P67" s="236"/>
      <c r="R67" s="236"/>
      <c r="T67" s="236"/>
      <c r="Y67" s="236"/>
      <c r="CT67" s="236"/>
      <c r="CV67" s="236"/>
      <c r="CW67" s="236"/>
      <c r="CY67" s="236"/>
      <c r="DA67" s="236"/>
      <c r="DB67" s="236"/>
      <c r="DD67" s="236"/>
      <c r="DF67" s="236"/>
      <c r="DG67" s="236"/>
      <c r="DI67" s="236"/>
      <c r="DK67" s="236"/>
      <c r="DL67" s="236"/>
      <c r="DN67" s="236"/>
      <c r="DO67" s="236"/>
      <c r="DP67" s="236"/>
    </row>
    <row r="68" spans="15:120" x14ac:dyDescent="0.15"/>
    <row r="69" spans="15:120" x14ac:dyDescent="0.15"/>
    <row r="70" spans="15:120" x14ac:dyDescent="0.15"/>
    <row r="71" spans="15:120" x14ac:dyDescent="0.15"/>
    <row r="72" spans="15:120" x14ac:dyDescent="0.15">
      <c r="DP72" s="236"/>
    </row>
    <row r="73" spans="15:120" x14ac:dyDescent="0.15">
      <c r="DP73" s="23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6"/>
      <c r="CX96" s="236"/>
      <c r="DC96" s="236"/>
      <c r="DH96" s="236"/>
    </row>
    <row r="97" spans="24:120" x14ac:dyDescent="0.15">
      <c r="CS97" s="236"/>
      <c r="CX97" s="236"/>
      <c r="DC97" s="236"/>
      <c r="DH97" s="236"/>
      <c r="DP97" s="237" t="s">
        <v>473</v>
      </c>
    </row>
    <row r="98" spans="24:120" hidden="1" x14ac:dyDescent="0.15">
      <c r="CS98" s="236"/>
      <c r="CX98" s="236"/>
      <c r="DC98" s="236"/>
      <c r="DH98" s="236"/>
    </row>
    <row r="99" spans="24:120" hidden="1" x14ac:dyDescent="0.15">
      <c r="CS99" s="236"/>
      <c r="CX99" s="236"/>
      <c r="DC99" s="236"/>
      <c r="DH99" s="236"/>
    </row>
    <row r="101" spans="24:120" ht="12" hidden="1" customHeight="1" x14ac:dyDescent="0.15">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15">
      <c r="CU102" s="236"/>
      <c r="CZ102" s="236"/>
      <c r="DE102" s="236"/>
      <c r="DJ102" s="236"/>
      <c r="DM102" s="236"/>
    </row>
    <row r="103" spans="24:120" hidden="1" x14ac:dyDescent="0.15">
      <c r="CT103" s="236"/>
      <c r="CV103" s="236"/>
      <c r="CW103" s="236"/>
      <c r="CY103" s="236"/>
      <c r="DA103" s="236"/>
      <c r="DB103" s="236"/>
      <c r="DD103" s="236"/>
      <c r="DF103" s="236"/>
      <c r="DG103" s="236"/>
      <c r="DI103" s="236"/>
      <c r="DK103" s="236"/>
      <c r="DL103" s="236"/>
      <c r="DM103" s="236"/>
      <c r="DN103" s="236"/>
      <c r="DO103" s="236"/>
      <c r="DP103" s="236"/>
    </row>
    <row r="104" spans="24:120" hidden="1" x14ac:dyDescent="0.15">
      <c r="CV104" s="236"/>
      <c r="CW104" s="236"/>
      <c r="DA104" s="236"/>
      <c r="DB104" s="236"/>
      <c r="DF104" s="236"/>
      <c r="DG104" s="236"/>
      <c r="DK104" s="236"/>
      <c r="DL104" s="236"/>
      <c r="DN104" s="236"/>
      <c r="DO104" s="236"/>
      <c r="DP104" s="236"/>
    </row>
    <row r="105" spans="24:120" ht="12.75" hidden="1" customHeight="1" x14ac:dyDescent="0.15"/>
  </sheetData>
  <sheetProtection algorithmName="SHA-512" hashValue="Hw8vNcODMbMyoh/uUP9lvXZ8k7XRkUYWWTxt66xVm7G1V0WuHQYvRuTmbIUu4tdExrMC4tr+wWHiphsGmHLEWw==" saltValue="WulrysmrsZ9dnl+Sgkcv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37" customWidth="1"/>
    <col min="117" max="16384" width="9" style="236" hidden="1"/>
  </cols>
  <sheetData>
    <row r="1" spans="2:116"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x14ac:dyDescent="0.15"/>
    <row r="3" spans="2:116" x14ac:dyDescent="0.15"/>
    <row r="4" spans="2:116" x14ac:dyDescent="0.15">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x14ac:dyDescent="0.15">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x14ac:dyDescent="0.15"/>
    <row r="20" spans="9:116" x14ac:dyDescent="0.15"/>
    <row r="21" spans="9:116" x14ac:dyDescent="0.15">
      <c r="DL21" s="236"/>
    </row>
    <row r="22" spans="9:116" x14ac:dyDescent="0.15">
      <c r="DI22" s="236"/>
      <c r="DJ22" s="236"/>
      <c r="DK22" s="236"/>
      <c r="DL22" s="236"/>
    </row>
    <row r="23" spans="9:116" x14ac:dyDescent="0.15">
      <c r="CY23" s="236"/>
      <c r="CZ23" s="236"/>
      <c r="DA23" s="236"/>
      <c r="DB23" s="236"/>
      <c r="DC23" s="236"/>
      <c r="DD23" s="236"/>
      <c r="DE23" s="236"/>
      <c r="DF23" s="236"/>
      <c r="DG23" s="236"/>
      <c r="DH23" s="236"/>
      <c r="DI23" s="236"/>
      <c r="DJ23" s="236"/>
      <c r="DK23" s="236"/>
      <c r="DL23" s="23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6"/>
      <c r="DA35" s="236"/>
      <c r="DB35" s="236"/>
      <c r="DC35" s="236"/>
      <c r="DD35" s="236"/>
      <c r="DE35" s="236"/>
      <c r="DF35" s="236"/>
      <c r="DG35" s="236"/>
      <c r="DH35" s="236"/>
      <c r="DI35" s="236"/>
      <c r="DJ35" s="236"/>
      <c r="DK35" s="236"/>
      <c r="DL35" s="236"/>
    </row>
    <row r="36" spans="15:116" x14ac:dyDescent="0.15"/>
    <row r="37" spans="15:116" x14ac:dyDescent="0.15">
      <c r="DL37" s="236"/>
    </row>
    <row r="38" spans="15:116" x14ac:dyDescent="0.15">
      <c r="DI38" s="236"/>
      <c r="DJ38" s="236"/>
      <c r="DK38" s="236"/>
      <c r="DL38" s="236"/>
    </row>
    <row r="39" spans="15:116" x14ac:dyDescent="0.15"/>
    <row r="40" spans="15:116" x14ac:dyDescent="0.15"/>
    <row r="41" spans="15:116" x14ac:dyDescent="0.15"/>
    <row r="42" spans="15:116" x14ac:dyDescent="0.15"/>
    <row r="43" spans="15:116" x14ac:dyDescent="0.15">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x14ac:dyDescent="0.15">
      <c r="DL44" s="236"/>
    </row>
    <row r="45" spans="15:116" x14ac:dyDescent="0.15"/>
    <row r="46" spans="15:116" x14ac:dyDescent="0.15">
      <c r="DA46" s="236"/>
      <c r="DB46" s="236"/>
      <c r="DC46" s="236"/>
      <c r="DD46" s="236"/>
      <c r="DE46" s="236"/>
      <c r="DF46" s="236"/>
      <c r="DG46" s="236"/>
      <c r="DH46" s="236"/>
      <c r="DI46" s="236"/>
      <c r="DJ46" s="236"/>
      <c r="DK46" s="236"/>
      <c r="DL46" s="236"/>
    </row>
    <row r="47" spans="15:116" x14ac:dyDescent="0.15"/>
    <row r="48" spans="15:116" x14ac:dyDescent="0.15"/>
    <row r="49" spans="104:116" x14ac:dyDescent="0.15"/>
    <row r="50" spans="104:116" x14ac:dyDescent="0.15">
      <c r="CZ50" s="236"/>
      <c r="DA50" s="236"/>
      <c r="DB50" s="236"/>
      <c r="DC50" s="236"/>
      <c r="DD50" s="236"/>
      <c r="DE50" s="236"/>
      <c r="DF50" s="236"/>
      <c r="DG50" s="236"/>
      <c r="DH50" s="236"/>
      <c r="DI50" s="236"/>
      <c r="DJ50" s="236"/>
      <c r="DK50" s="236"/>
      <c r="DL50" s="236"/>
    </row>
    <row r="51" spans="104:116" x14ac:dyDescent="0.15"/>
    <row r="52" spans="104:116" x14ac:dyDescent="0.15"/>
    <row r="53" spans="104:116" x14ac:dyDescent="0.15">
      <c r="DL53" s="23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6"/>
      <c r="DD67" s="236"/>
      <c r="DE67" s="236"/>
      <c r="DF67" s="236"/>
      <c r="DG67" s="236"/>
      <c r="DH67" s="236"/>
      <c r="DI67" s="236"/>
      <c r="DJ67" s="236"/>
      <c r="DK67" s="236"/>
      <c r="DL67" s="23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tMCyqkpF4JbStBAIyQroy1Bg3hztMz4/sYoBIKNVhaEb2M7ZT8GvBO0rllusaRG8mMaaq5PesqFLmOeOrt0w==" saltValue="IFAAPTfKsqmhKIiq+Nis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38" customWidth="1"/>
    <col min="37" max="44" width="17" style="238" customWidth="1"/>
    <col min="45" max="45" width="6.125" style="244" customWidth="1"/>
    <col min="46" max="46" width="3" style="242" customWidth="1"/>
    <col min="47" max="47" width="19.125" style="238" hidden="1" customWidth="1"/>
    <col min="48" max="52" width="12.625" style="238" hidden="1" customWidth="1"/>
    <col min="53" max="16384" width="8.625" style="238" hidden="1"/>
  </cols>
  <sheetData>
    <row r="1" spans="1:46" x14ac:dyDescent="0.15">
      <c r="AS1" s="238"/>
      <c r="AT1" s="238"/>
    </row>
    <row r="2" spans="1:46" x14ac:dyDescent="0.15">
      <c r="AS2" s="238"/>
      <c r="AT2" s="238"/>
    </row>
    <row r="3" spans="1:46" x14ac:dyDescent="0.15">
      <c r="AS3" s="238"/>
      <c r="AT3" s="238"/>
    </row>
    <row r="4" spans="1:46" x14ac:dyDescent="0.15">
      <c r="AS4" s="238"/>
      <c r="AT4" s="238"/>
    </row>
    <row r="5" spans="1:46" ht="17.25" x14ac:dyDescent="0.15">
      <c r="A5" s="239" t="s">
        <v>474</v>
      </c>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1"/>
    </row>
    <row r="6" spans="1:46" x14ac:dyDescent="0.15">
      <c r="A6" s="242"/>
      <c r="AK6" s="243" t="s">
        <v>475</v>
      </c>
      <c r="AL6" s="243"/>
      <c r="AM6" s="243"/>
      <c r="AN6" s="243"/>
    </row>
    <row r="7" spans="1:46" ht="13.5" customHeight="1" x14ac:dyDescent="0.15">
      <c r="A7" s="242"/>
      <c r="AK7" s="245"/>
      <c r="AL7" s="246"/>
      <c r="AM7" s="246"/>
      <c r="AN7" s="247"/>
      <c r="AO7" s="1105" t="s">
        <v>476</v>
      </c>
      <c r="AP7" s="248"/>
      <c r="AQ7" s="249" t="s">
        <v>477</v>
      </c>
      <c r="AR7" s="250"/>
    </row>
    <row r="8" spans="1:46" x14ac:dyDescent="0.15">
      <c r="A8" s="242"/>
      <c r="AK8" s="251"/>
      <c r="AL8" s="252"/>
      <c r="AM8" s="252"/>
      <c r="AN8" s="253"/>
      <c r="AO8" s="1106"/>
      <c r="AP8" s="254" t="s">
        <v>478</v>
      </c>
      <c r="AQ8" s="255" t="s">
        <v>479</v>
      </c>
      <c r="AR8" s="256" t="s">
        <v>480</v>
      </c>
    </row>
    <row r="9" spans="1:46" x14ac:dyDescent="0.15">
      <c r="A9" s="242"/>
      <c r="AK9" s="1117" t="s">
        <v>481</v>
      </c>
      <c r="AL9" s="1118"/>
      <c r="AM9" s="1118"/>
      <c r="AN9" s="1119"/>
      <c r="AO9" s="257">
        <v>848856</v>
      </c>
      <c r="AP9" s="257">
        <v>149053</v>
      </c>
      <c r="AQ9" s="258">
        <v>156369</v>
      </c>
      <c r="AR9" s="259">
        <v>-4.7</v>
      </c>
    </row>
    <row r="10" spans="1:46" ht="13.5" customHeight="1" x14ac:dyDescent="0.15">
      <c r="A10" s="242"/>
      <c r="AK10" s="1117" t="s">
        <v>482</v>
      </c>
      <c r="AL10" s="1118"/>
      <c r="AM10" s="1118"/>
      <c r="AN10" s="1119"/>
      <c r="AO10" s="260">
        <v>143350</v>
      </c>
      <c r="AP10" s="260">
        <v>25171</v>
      </c>
      <c r="AQ10" s="261">
        <v>21449</v>
      </c>
      <c r="AR10" s="262">
        <v>17.399999999999999</v>
      </c>
    </row>
    <row r="11" spans="1:46" ht="13.5" customHeight="1" x14ac:dyDescent="0.15">
      <c r="A11" s="242"/>
      <c r="AK11" s="1117" t="s">
        <v>483</v>
      </c>
      <c r="AL11" s="1118"/>
      <c r="AM11" s="1118"/>
      <c r="AN11" s="1119"/>
      <c r="AO11" s="260">
        <v>28747</v>
      </c>
      <c r="AP11" s="260">
        <v>5048</v>
      </c>
      <c r="AQ11" s="261">
        <v>1663</v>
      </c>
      <c r="AR11" s="262">
        <v>203.5</v>
      </c>
    </row>
    <row r="12" spans="1:46" ht="13.5" customHeight="1" x14ac:dyDescent="0.15">
      <c r="A12" s="242"/>
      <c r="AK12" s="1117" t="s">
        <v>484</v>
      </c>
      <c r="AL12" s="1118"/>
      <c r="AM12" s="1118"/>
      <c r="AN12" s="1119"/>
      <c r="AO12" s="260" t="s">
        <v>485</v>
      </c>
      <c r="AP12" s="260" t="s">
        <v>485</v>
      </c>
      <c r="AQ12" s="261">
        <v>34</v>
      </c>
      <c r="AR12" s="262" t="s">
        <v>485</v>
      </c>
    </row>
    <row r="13" spans="1:46" ht="13.5" customHeight="1" x14ac:dyDescent="0.15">
      <c r="A13" s="242"/>
      <c r="AK13" s="1117" t="s">
        <v>486</v>
      </c>
      <c r="AL13" s="1118"/>
      <c r="AM13" s="1118"/>
      <c r="AN13" s="1119"/>
      <c r="AO13" s="260">
        <v>22970</v>
      </c>
      <c r="AP13" s="260">
        <v>4033</v>
      </c>
      <c r="AQ13" s="261">
        <v>5566</v>
      </c>
      <c r="AR13" s="262">
        <v>-27.5</v>
      </c>
    </row>
    <row r="14" spans="1:46" ht="13.5" customHeight="1" x14ac:dyDescent="0.15">
      <c r="A14" s="242"/>
      <c r="AK14" s="1117" t="s">
        <v>487</v>
      </c>
      <c r="AL14" s="1118"/>
      <c r="AM14" s="1118"/>
      <c r="AN14" s="1119"/>
      <c r="AO14" s="260">
        <v>29675</v>
      </c>
      <c r="AP14" s="260">
        <v>5211</v>
      </c>
      <c r="AQ14" s="261">
        <v>3589</v>
      </c>
      <c r="AR14" s="262">
        <v>45.2</v>
      </c>
    </row>
    <row r="15" spans="1:46" ht="13.5" customHeight="1" x14ac:dyDescent="0.15">
      <c r="A15" s="242"/>
      <c r="AK15" s="1120" t="s">
        <v>488</v>
      </c>
      <c r="AL15" s="1121"/>
      <c r="AM15" s="1121"/>
      <c r="AN15" s="1122"/>
      <c r="AO15" s="260">
        <v>-46981</v>
      </c>
      <c r="AP15" s="260">
        <v>-8250</v>
      </c>
      <c r="AQ15" s="261">
        <v>-10547</v>
      </c>
      <c r="AR15" s="262">
        <v>-21.8</v>
      </c>
    </row>
    <row r="16" spans="1:46" x14ac:dyDescent="0.15">
      <c r="A16" s="242"/>
      <c r="AK16" s="1120" t="s">
        <v>176</v>
      </c>
      <c r="AL16" s="1121"/>
      <c r="AM16" s="1121"/>
      <c r="AN16" s="1122"/>
      <c r="AO16" s="260">
        <v>1026617</v>
      </c>
      <c r="AP16" s="260">
        <v>180266</v>
      </c>
      <c r="AQ16" s="261">
        <v>178125</v>
      </c>
      <c r="AR16" s="262">
        <v>1.2</v>
      </c>
    </row>
    <row r="17" spans="1:46" x14ac:dyDescent="0.15">
      <c r="A17" s="242"/>
    </row>
    <row r="18" spans="1:46" x14ac:dyDescent="0.15">
      <c r="A18" s="242"/>
      <c r="AQ18" s="263"/>
      <c r="AR18" s="263"/>
    </row>
    <row r="19" spans="1:46" x14ac:dyDescent="0.15">
      <c r="A19" s="242"/>
      <c r="AK19" s="238" t="s">
        <v>489</v>
      </c>
    </row>
    <row r="20" spans="1:46" x14ac:dyDescent="0.15">
      <c r="A20" s="242"/>
      <c r="AK20" s="264"/>
      <c r="AL20" s="265"/>
      <c r="AM20" s="265"/>
      <c r="AN20" s="266"/>
      <c r="AO20" s="267" t="s">
        <v>490</v>
      </c>
      <c r="AP20" s="268" t="s">
        <v>491</v>
      </c>
      <c r="AQ20" s="269" t="s">
        <v>492</v>
      </c>
      <c r="AR20" s="270"/>
    </row>
    <row r="21" spans="1:46" s="243" customFormat="1" x14ac:dyDescent="0.15">
      <c r="A21" s="271"/>
      <c r="AK21" s="1123" t="s">
        <v>493</v>
      </c>
      <c r="AL21" s="1124"/>
      <c r="AM21" s="1124"/>
      <c r="AN21" s="1125"/>
      <c r="AO21" s="272">
        <v>13.17</v>
      </c>
      <c r="AP21" s="273">
        <v>14.51</v>
      </c>
      <c r="AQ21" s="274">
        <v>-1.34</v>
      </c>
      <c r="AS21" s="275"/>
      <c r="AT21" s="271"/>
    </row>
    <row r="22" spans="1:46" s="243" customFormat="1" x14ac:dyDescent="0.15">
      <c r="A22" s="271"/>
      <c r="AK22" s="1123" t="s">
        <v>494</v>
      </c>
      <c r="AL22" s="1124"/>
      <c r="AM22" s="1124"/>
      <c r="AN22" s="1125"/>
      <c r="AO22" s="276">
        <v>97.1</v>
      </c>
      <c r="AP22" s="277">
        <v>95.5</v>
      </c>
      <c r="AQ22" s="278">
        <v>1.6</v>
      </c>
      <c r="AR22" s="263"/>
      <c r="AS22" s="275"/>
      <c r="AT22" s="271"/>
    </row>
    <row r="23" spans="1:46" s="243" customFormat="1" x14ac:dyDescent="0.15">
      <c r="A23" s="271"/>
      <c r="AP23" s="263"/>
      <c r="AQ23" s="263"/>
      <c r="AR23" s="263"/>
      <c r="AS23" s="275"/>
      <c r="AT23" s="271"/>
    </row>
    <row r="24" spans="1:46" s="243" customFormat="1" x14ac:dyDescent="0.15">
      <c r="A24" s="271"/>
      <c r="AP24" s="263"/>
      <c r="AQ24" s="263"/>
      <c r="AR24" s="263"/>
      <c r="AS24" s="275"/>
      <c r="AT24" s="271"/>
    </row>
    <row r="25" spans="1:46" s="243" customFormat="1" x14ac:dyDescent="0.15">
      <c r="A25" s="279"/>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1"/>
      <c r="AQ25" s="281"/>
      <c r="AR25" s="281"/>
      <c r="AS25" s="282"/>
      <c r="AT25" s="271"/>
    </row>
    <row r="26" spans="1:46" s="243"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3"/>
      <c r="AS27" s="238"/>
      <c r="AT27" s="238"/>
    </row>
    <row r="28" spans="1:46" ht="17.25" x14ac:dyDescent="0.15">
      <c r="A28" s="239" t="s">
        <v>496</v>
      </c>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84"/>
    </row>
    <row r="29" spans="1:46" x14ac:dyDescent="0.15">
      <c r="A29" s="242"/>
      <c r="AK29" s="243" t="s">
        <v>497</v>
      </c>
      <c r="AL29" s="243"/>
      <c r="AM29" s="243"/>
      <c r="AN29" s="243"/>
      <c r="AS29" s="285"/>
    </row>
    <row r="30" spans="1:46" ht="13.5" customHeight="1" x14ac:dyDescent="0.15">
      <c r="A30" s="242"/>
      <c r="AK30" s="245"/>
      <c r="AL30" s="246"/>
      <c r="AM30" s="246"/>
      <c r="AN30" s="247"/>
      <c r="AO30" s="1105" t="s">
        <v>476</v>
      </c>
      <c r="AP30" s="248"/>
      <c r="AQ30" s="249" t="s">
        <v>477</v>
      </c>
      <c r="AR30" s="250"/>
    </row>
    <row r="31" spans="1:46" x14ac:dyDescent="0.15">
      <c r="A31" s="242"/>
      <c r="AK31" s="251"/>
      <c r="AL31" s="252"/>
      <c r="AM31" s="252"/>
      <c r="AN31" s="253"/>
      <c r="AO31" s="1106"/>
      <c r="AP31" s="254" t="s">
        <v>478</v>
      </c>
      <c r="AQ31" s="255" t="s">
        <v>479</v>
      </c>
      <c r="AR31" s="256" t="s">
        <v>480</v>
      </c>
    </row>
    <row r="32" spans="1:46" ht="27" customHeight="1" x14ac:dyDescent="0.15">
      <c r="A32" s="242"/>
      <c r="AK32" s="1107" t="s">
        <v>498</v>
      </c>
      <c r="AL32" s="1108"/>
      <c r="AM32" s="1108"/>
      <c r="AN32" s="1109"/>
      <c r="AO32" s="286">
        <v>471525</v>
      </c>
      <c r="AP32" s="286">
        <v>82796</v>
      </c>
      <c r="AQ32" s="287">
        <v>89268</v>
      </c>
      <c r="AR32" s="288">
        <v>-7.3</v>
      </c>
    </row>
    <row r="33" spans="1:46" ht="13.5" customHeight="1" x14ac:dyDescent="0.15">
      <c r="A33" s="242"/>
      <c r="AK33" s="1107" t="s">
        <v>499</v>
      </c>
      <c r="AL33" s="1108"/>
      <c r="AM33" s="1108"/>
      <c r="AN33" s="1109"/>
      <c r="AO33" s="286" t="s">
        <v>485</v>
      </c>
      <c r="AP33" s="286" t="s">
        <v>485</v>
      </c>
      <c r="AQ33" s="287" t="s">
        <v>485</v>
      </c>
      <c r="AR33" s="288" t="s">
        <v>485</v>
      </c>
    </row>
    <row r="34" spans="1:46" ht="27" customHeight="1" x14ac:dyDescent="0.15">
      <c r="A34" s="242"/>
      <c r="AK34" s="1107" t="s">
        <v>500</v>
      </c>
      <c r="AL34" s="1108"/>
      <c r="AM34" s="1108"/>
      <c r="AN34" s="1109"/>
      <c r="AO34" s="286" t="s">
        <v>485</v>
      </c>
      <c r="AP34" s="286" t="s">
        <v>485</v>
      </c>
      <c r="AQ34" s="287" t="s">
        <v>485</v>
      </c>
      <c r="AR34" s="288" t="s">
        <v>485</v>
      </c>
    </row>
    <row r="35" spans="1:46" ht="27" customHeight="1" x14ac:dyDescent="0.15">
      <c r="A35" s="242"/>
      <c r="AK35" s="1107" t="s">
        <v>501</v>
      </c>
      <c r="AL35" s="1108"/>
      <c r="AM35" s="1108"/>
      <c r="AN35" s="1109"/>
      <c r="AO35" s="286">
        <v>36634</v>
      </c>
      <c r="AP35" s="286">
        <v>6433</v>
      </c>
      <c r="AQ35" s="287">
        <v>17003</v>
      </c>
      <c r="AR35" s="288">
        <v>-62.2</v>
      </c>
    </row>
    <row r="36" spans="1:46" ht="27" customHeight="1" x14ac:dyDescent="0.15">
      <c r="A36" s="242"/>
      <c r="AK36" s="1107" t="s">
        <v>502</v>
      </c>
      <c r="AL36" s="1108"/>
      <c r="AM36" s="1108"/>
      <c r="AN36" s="1109"/>
      <c r="AO36" s="286">
        <v>1572</v>
      </c>
      <c r="AP36" s="286">
        <v>276</v>
      </c>
      <c r="AQ36" s="287">
        <v>5039</v>
      </c>
      <c r="AR36" s="288">
        <v>-94.5</v>
      </c>
    </row>
    <row r="37" spans="1:46" ht="13.5" customHeight="1" x14ac:dyDescent="0.15">
      <c r="A37" s="242"/>
      <c r="AK37" s="1107" t="s">
        <v>503</v>
      </c>
      <c r="AL37" s="1108"/>
      <c r="AM37" s="1108"/>
      <c r="AN37" s="1109"/>
      <c r="AO37" s="286" t="s">
        <v>485</v>
      </c>
      <c r="AP37" s="286" t="s">
        <v>485</v>
      </c>
      <c r="AQ37" s="287">
        <v>909</v>
      </c>
      <c r="AR37" s="288" t="s">
        <v>485</v>
      </c>
    </row>
    <row r="38" spans="1:46" ht="27" customHeight="1" x14ac:dyDescent="0.15">
      <c r="A38" s="242"/>
      <c r="AK38" s="1110" t="s">
        <v>504</v>
      </c>
      <c r="AL38" s="1111"/>
      <c r="AM38" s="1111"/>
      <c r="AN38" s="1112"/>
      <c r="AO38" s="289" t="s">
        <v>485</v>
      </c>
      <c r="AP38" s="289" t="s">
        <v>485</v>
      </c>
      <c r="AQ38" s="290">
        <v>25</v>
      </c>
      <c r="AR38" s="278" t="s">
        <v>485</v>
      </c>
      <c r="AS38" s="285"/>
    </row>
    <row r="39" spans="1:46" x14ac:dyDescent="0.15">
      <c r="A39" s="242"/>
      <c r="AK39" s="1110" t="s">
        <v>505</v>
      </c>
      <c r="AL39" s="1111"/>
      <c r="AM39" s="1111"/>
      <c r="AN39" s="1112"/>
      <c r="AO39" s="286">
        <v>-42853</v>
      </c>
      <c r="AP39" s="286">
        <v>-7525</v>
      </c>
      <c r="AQ39" s="287">
        <v>-4913</v>
      </c>
      <c r="AR39" s="288">
        <v>53.2</v>
      </c>
      <c r="AS39" s="285"/>
    </row>
    <row r="40" spans="1:46" ht="27" customHeight="1" x14ac:dyDescent="0.15">
      <c r="A40" s="242"/>
      <c r="AK40" s="1107" t="s">
        <v>506</v>
      </c>
      <c r="AL40" s="1108"/>
      <c r="AM40" s="1108"/>
      <c r="AN40" s="1109"/>
      <c r="AO40" s="286">
        <v>-284188</v>
      </c>
      <c r="AP40" s="286">
        <v>-49901</v>
      </c>
      <c r="AQ40" s="287">
        <v>-72657</v>
      </c>
      <c r="AR40" s="288">
        <v>-31.3</v>
      </c>
      <c r="AS40" s="285"/>
    </row>
    <row r="41" spans="1:46" x14ac:dyDescent="0.15">
      <c r="A41" s="242"/>
      <c r="AK41" s="1113" t="s">
        <v>286</v>
      </c>
      <c r="AL41" s="1114"/>
      <c r="AM41" s="1114"/>
      <c r="AN41" s="1115"/>
      <c r="AO41" s="286">
        <v>182690</v>
      </c>
      <c r="AP41" s="286">
        <v>32079</v>
      </c>
      <c r="AQ41" s="287">
        <v>34674</v>
      </c>
      <c r="AR41" s="288">
        <v>-7.5</v>
      </c>
      <c r="AS41" s="285"/>
    </row>
    <row r="42" spans="1:46" x14ac:dyDescent="0.15">
      <c r="A42" s="242"/>
      <c r="AK42" s="291"/>
      <c r="AQ42" s="263"/>
      <c r="AR42" s="263"/>
      <c r="AS42" s="285"/>
    </row>
    <row r="43" spans="1:46" x14ac:dyDescent="0.15">
      <c r="A43" s="242"/>
      <c r="AP43" s="292"/>
      <c r="AQ43" s="263"/>
      <c r="AS43" s="285"/>
    </row>
    <row r="44" spans="1:46" x14ac:dyDescent="0.15">
      <c r="A44" s="242"/>
      <c r="AQ44" s="263"/>
    </row>
    <row r="45" spans="1:46" x14ac:dyDescent="0.15">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93"/>
      <c r="AR45" s="240"/>
      <c r="AS45" s="240"/>
      <c r="AT45" s="238"/>
    </row>
    <row r="46" spans="1:46" x14ac:dyDescent="0.15">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38"/>
    </row>
    <row r="47" spans="1:46" ht="17.25" customHeight="1" x14ac:dyDescent="0.15">
      <c r="A47" s="295" t="s">
        <v>507</v>
      </c>
    </row>
    <row r="48" spans="1:46" x14ac:dyDescent="0.15">
      <c r="A48" s="242"/>
      <c r="AK48" s="296" t="s">
        <v>508</v>
      </c>
      <c r="AL48" s="296"/>
      <c r="AM48" s="296"/>
      <c r="AN48" s="296"/>
      <c r="AO48" s="296"/>
      <c r="AP48" s="296"/>
      <c r="AQ48" s="297"/>
      <c r="AR48" s="296"/>
    </row>
    <row r="49" spans="1:44" ht="13.5" customHeight="1" x14ac:dyDescent="0.15">
      <c r="A49" s="242"/>
      <c r="AK49" s="298"/>
      <c r="AL49" s="299"/>
      <c r="AM49" s="1100" t="s">
        <v>476</v>
      </c>
      <c r="AN49" s="1102" t="s">
        <v>509</v>
      </c>
      <c r="AO49" s="1103"/>
      <c r="AP49" s="1103"/>
      <c r="AQ49" s="1103"/>
      <c r="AR49" s="1104"/>
    </row>
    <row r="50" spans="1:44" x14ac:dyDescent="0.15">
      <c r="A50" s="242"/>
      <c r="AK50" s="300"/>
      <c r="AL50" s="301"/>
      <c r="AM50" s="1101"/>
      <c r="AN50" s="302" t="s">
        <v>510</v>
      </c>
      <c r="AO50" s="303" t="s">
        <v>511</v>
      </c>
      <c r="AP50" s="304" t="s">
        <v>512</v>
      </c>
      <c r="AQ50" s="305" t="s">
        <v>513</v>
      </c>
      <c r="AR50" s="306" t="s">
        <v>514</v>
      </c>
    </row>
    <row r="51" spans="1:44" x14ac:dyDescent="0.15">
      <c r="A51" s="242"/>
      <c r="AK51" s="298" t="s">
        <v>515</v>
      </c>
      <c r="AL51" s="299"/>
      <c r="AM51" s="307">
        <v>466944</v>
      </c>
      <c r="AN51" s="308">
        <v>75472</v>
      </c>
      <c r="AO51" s="309">
        <v>25.9</v>
      </c>
      <c r="AP51" s="310">
        <v>126525</v>
      </c>
      <c r="AQ51" s="311">
        <v>0.2</v>
      </c>
      <c r="AR51" s="312">
        <v>25.7</v>
      </c>
    </row>
    <row r="52" spans="1:44" x14ac:dyDescent="0.15">
      <c r="A52" s="242"/>
      <c r="AK52" s="313"/>
      <c r="AL52" s="314" t="s">
        <v>516</v>
      </c>
      <c r="AM52" s="315">
        <v>350834</v>
      </c>
      <c r="AN52" s="316">
        <v>56705</v>
      </c>
      <c r="AO52" s="317">
        <v>1</v>
      </c>
      <c r="AP52" s="318">
        <v>67052</v>
      </c>
      <c r="AQ52" s="319">
        <v>18.100000000000001</v>
      </c>
      <c r="AR52" s="320">
        <v>-17.100000000000001</v>
      </c>
    </row>
    <row r="53" spans="1:44" x14ac:dyDescent="0.15">
      <c r="A53" s="242"/>
      <c r="AK53" s="298" t="s">
        <v>517</v>
      </c>
      <c r="AL53" s="299"/>
      <c r="AM53" s="307">
        <v>813163</v>
      </c>
      <c r="AN53" s="308">
        <v>133832</v>
      </c>
      <c r="AO53" s="309">
        <v>77.3</v>
      </c>
      <c r="AP53" s="310">
        <v>138402</v>
      </c>
      <c r="AQ53" s="311">
        <v>9.4</v>
      </c>
      <c r="AR53" s="312">
        <v>67.900000000000006</v>
      </c>
    </row>
    <row r="54" spans="1:44" x14ac:dyDescent="0.15">
      <c r="A54" s="242"/>
      <c r="AK54" s="313"/>
      <c r="AL54" s="314" t="s">
        <v>516</v>
      </c>
      <c r="AM54" s="315">
        <v>338985</v>
      </c>
      <c r="AN54" s="316">
        <v>55791</v>
      </c>
      <c r="AO54" s="317">
        <v>-1.6</v>
      </c>
      <c r="AP54" s="318">
        <v>70652</v>
      </c>
      <c r="AQ54" s="319">
        <v>5.4</v>
      </c>
      <c r="AR54" s="320">
        <v>-7</v>
      </c>
    </row>
    <row r="55" spans="1:44" x14ac:dyDescent="0.15">
      <c r="A55" s="242"/>
      <c r="AK55" s="298" t="s">
        <v>518</v>
      </c>
      <c r="AL55" s="299"/>
      <c r="AM55" s="307">
        <v>262012</v>
      </c>
      <c r="AN55" s="308">
        <v>43859</v>
      </c>
      <c r="AO55" s="309">
        <v>-67.2</v>
      </c>
      <c r="AP55" s="310">
        <v>146367</v>
      </c>
      <c r="AQ55" s="311">
        <v>5.8</v>
      </c>
      <c r="AR55" s="312">
        <v>-73</v>
      </c>
    </row>
    <row r="56" spans="1:44" x14ac:dyDescent="0.15">
      <c r="A56" s="242"/>
      <c r="AK56" s="313"/>
      <c r="AL56" s="314" t="s">
        <v>516</v>
      </c>
      <c r="AM56" s="315">
        <v>260447</v>
      </c>
      <c r="AN56" s="316">
        <v>43597</v>
      </c>
      <c r="AO56" s="317">
        <v>-21.9</v>
      </c>
      <c r="AP56" s="318">
        <v>79441</v>
      </c>
      <c r="AQ56" s="319">
        <v>12.4</v>
      </c>
      <c r="AR56" s="320">
        <v>-34.299999999999997</v>
      </c>
    </row>
    <row r="57" spans="1:44" x14ac:dyDescent="0.15">
      <c r="A57" s="242"/>
      <c r="AK57" s="298" t="s">
        <v>519</v>
      </c>
      <c r="AL57" s="299"/>
      <c r="AM57" s="307">
        <v>405479</v>
      </c>
      <c r="AN57" s="308">
        <v>69408</v>
      </c>
      <c r="AO57" s="309">
        <v>58.3</v>
      </c>
      <c r="AP57" s="310">
        <v>165181</v>
      </c>
      <c r="AQ57" s="311">
        <v>12.9</v>
      </c>
      <c r="AR57" s="312">
        <v>45.4</v>
      </c>
    </row>
    <row r="58" spans="1:44" x14ac:dyDescent="0.15">
      <c r="A58" s="242"/>
      <c r="AK58" s="313"/>
      <c r="AL58" s="314" t="s">
        <v>516</v>
      </c>
      <c r="AM58" s="315">
        <v>404479</v>
      </c>
      <c r="AN58" s="316">
        <v>69236</v>
      </c>
      <c r="AO58" s="317">
        <v>58.8</v>
      </c>
      <c r="AP58" s="318">
        <v>82246</v>
      </c>
      <c r="AQ58" s="319">
        <v>3.5</v>
      </c>
      <c r="AR58" s="320">
        <v>55.3</v>
      </c>
    </row>
    <row r="59" spans="1:44" x14ac:dyDescent="0.15">
      <c r="A59" s="242"/>
      <c r="AK59" s="298" t="s">
        <v>520</v>
      </c>
      <c r="AL59" s="299"/>
      <c r="AM59" s="307">
        <v>316773</v>
      </c>
      <c r="AN59" s="308">
        <v>55623</v>
      </c>
      <c r="AO59" s="309">
        <v>-19.899999999999999</v>
      </c>
      <c r="AP59" s="310">
        <v>166234</v>
      </c>
      <c r="AQ59" s="311">
        <v>0.6</v>
      </c>
      <c r="AR59" s="312">
        <v>-20.5</v>
      </c>
    </row>
    <row r="60" spans="1:44" x14ac:dyDescent="0.15">
      <c r="A60" s="242"/>
      <c r="AK60" s="313"/>
      <c r="AL60" s="314" t="s">
        <v>516</v>
      </c>
      <c r="AM60" s="315">
        <v>289140</v>
      </c>
      <c r="AN60" s="316">
        <v>50771</v>
      </c>
      <c r="AO60" s="317">
        <v>-26.7</v>
      </c>
      <c r="AP60" s="318">
        <v>89789</v>
      </c>
      <c r="AQ60" s="319">
        <v>9.1999999999999993</v>
      </c>
      <c r="AR60" s="320">
        <v>-35.9</v>
      </c>
    </row>
    <row r="61" spans="1:44" x14ac:dyDescent="0.15">
      <c r="A61" s="242"/>
      <c r="AK61" s="298" t="s">
        <v>521</v>
      </c>
      <c r="AL61" s="321"/>
      <c r="AM61" s="307">
        <v>452874</v>
      </c>
      <c r="AN61" s="308">
        <v>75639</v>
      </c>
      <c r="AO61" s="309">
        <v>14.9</v>
      </c>
      <c r="AP61" s="310">
        <v>148542</v>
      </c>
      <c r="AQ61" s="322">
        <v>5.8</v>
      </c>
      <c r="AR61" s="312">
        <v>9.1</v>
      </c>
    </row>
    <row r="62" spans="1:44" x14ac:dyDescent="0.15">
      <c r="A62" s="242"/>
      <c r="AK62" s="313"/>
      <c r="AL62" s="314" t="s">
        <v>516</v>
      </c>
      <c r="AM62" s="315">
        <v>328777</v>
      </c>
      <c r="AN62" s="316">
        <v>55220</v>
      </c>
      <c r="AO62" s="317">
        <v>1.9</v>
      </c>
      <c r="AP62" s="318">
        <v>77836</v>
      </c>
      <c r="AQ62" s="319">
        <v>9.6999999999999993</v>
      </c>
      <c r="AR62" s="320">
        <v>-7.8</v>
      </c>
    </row>
    <row r="63" spans="1:44" x14ac:dyDescent="0.15">
      <c r="A63" s="242"/>
    </row>
    <row r="64" spans="1:44" x14ac:dyDescent="0.15">
      <c r="A64" s="242"/>
    </row>
    <row r="65" spans="1:46" x14ac:dyDescent="0.15">
      <c r="A65" s="242"/>
    </row>
    <row r="66" spans="1:46" x14ac:dyDescent="0.15">
      <c r="A66" s="32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4"/>
    </row>
    <row r="67" spans="1:46" ht="13.5" hidden="1" customHeight="1" x14ac:dyDescent="0.15">
      <c r="AS67" s="238"/>
      <c r="AT67" s="238"/>
    </row>
    <row r="70" spans="1:46" hidden="1" x14ac:dyDescent="0.15"/>
    <row r="71" spans="1:46" hidden="1" x14ac:dyDescent="0.15"/>
    <row r="72" spans="1:46" hidden="1" x14ac:dyDescent="0.15"/>
    <row r="73" spans="1:46" hidden="1" x14ac:dyDescent="0.15"/>
  </sheetData>
  <sheetProtection algorithmName="SHA-512" hashValue="dqtz6dqm+X/6ii4RXCIlZnIt5qixHJI1CYRYjr9/ggdCxYCoHkYX+sy+zMu9Cw2pc5qT3o0VAg9d88GUMphP/w==" saltValue="vkK5j5zCvhaKU1qg05I6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37" customWidth="1"/>
    <col min="126" max="16384" width="9" style="236" hidden="1"/>
  </cols>
  <sheetData>
    <row r="1" spans="2:125" ht="13.5" customHeight="1" x14ac:dyDescent="0.15">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x14ac:dyDescent="0.15">
      <c r="B2" s="236"/>
      <c r="DG2" s="236"/>
    </row>
    <row r="3" spans="2:125" x14ac:dyDescent="0.15">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x14ac:dyDescent="0.15"/>
    <row r="5" spans="2:125" x14ac:dyDescent="0.15"/>
    <row r="6" spans="2:125" x14ac:dyDescent="0.15"/>
    <row r="7" spans="2:125" x14ac:dyDescent="0.15"/>
    <row r="8" spans="2:125" x14ac:dyDescent="0.15"/>
    <row r="9" spans="2:125" x14ac:dyDescent="0.15">
      <c r="DU9" s="23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6"/>
    </row>
    <row r="18" spans="125:125" x14ac:dyDescent="0.15"/>
    <row r="19" spans="125:125" x14ac:dyDescent="0.15"/>
    <row r="20" spans="125:125" x14ac:dyDescent="0.15">
      <c r="DU20" s="236"/>
    </row>
    <row r="21" spans="125:125" x14ac:dyDescent="0.15">
      <c r="DU21" s="23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6"/>
    </row>
    <row r="29" spans="125:125" x14ac:dyDescent="0.15"/>
    <row r="30" spans="125:125" x14ac:dyDescent="0.15"/>
    <row r="31" spans="125:125" x14ac:dyDescent="0.15"/>
    <row r="32" spans="125:125" x14ac:dyDescent="0.15"/>
    <row r="33" spans="2:125" x14ac:dyDescent="0.15">
      <c r="B33" s="236"/>
      <c r="G33" s="236"/>
      <c r="I33" s="236"/>
    </row>
    <row r="34" spans="2:125" x14ac:dyDescent="0.15">
      <c r="C34" s="236"/>
      <c r="P34" s="236"/>
      <c r="DE34" s="236"/>
      <c r="DH34" s="236"/>
    </row>
    <row r="35" spans="2:125" x14ac:dyDescent="0.15">
      <c r="D35" s="236"/>
      <c r="E35" s="236"/>
      <c r="DG35" s="236"/>
      <c r="DJ35" s="236"/>
      <c r="DP35" s="236"/>
      <c r="DQ35" s="236"/>
      <c r="DR35" s="236"/>
      <c r="DS35" s="236"/>
      <c r="DT35" s="236"/>
      <c r="DU35" s="236"/>
    </row>
    <row r="36" spans="2:125" x14ac:dyDescent="0.15">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x14ac:dyDescent="0.15">
      <c r="DU37" s="236"/>
    </row>
    <row r="38" spans="2:125" x14ac:dyDescent="0.15">
      <c r="DT38" s="236"/>
      <c r="DU38" s="236"/>
    </row>
    <row r="39" spans="2:125" x14ac:dyDescent="0.15"/>
    <row r="40" spans="2:125" x14ac:dyDescent="0.15">
      <c r="DH40" s="236"/>
    </row>
    <row r="41" spans="2:125" x14ac:dyDescent="0.15">
      <c r="DE41" s="236"/>
    </row>
    <row r="42" spans="2:125" x14ac:dyDescent="0.15">
      <c r="DG42" s="236"/>
      <c r="DJ42" s="236"/>
    </row>
    <row r="43" spans="2:125" x14ac:dyDescent="0.15">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x14ac:dyDescent="0.15">
      <c r="DU44" s="236"/>
    </row>
    <row r="45" spans="2:125" x14ac:dyDescent="0.15"/>
    <row r="46" spans="2:125" x14ac:dyDescent="0.15"/>
    <row r="47" spans="2:125" x14ac:dyDescent="0.15"/>
    <row r="48" spans="2:125" x14ac:dyDescent="0.15">
      <c r="DT48" s="236"/>
      <c r="DU48" s="236"/>
    </row>
    <row r="49" spans="120:125" x14ac:dyDescent="0.15">
      <c r="DU49" s="236"/>
    </row>
    <row r="50" spans="120:125" x14ac:dyDescent="0.15">
      <c r="DU50" s="236"/>
    </row>
    <row r="51" spans="120:125" x14ac:dyDescent="0.15">
      <c r="DP51" s="236"/>
      <c r="DQ51" s="236"/>
      <c r="DR51" s="236"/>
      <c r="DS51" s="236"/>
      <c r="DT51" s="236"/>
      <c r="DU51" s="236"/>
    </row>
    <row r="52" spans="120:125" x14ac:dyDescent="0.15"/>
    <row r="53" spans="120:125" x14ac:dyDescent="0.15"/>
    <row r="54" spans="120:125" x14ac:dyDescent="0.15">
      <c r="DU54" s="236"/>
    </row>
    <row r="55" spans="120:125" x14ac:dyDescent="0.15"/>
    <row r="56" spans="120:125" x14ac:dyDescent="0.15"/>
    <row r="57" spans="120:125" x14ac:dyDescent="0.15"/>
    <row r="58" spans="120:125" x14ac:dyDescent="0.15">
      <c r="DU58" s="236"/>
    </row>
    <row r="59" spans="120:125" x14ac:dyDescent="0.15"/>
    <row r="60" spans="120:125" x14ac:dyDescent="0.15"/>
    <row r="61" spans="120:125" x14ac:dyDescent="0.15"/>
    <row r="62" spans="120:125" x14ac:dyDescent="0.15"/>
    <row r="63" spans="120:125" x14ac:dyDescent="0.15">
      <c r="DU63" s="236"/>
    </row>
    <row r="64" spans="120:125" x14ac:dyDescent="0.15">
      <c r="DT64" s="236"/>
      <c r="DU64" s="236"/>
    </row>
    <row r="65" spans="123:125" x14ac:dyDescent="0.15"/>
    <row r="66" spans="123:125" x14ac:dyDescent="0.15"/>
    <row r="67" spans="123:125" x14ac:dyDescent="0.15"/>
    <row r="68" spans="123:125" x14ac:dyDescent="0.15"/>
    <row r="69" spans="123:125" x14ac:dyDescent="0.15">
      <c r="DS69" s="236"/>
      <c r="DT69" s="236"/>
      <c r="DU69" s="23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6"/>
    </row>
    <row r="83" spans="116:125" x14ac:dyDescent="0.15">
      <c r="DM83" s="236"/>
      <c r="DN83" s="236"/>
      <c r="DO83" s="236"/>
      <c r="DP83" s="236"/>
      <c r="DQ83" s="236"/>
      <c r="DR83" s="236"/>
      <c r="DS83" s="236"/>
      <c r="DT83" s="236"/>
      <c r="DU83" s="236"/>
    </row>
    <row r="84" spans="116:125" x14ac:dyDescent="0.15"/>
    <row r="85" spans="116:125" x14ac:dyDescent="0.15"/>
    <row r="86" spans="116:125" x14ac:dyDescent="0.15"/>
    <row r="87" spans="116:125" x14ac:dyDescent="0.15"/>
    <row r="88" spans="116:125" x14ac:dyDescent="0.15">
      <c r="DU88" s="23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6"/>
      <c r="DT94" s="236"/>
      <c r="DU94" s="236"/>
    </row>
    <row r="95" spans="116:125" ht="13.5" customHeight="1" x14ac:dyDescent="0.15">
      <c r="DU95" s="23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6"/>
    </row>
    <row r="102" spans="124:125" ht="13.5" customHeight="1" x14ac:dyDescent="0.15"/>
    <row r="103" spans="124:125" ht="13.5" customHeight="1" x14ac:dyDescent="0.15"/>
    <row r="104" spans="124:125" ht="13.5" customHeight="1" x14ac:dyDescent="0.15">
      <c r="DT104" s="236"/>
      <c r="DU104" s="23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6" t="s">
        <v>473</v>
      </c>
    </row>
    <row r="121" spans="125:125" ht="13.5" hidden="1" customHeight="1" x14ac:dyDescent="0.15">
      <c r="DU121" s="236"/>
    </row>
  </sheetData>
  <sheetProtection algorithmName="SHA-512" hashValue="xWd25ALIdmy+kuAcaYLmnxZ6TuK2THn4CtBUsJ1tJ84ou3t7ss/o83AG0koPCTn2WxjZGoQtOMxjghrbno7gyA==" saltValue="gWPsPQDX4+GFX87BAeou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37" customWidth="1"/>
    <col min="126" max="142" width="0" style="236" hidden="1" customWidth="1"/>
    <col min="143" max="16384" width="9" style="236" hidden="1"/>
  </cols>
  <sheetData>
    <row r="1" spans="1:125" ht="13.5" customHeight="1" x14ac:dyDescent="0.15">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x14ac:dyDescent="0.15">
      <c r="B2" s="236"/>
      <c r="T2" s="236"/>
    </row>
    <row r="3" spans="1:125" x14ac:dyDescent="0.15">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6"/>
      <c r="G33" s="236"/>
      <c r="I33" s="236"/>
    </row>
    <row r="34" spans="2:125" x14ac:dyDescent="0.15">
      <c r="C34" s="236"/>
      <c r="P34" s="236"/>
      <c r="R34" s="236"/>
      <c r="U34" s="236"/>
    </row>
    <row r="35" spans="2:125" x14ac:dyDescent="0.15">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x14ac:dyDescent="0.15">
      <c r="F36" s="236"/>
      <c r="H36" s="236"/>
      <c r="J36" s="236"/>
      <c r="K36" s="236"/>
      <c r="L36" s="236"/>
      <c r="M36" s="236"/>
      <c r="N36" s="236"/>
      <c r="O36" s="236"/>
      <c r="Q36" s="236"/>
      <c r="S36" s="236"/>
      <c r="V36" s="236"/>
    </row>
    <row r="37" spans="2:125" x14ac:dyDescent="0.15"/>
    <row r="38" spans="2:125" x14ac:dyDescent="0.15"/>
    <row r="39" spans="2:125" x14ac:dyDescent="0.15"/>
    <row r="40" spans="2:125" x14ac:dyDescent="0.15">
      <c r="U40" s="236"/>
    </row>
    <row r="41" spans="2:125" x14ac:dyDescent="0.15">
      <c r="R41" s="236"/>
    </row>
    <row r="42" spans="2:125" x14ac:dyDescent="0.15">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x14ac:dyDescent="0.15">
      <c r="Q43" s="236"/>
      <c r="S43" s="236"/>
      <c r="V43" s="23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473</v>
      </c>
    </row>
  </sheetData>
  <sheetProtection algorithmName="SHA-512" hashValue="i0L+QhcdDSaUg+GrAQvr4wJioPN3nB+h1FwUQD48EjV2zdlh9LMlcbqdd+W6DuwRk4cLj2TnnlRScmhlvANnnA==" saltValue="Zo2RJKcmnqHbwWIUaUtT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52.71</v>
      </c>
      <c r="G47" s="12">
        <v>55.79</v>
      </c>
      <c r="H47" s="12">
        <v>70.489999999999995</v>
      </c>
      <c r="I47" s="12">
        <v>55.85</v>
      </c>
      <c r="J47" s="13">
        <v>59.31</v>
      </c>
    </row>
    <row r="48" spans="2:10" ht="57.75" customHeight="1" x14ac:dyDescent="0.15">
      <c r="B48" s="14"/>
      <c r="C48" s="1128" t="s">
        <v>4</v>
      </c>
      <c r="D48" s="1128"/>
      <c r="E48" s="1129"/>
      <c r="F48" s="15">
        <v>7.3</v>
      </c>
      <c r="G48" s="16">
        <v>11.01</v>
      </c>
      <c r="H48" s="16">
        <v>10.77</v>
      </c>
      <c r="I48" s="16">
        <v>10.050000000000001</v>
      </c>
      <c r="J48" s="17">
        <v>8.9700000000000006</v>
      </c>
    </row>
    <row r="49" spans="2:10" ht="57.75" customHeight="1" thickBot="1" x14ac:dyDescent="0.2">
      <c r="B49" s="18"/>
      <c r="C49" s="1130" t="s">
        <v>5</v>
      </c>
      <c r="D49" s="1130"/>
      <c r="E49" s="1131"/>
      <c r="F49" s="19">
        <v>3.98</v>
      </c>
      <c r="G49" s="20">
        <v>9.75</v>
      </c>
      <c r="H49" s="20">
        <v>13.8</v>
      </c>
      <c r="I49" s="20" t="s">
        <v>528</v>
      </c>
      <c r="J49" s="21">
        <v>1.88</v>
      </c>
    </row>
    <row r="50" spans="2:10" x14ac:dyDescent="0.15"/>
  </sheetData>
  <sheetProtection algorithmName="SHA-512" hashValue="dmI07LOnc5iceYipPT7rzUDnqYLh4C2DICRm3wm2pGZe60hmb1DKPwgFAy3NiQ84AFSYaLyMeQdcHH0uBDO9dA==" saltValue="ondmsod7tIEFyLfuE2ap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2026-03-10T05:53:47Z</cp:lastPrinted>
  <dcterms:created xsi:type="dcterms:W3CDTF">2026-02-23T08:37:13Z</dcterms:created>
  <dcterms:modified xsi:type="dcterms:W3CDTF">2026-03-16T04:13:49Z</dcterms:modified>
  <cp:category/>
</cp:coreProperties>
</file>