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41.28\share\06 選挙管理委員会事務局\70_選挙事務\Ｒ８知事選\R8知事選・速報\10_【本番】オンライン速報班作業フォルダ\06_確定開票結果\"/>
    </mc:Choice>
  </mc:AlternateContent>
  <xr:revisionPtr revIDLastSave="0" documentId="13_ncr:1_{E9A94D80-6213-4651-BBAE-25E2D5A5C725}" xr6:coauthVersionLast="47" xr6:coauthVersionMax="47" xr10:uidLastSave="{00000000-0000-0000-0000-000000000000}"/>
  <bookViews>
    <workbookView xWindow="-110" yWindow="-110" windowWidth="19420" windowHeight="11500" xr2:uid="{4627BD45-21AD-430A-841D-21A3CE1F7CAF}"/>
  </bookViews>
  <sheets>
    <sheet name="中間開票状況" sheetId="1" r:id="rId1"/>
  </sheets>
  <definedNames>
    <definedName name="_xlnm.Print_Area" localSheetId="0">中間開票状況!$A$1:$N$42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2" i="1"/>
  <c r="D27" i="1"/>
  <c r="D24" i="1"/>
  <c r="B24" i="1"/>
  <c r="D20" i="1"/>
  <c r="D38" i="1" s="1"/>
  <c r="C20" i="1"/>
  <c r="C38" i="1" s="1"/>
  <c r="B20" i="1"/>
  <c r="B38" i="1" s="1"/>
  <c r="M20" i="1"/>
  <c r="M38" i="1" s="1"/>
  <c r="N20" i="1"/>
  <c r="N38" i="1" s="1"/>
  <c r="H24" i="1"/>
  <c r="J20" i="1"/>
  <c r="J38" i="1" s="1"/>
  <c r="I35" i="1"/>
  <c r="J35" i="1"/>
  <c r="M24" i="1"/>
  <c r="I32" i="1"/>
  <c r="J32" i="1"/>
  <c r="I20" i="1"/>
  <c r="I38" i="1" s="1"/>
  <c r="H20" i="1"/>
  <c r="H38" i="1" s="1"/>
  <c r="N35" i="1"/>
  <c r="L35" i="1"/>
  <c r="L27" i="1"/>
  <c r="L24" i="1"/>
  <c r="L20" i="1"/>
  <c r="L38" i="1" s="1"/>
  <c r="L32" i="1"/>
  <c r="K32" i="1"/>
  <c r="H32" i="1"/>
  <c r="N32" i="1"/>
  <c r="M32" i="1"/>
  <c r="G32" i="1"/>
  <c r="C32" i="1"/>
  <c r="B32" i="1"/>
  <c r="M35" i="1"/>
  <c r="K35" i="1"/>
  <c r="H35" i="1"/>
  <c r="G35" i="1"/>
  <c r="C35" i="1"/>
  <c r="B35" i="1"/>
  <c r="N27" i="1"/>
  <c r="M27" i="1"/>
  <c r="K27" i="1"/>
  <c r="J27" i="1"/>
  <c r="I27" i="1"/>
  <c r="H27" i="1"/>
  <c r="G27" i="1"/>
  <c r="C27" i="1"/>
  <c r="B27" i="1"/>
  <c r="N24" i="1"/>
  <c r="K24" i="1"/>
  <c r="J24" i="1"/>
  <c r="I24" i="1"/>
  <c r="G24" i="1"/>
  <c r="C24" i="1"/>
  <c r="K20" i="1"/>
  <c r="G20" i="1"/>
  <c r="G38" i="1" s="1"/>
  <c r="C39" i="1" l="1"/>
  <c r="C40" i="1" s="1"/>
  <c r="D39" i="1"/>
  <c r="D40" i="1" s="1"/>
  <c r="G39" i="1"/>
  <c r="G40" i="1" s="1"/>
  <c r="B39" i="1"/>
  <c r="B40" i="1" s="1"/>
  <c r="H39" i="1"/>
  <c r="H40" i="1" s="1"/>
  <c r="L40" i="1"/>
  <c r="J40" i="1"/>
  <c r="M39" i="1"/>
  <c r="K39" i="1"/>
  <c r="L39" i="1"/>
  <c r="I39" i="1"/>
  <c r="J39" i="1"/>
  <c r="M40" i="1"/>
  <c r="K38" i="1"/>
  <c r="K40" i="1" s="1"/>
  <c r="I40" i="1"/>
  <c r="N39" i="1"/>
  <c r="N40" i="1" l="1"/>
</calcChain>
</file>

<file path=xl/sharedStrings.xml><?xml version="1.0" encoding="utf-8"?>
<sst xmlns="http://schemas.openxmlformats.org/spreadsheetml/2006/main" count="43" uniqueCount="43">
  <si>
    <t xml:space="preserve">               区分_x000D_
_x000D_
 市町名</t>
  </si>
  <si>
    <t>得　票　数</t>
  </si>
  <si>
    <t>計</t>
  </si>
  <si>
    <t>按分で_x000D_
切捨て_x000D_
られた</t>
  </si>
  <si>
    <t>有効_x000D_
投票数</t>
  </si>
  <si>
    <t>無効_x000D_
投票数</t>
  </si>
  <si>
    <t>投票総数</t>
  </si>
  <si>
    <t>投票者数</t>
  </si>
  <si>
    <t>開票率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</si>
  <si>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</si>
  <si>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</si>
  <si>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</si>
  <si>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</si>
  <si>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</si>
  <si>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</si>
  <si>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</si>
  <si>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</si>
  <si>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</si>
  <si>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</si>
  <si>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</si>
  <si>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</si>
  <si>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</si>
  <si>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市　計</t>
  </si>
  <si>
    <t>郡　計</t>
  </si>
  <si>
    <t>県　計</t>
  </si>
  <si>
    <t>選挙期日 令和8年2月8日</t>
    <phoneticPr fontId="1"/>
  </si>
  <si>
    <t>持ち
帰り
その他</t>
    <phoneticPr fontId="1"/>
  </si>
  <si>
    <t>市　計</t>
    <phoneticPr fontId="1"/>
  </si>
  <si>
    <t>大島郡　計</t>
    <phoneticPr fontId="1"/>
  </si>
  <si>
    <t>玖珂郡　計</t>
    <phoneticPr fontId="1"/>
  </si>
  <si>
    <t>熊毛郡　計</t>
    <phoneticPr fontId="1"/>
  </si>
  <si>
    <t>阿武郡　計</t>
    <phoneticPr fontId="1"/>
  </si>
  <si>
    <t>村岡　つぐまさ</t>
  </si>
  <si>
    <t>有近　まちこ</t>
  </si>
  <si>
    <t>大久保　雅子</t>
  </si>
  <si>
    <t>上関町</t>
  </si>
  <si>
    <t>周防大島町</t>
  </si>
  <si>
    <t>田布施町</t>
  </si>
  <si>
    <t>平生町</t>
  </si>
  <si>
    <t>阿武町</t>
  </si>
  <si>
    <t>和木町</t>
  </si>
  <si>
    <t>山口県知事選挙　確定開票結果（訂正）</t>
    <rPh sb="8" eb="14">
      <t>カクテイカイヒョウケッカ</t>
    </rPh>
    <rPh sb="15" eb="17">
      <t>テイセイ</t>
    </rPh>
    <phoneticPr fontId="1"/>
  </si>
  <si>
    <t>令和8年2月9日 4:45 発表</t>
    <rPh sb="14" eb="16">
      <t>ハッピョウ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</si>
</sst>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10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 diagonalDown="1">
      <left style="thin">
        <color indexed="8"/>
      </left>
      <right/>
      <top/>
      <bottom style="double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shrinkToFit="1"/>
    </xf>
    <xf numFmtId="0" fontId="2" fillId="0" borderId="2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top"/>
    </xf>
    <xf numFmtId="3" fontId="2" fillId="0" borderId="1" xfId="0" applyNumberFormat="1" applyFon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4" fontId="2" fillId="0" borderId="3" xfId="0" applyNumberFormat="1" applyFont="1" applyBorder="1" applyAlignment="1">
      <alignment horizontal="right" vertical="center" shrinkToFit="1"/>
    </xf>
    <xf numFmtId="4" fontId="2" fillId="0" borderId="5" xfId="0" applyNumberFormat="1" applyFont="1" applyBorder="1" applyAlignment="1">
      <alignment horizontal="right" vertical="center" shrinkToFit="1"/>
    </xf>
    <xf numFmtId="3" fontId="2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4" fontId="2" fillId="0" borderId="4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distributed" vertical="center" indent="1" shrinkToFit="1"/>
    </xf>
    <xf numFmtId="0" fontId="2" fillId="0" borderId="1" xfId="0" applyFont="1" applyBorder="1" applyAlignment="1">
      <alignment horizontal="distributed" vertical="center" indent="1" shrinkToFit="1"/>
    </xf>
    <xf numFmtId="0" fontId="2" fillId="0" borderId="10" xfId="0" applyFont="1" applyBorder="1" applyAlignment="1">
      <alignment horizontal="distributed" vertical="center" indent="1" shrinkToFit="1"/>
    </xf>
    <xf numFmtId="3" fontId="2" fillId="0" borderId="8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4" fontId="2" fillId="0" borderId="9" xfId="0" applyNumberFormat="1" applyFont="1" applyBorder="1" applyAlignment="1">
      <alignment horizontal="right" vertical="center" shrinkToFit="1"/>
    </xf>
    <xf numFmtId="0" fontId="7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4" fontId="2" fillId="0" borderId="15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4" fontId="2" fillId="0" borderId="16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shrinkToFi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5FCA-7E52-4959-8DA2-445E8A8E3A2C}">
  <dimension ref="A1:N43"/>
  <sheetViews>
    <sheetView tabSelected="1" view="pageBreakPreview" zoomScaleNormal="100" zoomScaleSheetLayoutView="100" workbookViewId="0">
      <selection activeCell="N5" sqref="N5:N6"/>
    </sheetView>
  </sheetViews>
  <sheetFormatPr defaultRowHeight="13" x14ac:dyDescent="0.2"/>
  <cols>
    <col min="1" max="1" width="18.6328125" customWidth="1"/>
    <col min="2" max="7" width="11.6328125" customWidth="1"/>
    <col min="8" max="8" width="6.6328125" customWidth="1"/>
    <col min="9" max="11" width="8.6328125" customWidth="1"/>
    <col min="12" max="12" width="6.6328125" customWidth="1"/>
    <col min="13" max="13" width="8.6328125" customWidth="1"/>
    <col min="14" max="14" width="6.6328125" customWidth="1"/>
    <col min="15" max="15" width="6.08984375" customWidth="1"/>
  </cols>
  <sheetData>
    <row r="1" spans="1:14" ht="7" customHeight="1" x14ac:dyDescent="0.2"/>
    <row r="2" spans="1:14" ht="21" customHeight="1" x14ac:dyDescent="0.2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4.25" customHeight="1" x14ac:dyDescent="0.2"/>
    <row r="4" spans="1:14" ht="14.25" customHeight="1" x14ac:dyDescent="0.2">
      <c r="A4" s="4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4" t="s">
        <v>42</v>
      </c>
    </row>
    <row r="5" spans="1:14" ht="13.5" customHeight="1" x14ac:dyDescent="0.2">
      <c r="A5" s="26" t="s">
        <v>0</v>
      </c>
      <c r="B5" s="28" t="s">
        <v>1</v>
      </c>
      <c r="C5" s="29"/>
      <c r="D5" s="29"/>
      <c r="E5" s="29"/>
      <c r="F5" s="29"/>
      <c r="G5" s="29"/>
      <c r="H5" s="30" t="s">
        <v>3</v>
      </c>
      <c r="I5" s="30" t="s">
        <v>4</v>
      </c>
      <c r="J5" s="30" t="s">
        <v>5</v>
      </c>
      <c r="K5" s="30" t="s">
        <v>6</v>
      </c>
      <c r="L5" s="30" t="s">
        <v>26</v>
      </c>
      <c r="M5" s="30" t="s">
        <v>7</v>
      </c>
      <c r="N5" s="32" t="s">
        <v>8</v>
      </c>
    </row>
    <row r="6" spans="1:14" ht="27" customHeight="1" thickBot="1" x14ac:dyDescent="0.25">
      <c r="A6" s="27"/>
      <c r="B6" s="18" t="s">
        <v>32</v>
      </c>
      <c r="C6" s="18" t="s">
        <v>33</v>
      </c>
      <c r="D6" s="18" t="s">
        <v>34</v>
      </c>
      <c r="E6" s="18"/>
      <c r="F6" s="18"/>
      <c r="G6" s="19" t="s">
        <v>2</v>
      </c>
      <c r="H6" s="31"/>
      <c r="I6" s="31"/>
      <c r="J6" s="31"/>
      <c r="K6" s="31"/>
      <c r="L6" s="31"/>
      <c r="M6" s="31"/>
      <c r="N6" s="33"/>
    </row>
    <row r="7" spans="1:14" ht="13.5" customHeight="1" thickTop="1" x14ac:dyDescent="0.2">
      <c r="A7" s="12" t="s">
        <v>9</v>
      </c>
      <c r="B7" s="15">
        <v>75426</v>
      </c>
      <c r="C7" s="15">
        <v>22396</v>
      </c>
      <c r="D7" s="15">
        <v>6586</v>
      </c>
      <c r="E7" s="15"/>
      <c r="F7" s="15"/>
      <c r="G7" s="15">
        <v>104408</v>
      </c>
      <c r="H7" s="16">
        <v>0</v>
      </c>
      <c r="I7" s="15">
        <v>104408</v>
      </c>
      <c r="J7" s="15">
        <v>1592</v>
      </c>
      <c r="K7" s="15">
        <v>106000</v>
      </c>
      <c r="L7" s="15">
        <v>6</v>
      </c>
      <c r="M7" s="15">
        <v>106006</v>
      </c>
      <c r="N7" s="17">
        <v>99.997169971511042</v>
      </c>
    </row>
    <row r="8" spans="1:14" ht="13.5" customHeight="1" x14ac:dyDescent="0.2">
      <c r="A8" s="13" t="s">
        <v>10</v>
      </c>
      <c r="B8" s="5">
        <v>50989</v>
      </c>
      <c r="C8" s="5">
        <v>14358</v>
      </c>
      <c r="D8" s="5">
        <v>3222</v>
      </c>
      <c r="E8" s="5"/>
      <c r="F8" s="5"/>
      <c r="G8" s="5">
        <v>68569</v>
      </c>
      <c r="H8" s="6">
        <v>0</v>
      </c>
      <c r="I8" s="5">
        <v>68569</v>
      </c>
      <c r="J8" s="5">
        <v>618</v>
      </c>
      <c r="K8" s="5">
        <v>69187</v>
      </c>
      <c r="L8" s="5">
        <v>2</v>
      </c>
      <c r="M8" s="5">
        <v>69189</v>
      </c>
      <c r="N8" s="7">
        <v>100</v>
      </c>
    </row>
    <row r="9" spans="1:14" ht="13.5" customHeight="1" x14ac:dyDescent="0.2">
      <c r="A9" s="13" t="s">
        <v>11</v>
      </c>
      <c r="B9" s="5">
        <v>57415</v>
      </c>
      <c r="C9" s="5">
        <v>22031</v>
      </c>
      <c r="D9" s="5">
        <v>4501</v>
      </c>
      <c r="E9" s="5"/>
      <c r="F9" s="5"/>
      <c r="G9" s="5">
        <v>83947</v>
      </c>
      <c r="H9" s="6">
        <v>0</v>
      </c>
      <c r="I9" s="5">
        <v>83947</v>
      </c>
      <c r="J9" s="5">
        <v>783</v>
      </c>
      <c r="K9" s="5">
        <v>84730</v>
      </c>
      <c r="L9" s="5">
        <v>1</v>
      </c>
      <c r="M9" s="5">
        <v>84731</v>
      </c>
      <c r="N9" s="7">
        <v>100</v>
      </c>
    </row>
    <row r="10" spans="1:14" ht="13.5" customHeight="1" x14ac:dyDescent="0.2">
      <c r="A10" s="13" t="s">
        <v>12</v>
      </c>
      <c r="B10" s="5">
        <v>13872</v>
      </c>
      <c r="C10" s="5">
        <v>7324</v>
      </c>
      <c r="D10" s="5">
        <v>670</v>
      </c>
      <c r="E10" s="5"/>
      <c r="F10" s="5"/>
      <c r="G10" s="5">
        <v>21866</v>
      </c>
      <c r="H10" s="6">
        <v>0</v>
      </c>
      <c r="I10" s="5">
        <v>21866</v>
      </c>
      <c r="J10" s="5">
        <v>164</v>
      </c>
      <c r="K10" s="5">
        <v>22030</v>
      </c>
      <c r="L10" s="5">
        <v>0</v>
      </c>
      <c r="M10" s="5">
        <v>22030</v>
      </c>
      <c r="N10" s="7">
        <v>100</v>
      </c>
    </row>
    <row r="11" spans="1:14" ht="13.5" customHeight="1" x14ac:dyDescent="0.2">
      <c r="A11" s="13" t="s">
        <v>13</v>
      </c>
      <c r="B11" s="5">
        <v>35223</v>
      </c>
      <c r="C11" s="5">
        <v>13064</v>
      </c>
      <c r="D11" s="5">
        <v>1942</v>
      </c>
      <c r="E11" s="5"/>
      <c r="F11" s="5"/>
      <c r="G11" s="5">
        <v>50229</v>
      </c>
      <c r="H11" s="6">
        <v>0</v>
      </c>
      <c r="I11" s="5">
        <v>50229</v>
      </c>
      <c r="J11" s="5">
        <v>469</v>
      </c>
      <c r="K11" s="5">
        <v>50698</v>
      </c>
      <c r="L11" s="5">
        <v>0</v>
      </c>
      <c r="M11" s="5">
        <v>50698</v>
      </c>
      <c r="N11" s="7">
        <v>100</v>
      </c>
    </row>
    <row r="12" spans="1:14" ht="13.5" customHeight="1" x14ac:dyDescent="0.2">
      <c r="A12" s="13" t="s">
        <v>14</v>
      </c>
      <c r="B12" s="5">
        <v>19766</v>
      </c>
      <c r="C12" s="5">
        <v>6045</v>
      </c>
      <c r="D12" s="5">
        <v>892</v>
      </c>
      <c r="E12" s="5"/>
      <c r="F12" s="5"/>
      <c r="G12" s="5">
        <v>26703</v>
      </c>
      <c r="H12" s="6">
        <v>0</v>
      </c>
      <c r="I12" s="5">
        <v>26703</v>
      </c>
      <c r="J12" s="5">
        <v>217</v>
      </c>
      <c r="K12" s="5">
        <v>26920</v>
      </c>
      <c r="L12" s="5">
        <v>1</v>
      </c>
      <c r="M12" s="5">
        <v>26921</v>
      </c>
      <c r="N12" s="7">
        <v>100</v>
      </c>
    </row>
    <row r="13" spans="1:14" ht="13.5" customHeight="1" x14ac:dyDescent="0.2">
      <c r="A13" s="13" t="s">
        <v>15</v>
      </c>
      <c r="B13" s="5">
        <v>36247</v>
      </c>
      <c r="C13" s="5">
        <v>19086</v>
      </c>
      <c r="D13" s="5">
        <v>2916</v>
      </c>
      <c r="E13" s="5"/>
      <c r="F13" s="5"/>
      <c r="G13" s="5">
        <v>58249</v>
      </c>
      <c r="H13" s="6">
        <v>0</v>
      </c>
      <c r="I13" s="5">
        <v>58249</v>
      </c>
      <c r="J13" s="5">
        <v>656</v>
      </c>
      <c r="K13" s="5">
        <v>58905</v>
      </c>
      <c r="L13" s="5">
        <v>4</v>
      </c>
      <c r="M13" s="5">
        <v>58909</v>
      </c>
      <c r="N13" s="7">
        <v>100</v>
      </c>
    </row>
    <row r="14" spans="1:14" ht="13.5" customHeight="1" x14ac:dyDescent="0.2">
      <c r="A14" s="13" t="s">
        <v>16</v>
      </c>
      <c r="B14" s="5">
        <v>16536</v>
      </c>
      <c r="C14" s="5">
        <v>6882</v>
      </c>
      <c r="D14" s="5">
        <v>1255</v>
      </c>
      <c r="E14" s="5"/>
      <c r="F14" s="5"/>
      <c r="G14" s="5">
        <v>24673</v>
      </c>
      <c r="H14" s="6">
        <v>0</v>
      </c>
      <c r="I14" s="5">
        <v>24673</v>
      </c>
      <c r="J14" s="5">
        <v>180</v>
      </c>
      <c r="K14" s="5">
        <v>24853</v>
      </c>
      <c r="L14" s="5">
        <v>0</v>
      </c>
      <c r="M14" s="5">
        <v>24853</v>
      </c>
      <c r="N14" s="7">
        <v>100</v>
      </c>
    </row>
    <row r="15" spans="1:14" ht="13.5" customHeight="1" x14ac:dyDescent="0.2">
      <c r="A15" s="13" t="s">
        <v>17</v>
      </c>
      <c r="B15" s="5">
        <v>12781</v>
      </c>
      <c r="C15" s="5">
        <v>2947</v>
      </c>
      <c r="D15" s="5">
        <v>504</v>
      </c>
      <c r="E15" s="5"/>
      <c r="F15" s="5"/>
      <c r="G15" s="5">
        <v>16232</v>
      </c>
      <c r="H15" s="6">
        <v>0</v>
      </c>
      <c r="I15" s="5">
        <v>16232</v>
      </c>
      <c r="J15" s="5">
        <v>147</v>
      </c>
      <c r="K15" s="5">
        <v>16379</v>
      </c>
      <c r="L15" s="5">
        <v>0</v>
      </c>
      <c r="M15" s="5">
        <v>16379</v>
      </c>
      <c r="N15" s="7">
        <v>100</v>
      </c>
    </row>
    <row r="16" spans="1:14" ht="13.5" customHeight="1" x14ac:dyDescent="0.2">
      <c r="A16" s="13" t="s">
        <v>18</v>
      </c>
      <c r="B16" s="5">
        <v>6346</v>
      </c>
      <c r="C16" s="5">
        <v>9229</v>
      </c>
      <c r="D16" s="5">
        <v>521</v>
      </c>
      <c r="E16" s="5"/>
      <c r="F16" s="5"/>
      <c r="G16" s="5">
        <v>16096</v>
      </c>
      <c r="H16" s="6">
        <v>0</v>
      </c>
      <c r="I16" s="5">
        <v>16096</v>
      </c>
      <c r="J16" s="5">
        <v>94</v>
      </c>
      <c r="K16" s="5">
        <v>16190</v>
      </c>
      <c r="L16" s="5">
        <v>-1</v>
      </c>
      <c r="M16" s="5">
        <v>16189</v>
      </c>
      <c r="N16" s="7">
        <v>100</v>
      </c>
    </row>
    <row r="17" spans="1:14" ht="13.5" customHeight="1" x14ac:dyDescent="0.2">
      <c r="A17" s="13" t="s">
        <v>19</v>
      </c>
      <c r="B17" s="5">
        <v>9151</v>
      </c>
      <c r="C17" s="5">
        <v>2471</v>
      </c>
      <c r="D17" s="5">
        <v>491</v>
      </c>
      <c r="E17" s="5"/>
      <c r="F17" s="5"/>
      <c r="G17" s="5">
        <v>12113</v>
      </c>
      <c r="H17" s="6">
        <v>0</v>
      </c>
      <c r="I17" s="5">
        <v>12113</v>
      </c>
      <c r="J17" s="5">
        <v>127</v>
      </c>
      <c r="K17" s="5">
        <v>12240</v>
      </c>
      <c r="L17" s="5">
        <v>0</v>
      </c>
      <c r="M17" s="5">
        <v>12240</v>
      </c>
      <c r="N17" s="7">
        <v>100</v>
      </c>
    </row>
    <row r="18" spans="1:14" ht="13.5" customHeight="1" x14ac:dyDescent="0.2">
      <c r="A18" s="13" t="s">
        <v>20</v>
      </c>
      <c r="B18" s="5">
        <v>45652</v>
      </c>
      <c r="C18" s="5">
        <v>15963</v>
      </c>
      <c r="D18" s="5">
        <v>2774</v>
      </c>
      <c r="E18" s="5"/>
      <c r="F18" s="5"/>
      <c r="G18" s="5">
        <v>64389</v>
      </c>
      <c r="H18" s="6">
        <v>0</v>
      </c>
      <c r="I18" s="5">
        <v>64389</v>
      </c>
      <c r="J18" s="5">
        <v>548</v>
      </c>
      <c r="K18" s="5">
        <v>64937</v>
      </c>
      <c r="L18" s="5">
        <v>2</v>
      </c>
      <c r="M18" s="5">
        <v>64939</v>
      </c>
      <c r="N18" s="7">
        <v>100</v>
      </c>
    </row>
    <row r="19" spans="1:14" ht="13.5" customHeight="1" x14ac:dyDescent="0.2">
      <c r="A19" s="13" t="s">
        <v>21</v>
      </c>
      <c r="B19" s="5">
        <v>19194</v>
      </c>
      <c r="C19" s="5">
        <v>5256</v>
      </c>
      <c r="D19" s="5">
        <v>1356</v>
      </c>
      <c r="E19" s="5"/>
      <c r="F19" s="5"/>
      <c r="G19" s="5">
        <v>25806</v>
      </c>
      <c r="H19" s="6">
        <v>0</v>
      </c>
      <c r="I19" s="5">
        <v>25806</v>
      </c>
      <c r="J19" s="5">
        <v>259</v>
      </c>
      <c r="K19" s="5">
        <v>26065</v>
      </c>
      <c r="L19" s="5">
        <v>0</v>
      </c>
      <c r="M19" s="5">
        <v>26065</v>
      </c>
      <c r="N19" s="8">
        <v>100</v>
      </c>
    </row>
    <row r="20" spans="1:14" ht="13.5" customHeight="1" x14ac:dyDescent="0.2">
      <c r="A20" s="13" t="s">
        <v>27</v>
      </c>
      <c r="B20" s="5">
        <f>IFERROR(SUM(B7:B19),"")</f>
        <v>398598</v>
      </c>
      <c r="C20" s="5">
        <f>IFERROR(SUM(C7:C19),"")</f>
        <v>147052</v>
      </c>
      <c r="D20" s="5">
        <f>IFERROR(SUM(D7:D19),"")</f>
        <v>27630</v>
      </c>
      <c r="E20" s="5"/>
      <c r="F20" s="5"/>
      <c r="G20" s="5">
        <f>SUM(G7:G19)</f>
        <v>573280</v>
      </c>
      <c r="H20" s="6" t="str">
        <f>IF(SUM(H7:H19)&gt;=0.001, SUM(H7:H19),"")</f>
        <v/>
      </c>
      <c r="I20" s="5">
        <f>IF(COUNTA(I7:I19)=13, SUM(I7:I19),"")</f>
        <v>573280</v>
      </c>
      <c r="J20" s="5">
        <f>IF(COUNTA(J7:J19)=13, SUM(J7:J19),"")</f>
        <v>5854</v>
      </c>
      <c r="K20" s="5">
        <f>IF(COUNTA(K7:K19)=13, SUM(K7:K19),"")</f>
        <v>579134</v>
      </c>
      <c r="L20" s="5">
        <f>IF(COUNTA(L7:L19)=13, SUM(L7:L19),"")</f>
        <v>15</v>
      </c>
      <c r="M20" s="5">
        <f>IF(COUNTA(M7:M19)=13, SUM(M7:M19),"")</f>
        <v>579149</v>
      </c>
      <c r="N20" s="8">
        <f>IF(COUNTA(M7:M19)=13, SUM(G7:G19,H7:H19,J7:J19,L7:L19)/SUM(M7:M19)*100,"")</f>
        <v>100</v>
      </c>
    </row>
    <row r="21" spans="1:14" ht="13.5" customHeight="1" x14ac:dyDescent="0.2">
      <c r="A21" s="2"/>
      <c r="B21" s="5"/>
      <c r="C21" s="5"/>
      <c r="D21" s="5"/>
      <c r="E21" s="5"/>
      <c r="F21" s="5"/>
      <c r="G21" s="5"/>
      <c r="H21" s="6"/>
      <c r="I21" s="5"/>
      <c r="J21" s="5"/>
      <c r="K21" s="5"/>
      <c r="L21" s="5"/>
      <c r="M21" s="5"/>
      <c r="N21" s="8"/>
    </row>
    <row r="22" spans="1:14" ht="13.5" customHeight="1" x14ac:dyDescent="0.2">
      <c r="A22" s="2"/>
      <c r="B22" s="5"/>
      <c r="C22" s="5"/>
      <c r="D22" s="5"/>
      <c r="E22" s="5"/>
      <c r="F22" s="5"/>
      <c r="G22" s="5"/>
      <c r="H22" s="6"/>
      <c r="I22" s="5"/>
      <c r="J22" s="5"/>
      <c r="K22" s="5"/>
      <c r="L22" s="5"/>
      <c r="M22" s="5"/>
      <c r="N22" s="8"/>
    </row>
    <row r="23" spans="1:14" ht="13.5" customHeight="1" x14ac:dyDescent="0.2">
      <c r="A23" s="13" t="s">
        <v>36</v>
      </c>
      <c r="B23" s="5">
        <v>4953</v>
      </c>
      <c r="C23" s="5">
        <v>2469</v>
      </c>
      <c r="D23" s="5">
        <v>352</v>
      </c>
      <c r="E23" s="5"/>
      <c r="F23" s="5"/>
      <c r="G23" s="5">
        <v>7774</v>
      </c>
      <c r="H23" s="6">
        <v>0</v>
      </c>
      <c r="I23" s="5">
        <v>7774</v>
      </c>
      <c r="J23" s="5">
        <v>51</v>
      </c>
      <c r="K23" s="5">
        <v>7825</v>
      </c>
      <c r="L23" s="5">
        <v>0</v>
      </c>
      <c r="M23" s="5">
        <v>7825</v>
      </c>
      <c r="N23" s="8">
        <v>100</v>
      </c>
    </row>
    <row r="24" spans="1:14" ht="13.5" customHeight="1" x14ac:dyDescent="0.2">
      <c r="A24" s="13" t="s">
        <v>28</v>
      </c>
      <c r="B24" s="5">
        <f>IF(B23=0,"",B23)</f>
        <v>4953</v>
      </c>
      <c r="C24" s="5">
        <f>IF(C23=0,"",C23)</f>
        <v>2469</v>
      </c>
      <c r="D24" s="5">
        <f>IF(D23=0,"",D23)</f>
        <v>352</v>
      </c>
      <c r="E24" s="5"/>
      <c r="F24" s="5"/>
      <c r="G24" s="5">
        <f>IF(G23=0,"",G23)</f>
        <v>7774</v>
      </c>
      <c r="H24" s="6" t="str">
        <f>IF(H23=0,"",H23)</f>
        <v/>
      </c>
      <c r="I24" s="5">
        <f>IF(I23=0,"",I23)</f>
        <v>7774</v>
      </c>
      <c r="J24" s="5">
        <f>IF(J23=0,"",J23)</f>
        <v>51</v>
      </c>
      <c r="K24" s="5">
        <f>IF(K23=0,"",K23)</f>
        <v>7825</v>
      </c>
      <c r="L24" s="5">
        <f>IF(COUNTA(L23)=1, SUM(L23),"")</f>
        <v>0</v>
      </c>
      <c r="M24" s="5">
        <f>IF(M23=0,"",M23)</f>
        <v>7825</v>
      </c>
      <c r="N24" s="8">
        <f>IF(N23=0,"",N23)</f>
        <v>100</v>
      </c>
    </row>
    <row r="25" spans="1:14" ht="13.5" customHeight="1" x14ac:dyDescent="0.2">
      <c r="A25" s="13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8"/>
    </row>
    <row r="26" spans="1:14" ht="13.5" customHeight="1" x14ac:dyDescent="0.2">
      <c r="A26" s="13" t="s">
        <v>40</v>
      </c>
      <c r="B26" s="5">
        <v>1594</v>
      </c>
      <c r="C26" s="5">
        <v>808</v>
      </c>
      <c r="D26" s="5">
        <v>156</v>
      </c>
      <c r="E26" s="5"/>
      <c r="F26" s="5"/>
      <c r="G26" s="5">
        <v>2558</v>
      </c>
      <c r="H26" s="6">
        <v>0</v>
      </c>
      <c r="I26" s="5">
        <v>2558</v>
      </c>
      <c r="J26" s="5">
        <v>27</v>
      </c>
      <c r="K26" s="5">
        <v>2585</v>
      </c>
      <c r="L26" s="5">
        <v>0</v>
      </c>
      <c r="M26" s="5">
        <v>2585</v>
      </c>
      <c r="N26" s="8">
        <v>100</v>
      </c>
    </row>
    <row r="27" spans="1:14" ht="13.5" customHeight="1" x14ac:dyDescent="0.2">
      <c r="A27" s="13" t="s">
        <v>29</v>
      </c>
      <c r="B27" s="5">
        <f>IF(B26=0,"",B26)</f>
        <v>1594</v>
      </c>
      <c r="C27" s="5">
        <f>IF(C26=0,"",C26)</f>
        <v>808</v>
      </c>
      <c r="D27" s="5">
        <f>IF(D26=0,"",D26)</f>
        <v>156</v>
      </c>
      <c r="E27" s="5"/>
      <c r="F27" s="5"/>
      <c r="G27" s="5">
        <f>IF(G26=0,"",G26)</f>
        <v>2558</v>
      </c>
      <c r="H27" s="6" t="str">
        <f>IF(H26=0,"",H26)</f>
        <v/>
      </c>
      <c r="I27" s="5">
        <f>IF(I26=0,"",I26)</f>
        <v>2558</v>
      </c>
      <c r="J27" s="5">
        <f>IF(J26=0,"",J26)</f>
        <v>27</v>
      </c>
      <c r="K27" s="5">
        <f>IF(K26=0,"",K26)</f>
        <v>2585</v>
      </c>
      <c r="L27" s="5">
        <f>IF(COUNTA(L26)=1, SUM(L26),"")</f>
        <v>0</v>
      </c>
      <c r="M27" s="5">
        <f>IF(M26=0,"",M26)</f>
        <v>2585</v>
      </c>
      <c r="N27" s="8">
        <f>IF(N26=0,"",N26)</f>
        <v>100</v>
      </c>
    </row>
    <row r="28" spans="1:14" ht="13.5" customHeight="1" x14ac:dyDescent="0.2">
      <c r="A28" s="13"/>
      <c r="B28" s="5"/>
      <c r="C28" s="5"/>
      <c r="D28" s="5"/>
      <c r="E28" s="5"/>
      <c r="F28" s="5"/>
      <c r="G28" s="5"/>
      <c r="H28" s="6"/>
      <c r="I28" s="5"/>
      <c r="J28" s="5"/>
      <c r="K28" s="5"/>
      <c r="L28" s="5"/>
      <c r="M28" s="5"/>
      <c r="N28" s="8"/>
    </row>
    <row r="29" spans="1:14" ht="13.5" customHeight="1" x14ac:dyDescent="0.2">
      <c r="A29" s="13" t="s">
        <v>35</v>
      </c>
      <c r="B29" s="5">
        <v>866</v>
      </c>
      <c r="C29" s="5">
        <v>346</v>
      </c>
      <c r="D29" s="5">
        <v>166</v>
      </c>
      <c r="E29" s="5"/>
      <c r="F29" s="5"/>
      <c r="G29" s="5">
        <v>1378</v>
      </c>
      <c r="H29" s="6">
        <v>0</v>
      </c>
      <c r="I29" s="5">
        <v>1378</v>
      </c>
      <c r="J29" s="5">
        <v>18</v>
      </c>
      <c r="K29" s="5">
        <v>1396</v>
      </c>
      <c r="L29" s="5">
        <v>0</v>
      </c>
      <c r="M29" s="5">
        <v>1396</v>
      </c>
      <c r="N29" s="8">
        <v>100</v>
      </c>
    </row>
    <row r="30" spans="1:14" ht="13.5" customHeight="1" x14ac:dyDescent="0.2">
      <c r="A30" s="13" t="s">
        <v>37</v>
      </c>
      <c r="B30" s="5">
        <v>4552</v>
      </c>
      <c r="C30" s="5">
        <v>2875</v>
      </c>
      <c r="D30" s="5">
        <v>352</v>
      </c>
      <c r="E30" s="5"/>
      <c r="F30" s="5"/>
      <c r="G30" s="5">
        <v>7779</v>
      </c>
      <c r="H30" s="6">
        <v>0</v>
      </c>
      <c r="I30" s="5">
        <v>7779</v>
      </c>
      <c r="J30" s="5">
        <v>47</v>
      </c>
      <c r="K30" s="5">
        <v>7826</v>
      </c>
      <c r="L30" s="5">
        <v>0</v>
      </c>
      <c r="M30" s="5">
        <v>7826</v>
      </c>
      <c r="N30" s="8">
        <v>100</v>
      </c>
    </row>
    <row r="31" spans="1:14" ht="13.5" customHeight="1" x14ac:dyDescent="0.2">
      <c r="A31" s="13" t="s">
        <v>38</v>
      </c>
      <c r="B31" s="5">
        <v>3074</v>
      </c>
      <c r="C31" s="5">
        <v>2356</v>
      </c>
      <c r="D31" s="5">
        <v>279</v>
      </c>
      <c r="E31" s="5"/>
      <c r="F31" s="5"/>
      <c r="G31" s="5">
        <v>5709</v>
      </c>
      <c r="H31" s="6">
        <v>0</v>
      </c>
      <c r="I31" s="5">
        <v>5709</v>
      </c>
      <c r="J31" s="5">
        <v>30</v>
      </c>
      <c r="K31" s="5">
        <v>5739</v>
      </c>
      <c r="L31" s="5">
        <v>0</v>
      </c>
      <c r="M31" s="5">
        <v>5739</v>
      </c>
      <c r="N31" s="8">
        <v>100</v>
      </c>
    </row>
    <row r="32" spans="1:14" ht="13.5" customHeight="1" x14ac:dyDescent="0.2">
      <c r="A32" s="13" t="s">
        <v>30</v>
      </c>
      <c r="B32" s="5">
        <f>IF(SUM(B29:B31)=0,"",SUM(B29:B31))</f>
        <v>8492</v>
      </c>
      <c r="C32" s="5">
        <f>IF(SUM(C29:C31)=0,"",SUM(C29:C31))</f>
        <v>5577</v>
      </c>
      <c r="D32" s="5">
        <f>IF(SUM(D29:D31)=0,"",SUM(D29:D31))</f>
        <v>797</v>
      </c>
      <c r="E32" s="5"/>
      <c r="F32" s="5"/>
      <c r="G32" s="5">
        <f>IF(SUM(G29:G31)=0,"",SUM(G29:G31))</f>
        <v>14866</v>
      </c>
      <c r="H32" s="6" t="str">
        <f>IF(SUM(H29:H31)&gt;=0.001, SUM(H29:H31),"")</f>
        <v/>
      </c>
      <c r="I32" s="5">
        <f>IF(COUNTA(I29:I31)=3, SUM(I29:I31),"")</f>
        <v>14866</v>
      </c>
      <c r="J32" s="5">
        <f>IF(COUNTA(J29:J31)=3, SUM(J29:J31),"")</f>
        <v>95</v>
      </c>
      <c r="K32" s="5">
        <f>IF(COUNTA(K29:K31)=3, SUM(K29:K31),"")</f>
        <v>14961</v>
      </c>
      <c r="L32" s="5">
        <f>IF(COUNTA(L29:L31)=3, SUM(L29:L31),"")</f>
        <v>0</v>
      </c>
      <c r="M32" s="5">
        <f>IF(SUM(M29:M31)=0,"",SUM(M29:M31))</f>
        <v>14961</v>
      </c>
      <c r="N32" s="8">
        <f>IF(COUNTA(M29:M31)=3, SUM(G29:H31,J29:J31,L29:L31)/M32*100,"")</f>
        <v>100</v>
      </c>
    </row>
    <row r="33" spans="1:14" ht="13.5" customHeight="1" x14ac:dyDescent="0.2">
      <c r="A33" s="13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8"/>
    </row>
    <row r="34" spans="1:14" ht="13.5" customHeight="1" x14ac:dyDescent="0.2">
      <c r="A34" s="13" t="s">
        <v>39</v>
      </c>
      <c r="B34" s="5">
        <v>1202</v>
      </c>
      <c r="C34" s="5">
        <v>492</v>
      </c>
      <c r="D34" s="5">
        <v>62</v>
      </c>
      <c r="E34" s="5"/>
      <c r="F34" s="5"/>
      <c r="G34" s="5">
        <v>1756</v>
      </c>
      <c r="H34" s="6">
        <v>0</v>
      </c>
      <c r="I34" s="5">
        <v>1756</v>
      </c>
      <c r="J34" s="5">
        <v>10</v>
      </c>
      <c r="K34" s="5">
        <v>1766</v>
      </c>
      <c r="L34" s="5">
        <v>0</v>
      </c>
      <c r="M34" s="5">
        <v>1766</v>
      </c>
      <c r="N34" s="8">
        <v>100</v>
      </c>
    </row>
    <row r="35" spans="1:14" ht="13.5" customHeight="1" x14ac:dyDescent="0.2">
      <c r="A35" s="13" t="s">
        <v>31</v>
      </c>
      <c r="B35" s="5">
        <f>IF(B34=0,"",B34)</f>
        <v>1202</v>
      </c>
      <c r="C35" s="5">
        <f>IF(C34=0,"",C34)</f>
        <v>492</v>
      </c>
      <c r="D35" s="5">
        <f>IF(D34=0,"",D34)</f>
        <v>62</v>
      </c>
      <c r="E35" s="5"/>
      <c r="F35" s="5"/>
      <c r="G35" s="5">
        <f>IF(G34=0,"",G34)</f>
        <v>1756</v>
      </c>
      <c r="H35" s="6" t="str">
        <f>IF(H34=0,"",H34)</f>
        <v/>
      </c>
      <c r="I35" s="5">
        <f>IF(I34=0,"",I34)</f>
        <v>1756</v>
      </c>
      <c r="J35" s="5">
        <f>IF(J34=0,"",J34)</f>
        <v>10</v>
      </c>
      <c r="K35" s="5">
        <f>IF(K34=0,"",K34)</f>
        <v>1766</v>
      </c>
      <c r="L35" s="5">
        <f>IF(COUNTA(L34)=1, SUM(L34),"")</f>
        <v>0</v>
      </c>
      <c r="M35" s="5">
        <f>IF(M34=0,"",M34)</f>
        <v>1766</v>
      </c>
      <c r="N35" s="8">
        <f>IF(N34=0,"",N34)</f>
        <v>100</v>
      </c>
    </row>
    <row r="36" spans="1:14" ht="13.5" customHeight="1" x14ac:dyDescent="0.2">
      <c r="A36" s="13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8"/>
    </row>
    <row r="37" spans="1:14" ht="13.5" customHeight="1" thickBot="1" x14ac:dyDescent="0.25">
      <c r="A37" s="13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20"/>
    </row>
    <row r="38" spans="1:14" ht="13.5" customHeight="1" thickTop="1" x14ac:dyDescent="0.2">
      <c r="A38" s="14" t="s">
        <v>22</v>
      </c>
      <c r="B38" s="21">
        <f>B20</f>
        <v>398598</v>
      </c>
      <c r="C38" s="21">
        <f>C20</f>
        <v>147052</v>
      </c>
      <c r="D38" s="21">
        <f>D20</f>
        <v>27630</v>
      </c>
      <c r="E38" s="21"/>
      <c r="F38" s="21"/>
      <c r="G38" s="21">
        <f>G20</f>
        <v>573280</v>
      </c>
      <c r="H38" s="22" t="str">
        <f>IF(H20&gt;=0.001,H20,"")</f>
        <v/>
      </c>
      <c r="I38" s="21">
        <f>I20</f>
        <v>573280</v>
      </c>
      <c r="J38" s="21">
        <f>J20</f>
        <v>5854</v>
      </c>
      <c r="K38" s="21">
        <f>K20</f>
        <v>579134</v>
      </c>
      <c r="L38" s="21">
        <f>L20</f>
        <v>15</v>
      </c>
      <c r="M38" s="21">
        <f>IF(M20=0,"",M20)</f>
        <v>579149</v>
      </c>
      <c r="N38" s="23">
        <f>N20</f>
        <v>100</v>
      </c>
    </row>
    <row r="39" spans="1:14" ht="13.5" customHeight="1" x14ac:dyDescent="0.2">
      <c r="A39" s="13" t="s">
        <v>23</v>
      </c>
      <c r="B39" s="5">
        <f>SUM(B24,B27,B32,B35)</f>
        <v>16241</v>
      </c>
      <c r="C39" s="5">
        <f>SUM(C24,C27,C32,C35)</f>
        <v>9346</v>
      </c>
      <c r="D39" s="5">
        <f>SUM(D24,D27,D32,D35)</f>
        <v>1367</v>
      </c>
      <c r="E39" s="5"/>
      <c r="F39" s="5"/>
      <c r="G39" s="5">
        <f>SUM(G24,G27,G32,G35)</f>
        <v>26954</v>
      </c>
      <c r="H39" s="6" t="str">
        <f>IF(SUM(H24,H27,H32,H35)&gt;=0.001, SUM(H24,H27,H32,H35),"")</f>
        <v/>
      </c>
      <c r="I39" s="5">
        <f>IF(COUNTA(I23:I35)=10, SUM(I24,I27,I32,I35),"")</f>
        <v>26954</v>
      </c>
      <c r="J39" s="5">
        <f>IF(COUNTA(J23:J35)=10, SUM(J24,J27,J32,J35),"")</f>
        <v>183</v>
      </c>
      <c r="K39" s="5">
        <f>IF(COUNTA(K23:K35)=10, SUM(K24,K27,K32,K35),"")</f>
        <v>27137</v>
      </c>
      <c r="L39" s="5">
        <f>IF(COUNTA(L23:L35)=10, SUM(L24,L27,L32,L35),"")</f>
        <v>0</v>
      </c>
      <c r="M39" s="5">
        <f>IF(COUNTA(M23:M35)=10, SUM(M24,M27,M32,M35),"")</f>
        <v>27137</v>
      </c>
      <c r="N39" s="8">
        <f>IF(COUNTA(M23:M35)=10, SUM(G24,H24,J24,L24,G27,H27,J27,L27,G32,H32,J32,L32,G35,H35,J35,L35)/SUM(M24,M27,M32,M35)*100,"")</f>
        <v>100</v>
      </c>
    </row>
    <row r="40" spans="1:14" ht="13.5" customHeight="1" x14ac:dyDescent="0.2">
      <c r="A40" s="13" t="s">
        <v>24</v>
      </c>
      <c r="B40" s="5">
        <f>SUM(B38:B39)</f>
        <v>414839</v>
      </c>
      <c r="C40" s="5">
        <f>SUM(C38:C39)</f>
        <v>156398</v>
      </c>
      <c r="D40" s="5">
        <f>SUM(D38:D39)</f>
        <v>28997</v>
      </c>
      <c r="E40" s="5"/>
      <c r="F40" s="5"/>
      <c r="G40" s="5">
        <f>SUM(G38:G39)</f>
        <v>600234</v>
      </c>
      <c r="H40" s="6" t="str">
        <f>IF(SUM(H38:H39)&gt;=0.001, SUM(H38:H39),"")</f>
        <v/>
      </c>
      <c r="I40" s="5">
        <f>IF(COUNTA(I7:I35)=24, SUM(I38:I39),"")</f>
        <v>600234</v>
      </c>
      <c r="J40" s="5">
        <f>IF(COUNTA(J7:J35)=24, SUM(J38:J39),"")</f>
        <v>6037</v>
      </c>
      <c r="K40" s="5">
        <f>IF(COUNTA(K7:K35)=24, SUM(K38:K39),"")</f>
        <v>606271</v>
      </c>
      <c r="L40" s="5">
        <f>IF(COUNTA(L7:L35)=24, SUM(L38:L39),"")</f>
        <v>15</v>
      </c>
      <c r="M40" s="5">
        <f>IF(COUNTA(M7:M35)=24, SUM(M38:M39),"")</f>
        <v>606286</v>
      </c>
      <c r="N40" s="8">
        <f>IF(COUNTA(M7:M35)=24, SUM(G40:H40,J40,L40)/M40*100,"")</f>
        <v>100</v>
      </c>
    </row>
    <row r="41" spans="1:14" ht="13.5" customHeight="1" x14ac:dyDescent="0.2">
      <c r="A41" s="2"/>
      <c r="B41" s="5"/>
      <c r="C41" s="5"/>
      <c r="D41" s="5"/>
      <c r="E41" s="5"/>
      <c r="F41" s="5"/>
      <c r="G41" s="5"/>
      <c r="H41" s="6"/>
      <c r="I41" s="5"/>
      <c r="J41" s="5"/>
      <c r="K41" s="5"/>
      <c r="L41" s="5"/>
      <c r="M41" s="5"/>
      <c r="N41" s="8"/>
    </row>
    <row r="42" spans="1:14" ht="13.5" customHeight="1" x14ac:dyDescent="0.2">
      <c r="A42" s="3"/>
      <c r="B42" s="9"/>
      <c r="C42" s="9"/>
      <c r="D42" s="9"/>
      <c r="E42" s="9"/>
      <c r="F42" s="9"/>
      <c r="G42" s="9"/>
      <c r="H42" s="10"/>
      <c r="I42" s="9"/>
      <c r="J42" s="9"/>
      <c r="K42" s="9"/>
      <c r="L42" s="9"/>
      <c r="M42" s="9"/>
      <c r="N42" s="11"/>
    </row>
    <row r="43" spans="1:14" ht="7" customHeight="1" x14ac:dyDescent="0.2"/>
  </sheetData>
  <mergeCells count="10">
    <mergeCell ref="A2:N2"/>
    <mergeCell ref="A5:A6"/>
    <mergeCell ref="B5:G5"/>
    <mergeCell ref="H5:H6"/>
    <mergeCell ref="I5:I6"/>
    <mergeCell ref="J5:J6"/>
    <mergeCell ref="K5:K6"/>
    <mergeCell ref="L5:L6"/>
    <mergeCell ref="M5:M6"/>
    <mergeCell ref="N5:N6"/>
  </mergeCells>
  <phoneticPr fontId="1"/>
  <conditionalFormatting sqref="H7:H4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7" orientation="landscape" r:id="rId1"/>
  <headerFooter alignWithMargins="0"/>
  <rowBreaks count="1" manualBreakCount="1">
    <brk id="42" max="16383" man="1"/>
  </rowBreaks>
  <colBreaks count="1" manualBreakCount="1">
    <brk id="14" max="1048575" man="1"/>
  </colBreaks>
  <ignoredErrors>
    <ignoredError sqref="H32 L24 L27 L35 M38 H38" formula="1"/>
  </ignoredError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中間開票状況</vt:lpstr>
      <vt:lpstr>中間開票状況!Print_Area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　貴弘</dc:creator>
  <cp:lastModifiedBy>上野　貴弘</cp:lastModifiedBy>
  <cp:lastPrinted>2026-02-08T18:00:23Z</cp:lastPrinted>
  <dcterms:created xsi:type="dcterms:W3CDTF">2025-12-15T02:41:31Z</dcterms:created>
  <dcterms:modified xsi:type="dcterms:W3CDTF">2026-02-08T19:34:30Z</dcterms:modified>
</cp:coreProperties>
</file>