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105 障害福祉人材確保・職場環境改善等事業（R6補正～）\★★★障害福祉人材確保・職場環境改善等事業\★★★★★要綱、QA、リーフレット\山口県　交付要綱\児\2★施行用\"/>
    </mc:Choice>
  </mc:AlternateContent>
  <xr:revisionPtr revIDLastSave="0" documentId="13_ncr:1_{5A443AC2-F7CF-400F-A516-266B1A74DBF4}" xr6:coauthVersionLast="36" xr6:coauthVersionMax="36" xr10:uidLastSave="{00000000-0000-0000-0000-000000000000}"/>
  <bookViews>
    <workbookView xWindow="0" yWindow="0" windowWidth="19125" windowHeight="5475" tabRatio="823" xr2:uid="{00000000-000D-0000-FFFF-FFFF00000000}"/>
  </bookViews>
  <sheets>
    <sheet name="別記第１号様式　交付申請書" sheetId="49" r:id="rId1"/>
    <sheet name="別添様式1　振込先口座申出書" sheetId="47" r:id="rId2"/>
    <sheet name="転記・変換・判定" sheetId="50" state="hidden" r:id="rId3"/>
    <sheet name="タンキングデータ一覧" sheetId="51" state="hidden" r:id="rId4"/>
    <sheet name="計算用" sheetId="21" state="hidden" r:id="rId5"/>
  </sheets>
  <definedNames>
    <definedName name="_xlnm.Print_Area" localSheetId="1">'別添様式1　振込先口座申出書'!$A$1:$J$25</definedName>
  </definedNames>
  <calcPr calcId="191029"/>
</workbook>
</file>

<file path=xl/calcChain.xml><?xml version="1.0" encoding="utf-8"?>
<calcChain xmlns="http://schemas.openxmlformats.org/spreadsheetml/2006/main">
  <c r="B17" i="50" l="1"/>
  <c r="BY2" i="51" s="1"/>
  <c r="AB2" i="51"/>
  <c r="AA2" i="51"/>
  <c r="Z2" i="51"/>
  <c r="Y2" i="51"/>
  <c r="W2" i="51"/>
  <c r="V2" i="51"/>
  <c r="S2" i="51"/>
  <c r="R2" i="51"/>
  <c r="Q2" i="51"/>
  <c r="P2" i="51"/>
  <c r="E11" i="47"/>
  <c r="E10" i="47"/>
  <c r="E9" i="47"/>
  <c r="B4" i="50" s="1"/>
  <c r="D4" i="50" s="1"/>
  <c r="E8" i="47"/>
  <c r="B11" i="50" s="1"/>
  <c r="D11" i="50" s="1"/>
  <c r="G7" i="47"/>
  <c r="B3" i="50" s="1"/>
  <c r="D3" i="50" s="1"/>
  <c r="E7" i="47"/>
  <c r="B2" i="50" s="1"/>
  <c r="D2" i="50" s="1"/>
  <c r="B9" i="50"/>
  <c r="D9" i="50" s="1"/>
  <c r="B7" i="50"/>
  <c r="D7" i="50" s="1"/>
  <c r="B10" i="50"/>
  <c r="D10" i="50" s="1"/>
  <c r="B8" i="50"/>
  <c r="D8" i="50" s="1"/>
  <c r="B5" i="50"/>
  <c r="D5" i="50" s="1"/>
  <c r="J31" i="50" l="1"/>
  <c r="I31" i="50"/>
  <c r="C15" i="50" s="1"/>
  <c r="J11" i="50"/>
  <c r="L11" i="50" s="1"/>
  <c r="I11" i="50"/>
  <c r="C14" i="50" s="1"/>
  <c r="E14" i="50" l="1"/>
  <c r="D14" i="50"/>
  <c r="L24" i="50"/>
  <c r="O24" i="50" s="1"/>
  <c r="O11" i="50"/>
  <c r="L35" i="50"/>
  <c r="O35" i="50" s="1"/>
  <c r="L31" i="50"/>
  <c r="O31" i="50" s="1"/>
  <c r="L32" i="50"/>
  <c r="O32" i="50" s="1"/>
  <c r="L33" i="50"/>
  <c r="O33" i="50" s="1"/>
  <c r="Q35" i="50" l="1"/>
  <c r="R35" i="50" s="1"/>
  <c r="R31" i="50"/>
  <c r="Q31" i="50"/>
  <c r="Q11" i="50"/>
  <c r="R11" i="50" s="1"/>
  <c r="R24" i="50"/>
  <c r="Q24" i="50"/>
  <c r="Q33" i="50"/>
  <c r="R33" i="50"/>
  <c r="Q32" i="50"/>
  <c r="R32" i="50"/>
  <c r="D15" i="50" l="1"/>
  <c r="E15" i="50" s="1"/>
  <c r="X32" i="50"/>
  <c r="Y32" i="50" s="1"/>
  <c r="Z32" i="50" s="1"/>
  <c r="X13" i="50"/>
  <c r="Y13" i="50" s="1"/>
  <c r="Z13" i="50" s="1"/>
  <c r="X21" i="50"/>
  <c r="Y21" i="50" s="1"/>
  <c r="Z21" i="50" s="1"/>
  <c r="X16" i="50"/>
  <c r="Y16" i="50" s="1"/>
  <c r="Z16" i="50" s="1"/>
  <c r="X18" i="50"/>
  <c r="Y18" i="50" s="1"/>
  <c r="Z18" i="50" s="1"/>
  <c r="X14" i="50"/>
  <c r="Y14" i="50" s="1"/>
  <c r="Z14" i="50" s="1"/>
  <c r="X23" i="50"/>
  <c r="Y23" i="50" s="1"/>
  <c r="Z23" i="50" s="1"/>
  <c r="X20" i="50"/>
  <c r="Y20" i="50" s="1"/>
  <c r="Z20" i="50" s="1"/>
  <c r="X15" i="50"/>
  <c r="Y15" i="50" s="1"/>
  <c r="Z15" i="50" s="1"/>
  <c r="X12" i="50"/>
  <c r="Y12" i="50" s="1"/>
  <c r="Z12" i="50" s="1"/>
  <c r="X19" i="50"/>
  <c r="Y19" i="50" s="1"/>
  <c r="Z19" i="50" s="1"/>
  <c r="X11" i="50"/>
  <c r="X17" i="50"/>
  <c r="Y17" i="50" s="1"/>
  <c r="Z17" i="50" s="1"/>
  <c r="X22" i="50"/>
  <c r="Y22" i="50" s="1"/>
  <c r="Z22" i="50" s="1"/>
  <c r="X71" i="50"/>
  <c r="Y71" i="50" s="1"/>
  <c r="Z71" i="50" s="1"/>
  <c r="X63" i="50"/>
  <c r="Y63" i="50" s="1"/>
  <c r="Z63" i="50" s="1"/>
  <c r="X55" i="50"/>
  <c r="Y55" i="50" s="1"/>
  <c r="Z55" i="50" s="1"/>
  <c r="X47" i="50"/>
  <c r="Y47" i="50" s="1"/>
  <c r="Z47" i="50" s="1"/>
  <c r="X39" i="50"/>
  <c r="Y39" i="50" s="1"/>
  <c r="Z39" i="50" s="1"/>
  <c r="X76" i="50"/>
  <c r="Y76" i="50" s="1"/>
  <c r="Z76" i="50" s="1"/>
  <c r="X68" i="50"/>
  <c r="Y68" i="50" s="1"/>
  <c r="Z68" i="50" s="1"/>
  <c r="X60" i="50"/>
  <c r="Y60" i="50" s="1"/>
  <c r="Z60" i="50" s="1"/>
  <c r="X52" i="50"/>
  <c r="Y52" i="50" s="1"/>
  <c r="Z52" i="50" s="1"/>
  <c r="X44" i="50"/>
  <c r="Y44" i="50" s="1"/>
  <c r="Z44" i="50" s="1"/>
  <c r="X36" i="50"/>
  <c r="Y36" i="50" s="1"/>
  <c r="Z36" i="50" s="1"/>
  <c r="X73" i="50"/>
  <c r="Y73" i="50" s="1"/>
  <c r="Z73" i="50" s="1"/>
  <c r="X65" i="50"/>
  <c r="Y65" i="50" s="1"/>
  <c r="Z65" i="50" s="1"/>
  <c r="X57" i="50"/>
  <c r="Y57" i="50" s="1"/>
  <c r="Z57" i="50" s="1"/>
  <c r="X49" i="50"/>
  <c r="Y49" i="50" s="1"/>
  <c r="Z49" i="50" s="1"/>
  <c r="X41" i="50"/>
  <c r="Y41" i="50" s="1"/>
  <c r="Z41" i="50" s="1"/>
  <c r="X70" i="50"/>
  <c r="Y70" i="50" s="1"/>
  <c r="Z70" i="50" s="1"/>
  <c r="X62" i="50"/>
  <c r="Y62" i="50" s="1"/>
  <c r="Z62" i="50" s="1"/>
  <c r="X54" i="50"/>
  <c r="Y54" i="50" s="1"/>
  <c r="Z54" i="50" s="1"/>
  <c r="X46" i="50"/>
  <c r="Y46" i="50" s="1"/>
  <c r="Z46" i="50" s="1"/>
  <c r="X38" i="50"/>
  <c r="Y38" i="50" s="1"/>
  <c r="Z38" i="50" s="1"/>
  <c r="X75" i="50"/>
  <c r="Y75" i="50" s="1"/>
  <c r="Z75" i="50" s="1"/>
  <c r="X67" i="50"/>
  <c r="Y67" i="50" s="1"/>
  <c r="Z67" i="50" s="1"/>
  <c r="X59" i="50"/>
  <c r="Y59" i="50" s="1"/>
  <c r="Z59" i="50" s="1"/>
  <c r="X51" i="50"/>
  <c r="Y51" i="50" s="1"/>
  <c r="Z51" i="50" s="1"/>
  <c r="X43" i="50"/>
  <c r="Y43" i="50" s="1"/>
  <c r="Z43" i="50" s="1"/>
  <c r="X35" i="50"/>
  <c r="Y35" i="50" s="1"/>
  <c r="Z35" i="50" s="1"/>
  <c r="X72" i="50"/>
  <c r="Y72" i="50" s="1"/>
  <c r="Z72" i="50" s="1"/>
  <c r="X64" i="50"/>
  <c r="Y64" i="50" s="1"/>
  <c r="Z64" i="50" s="1"/>
  <c r="X56" i="50"/>
  <c r="Y56" i="50" s="1"/>
  <c r="Z56" i="50" s="1"/>
  <c r="X48" i="50"/>
  <c r="Y48" i="50" s="1"/>
  <c r="Z48" i="50" s="1"/>
  <c r="X40" i="50"/>
  <c r="Y40" i="50" s="1"/>
  <c r="Z40" i="50" s="1"/>
  <c r="X66" i="50"/>
  <c r="Y66" i="50" s="1"/>
  <c r="Z66" i="50" s="1"/>
  <c r="X42" i="50"/>
  <c r="Y42" i="50" s="1"/>
  <c r="Z42" i="50" s="1"/>
  <c r="X69" i="50"/>
  <c r="Y69" i="50" s="1"/>
  <c r="Z69" i="50" s="1"/>
  <c r="X61" i="50"/>
  <c r="Y61" i="50" s="1"/>
  <c r="Z61" i="50" s="1"/>
  <c r="X53" i="50"/>
  <c r="Y53" i="50" s="1"/>
  <c r="Z53" i="50" s="1"/>
  <c r="X45" i="50"/>
  <c r="Y45" i="50" s="1"/>
  <c r="Z45" i="50" s="1"/>
  <c r="X37" i="50"/>
  <c r="Y37" i="50" s="1"/>
  <c r="Z37" i="50" s="1"/>
  <c r="X74" i="50"/>
  <c r="Y74" i="50" s="1"/>
  <c r="Z74" i="50" s="1"/>
  <c r="X58" i="50"/>
  <c r="Y58" i="50" s="1"/>
  <c r="Z58" i="50" s="1"/>
  <c r="X50" i="50"/>
  <c r="Y50" i="50" s="1"/>
  <c r="Z50" i="50" s="1"/>
  <c r="X28" i="50"/>
  <c r="Y28" i="50" s="1"/>
  <c r="Z28" i="50" s="1"/>
  <c r="X25" i="50"/>
  <c r="Y25" i="50" s="1"/>
  <c r="Z25" i="50" s="1"/>
  <c r="X27" i="50"/>
  <c r="Y27" i="50" s="1"/>
  <c r="Z27" i="50" s="1"/>
  <c r="X24" i="50"/>
  <c r="Y24" i="50" s="1"/>
  <c r="Z24" i="50" s="1"/>
  <c r="X29" i="50"/>
  <c r="Y29" i="50" s="1"/>
  <c r="Z29" i="50" s="1"/>
  <c r="X26" i="50"/>
  <c r="Y26" i="50" s="1"/>
  <c r="Z26" i="50" s="1"/>
  <c r="X31" i="50"/>
  <c r="Y31" i="50" s="1"/>
  <c r="Z31" i="50" s="1"/>
  <c r="X34" i="50"/>
  <c r="Y34" i="50" s="1"/>
  <c r="Z34" i="50" s="1"/>
  <c r="X33" i="50"/>
  <c r="Y33" i="50" s="1"/>
  <c r="Z33" i="50" s="1"/>
  <c r="D13" i="50" l="1"/>
  <c r="Y11" i="50"/>
  <c r="Z11" i="50" s="1"/>
  <c r="H15" i="4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28" authorId="0" shapeId="0" xr:uid="{B24A3F68-1E32-468F-BEE3-F6FD170BD806}">
      <text>
        <r>
          <rPr>
            <sz val="9"/>
            <color indexed="81"/>
            <rFont val="MS P ゴシック"/>
            <family val="3"/>
            <charset val="128"/>
          </rPr>
          <t>計画書（別紙様式２－４ 補助金個票）のセルＦ６「提出先都道府県での補助金の見込額の合計」と同額としてください。</t>
        </r>
      </text>
    </comment>
  </commentList>
</comments>
</file>

<file path=xl/sharedStrings.xml><?xml version="1.0" encoding="utf-8"?>
<sst xmlns="http://schemas.openxmlformats.org/spreadsheetml/2006/main" count="478" uniqueCount="322">
  <si>
    <t>①</t>
    <phoneticPr fontId="16"/>
  </si>
  <si>
    <t>②</t>
    <phoneticPr fontId="16"/>
  </si>
  <si>
    <t>③</t>
    <phoneticPr fontId="16"/>
  </si>
  <si>
    <t>④</t>
    <phoneticPr fontId="16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</si>
  <si>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6"/>
  </si>
  <si>
    <t>施設区分</t>
    <rPh sb="0" eb="2">
      <t>シセツ</t>
    </rPh>
    <rPh sb="2" eb="4">
      <t>クブン</t>
    </rPh>
    <phoneticPr fontId="16"/>
  </si>
  <si>
    <t>濃厚接触者発生施設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6"/>
  </si>
  <si>
    <t>その他の施設</t>
    <rPh sb="2" eb="3">
      <t>タ</t>
    </rPh>
    <rPh sb="4" eb="6">
      <t>シセツ</t>
    </rPh>
    <phoneticPr fontId="16"/>
  </si>
  <si>
    <t>それ以外</t>
    <rPh sb="2" eb="4">
      <t>イガイ</t>
    </rPh>
    <phoneticPr fontId="16"/>
  </si>
  <si>
    <t>陽性者発生施設</t>
    <rPh sb="0" eb="2">
      <t>ヨウセイ</t>
    </rPh>
    <rPh sb="2" eb="3">
      <t>シャ</t>
    </rPh>
    <rPh sb="3" eb="5">
      <t>ハッセイ</t>
    </rPh>
    <rPh sb="5" eb="7">
      <t>シセツ</t>
    </rPh>
    <phoneticPr fontId="16"/>
  </si>
  <si>
    <t>慰労金単価</t>
    <rPh sb="0" eb="3">
      <t>イロウキン</t>
    </rPh>
    <rPh sb="3" eb="5">
      <t>タンカ</t>
    </rPh>
    <phoneticPr fontId="16"/>
  </si>
  <si>
    <t>陽性者に1度でも対応</t>
    <rPh sb="0" eb="3">
      <t>ヨウセイシャ</t>
    </rPh>
    <rPh sb="5" eb="6">
      <t>ド</t>
    </rPh>
    <rPh sb="8" eb="10">
      <t>タイオウ</t>
    </rPh>
    <phoneticPr fontId="16"/>
  </si>
  <si>
    <t>利用者に10日以上対応</t>
    <rPh sb="0" eb="3">
      <t>リヨウシャ</t>
    </rPh>
    <rPh sb="6" eb="7">
      <t>ニチ</t>
    </rPh>
    <rPh sb="7" eb="9">
      <t>イジョウ</t>
    </rPh>
    <rPh sb="9" eb="11">
      <t>タイオウ</t>
    </rPh>
    <phoneticPr fontId="16"/>
  </si>
  <si>
    <t>利用者に10日以上対応</t>
    <rPh sb="0" eb="3">
      <t>リヨウシャ</t>
    </rPh>
    <rPh sb="6" eb="11">
      <t>ニチイジョウタイオウ</t>
    </rPh>
    <phoneticPr fontId="16"/>
  </si>
  <si>
    <t>陽性者発生施設陽性者に1度でも対応</t>
    <rPh sb="0" eb="2">
      <t>ヨウセイ</t>
    </rPh>
    <rPh sb="2" eb="3">
      <t>シャ</t>
    </rPh>
    <rPh sb="3" eb="5">
      <t>ハッセイ</t>
    </rPh>
    <rPh sb="5" eb="7">
      <t>シセツ</t>
    </rPh>
    <phoneticPr fontId="16"/>
  </si>
  <si>
    <t>陽性者発生施設利用者に10日以上対応</t>
    <rPh sb="0" eb="2">
      <t>ヨウセイ</t>
    </rPh>
    <rPh sb="2" eb="3">
      <t>シャ</t>
    </rPh>
    <rPh sb="3" eb="5">
      <t>ハッセイ</t>
    </rPh>
    <rPh sb="5" eb="7">
      <t>シセツ</t>
    </rPh>
    <phoneticPr fontId="16"/>
  </si>
  <si>
    <t>濃厚接触者発生施設陽性者に1度でも対応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6"/>
  </si>
  <si>
    <t>濃厚接触者発生施設利用者に10日以上対応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6"/>
  </si>
  <si>
    <t>陽性者発生施設それ以外</t>
    <rPh sb="0" eb="2">
      <t>ヨウセイ</t>
    </rPh>
    <rPh sb="2" eb="3">
      <t>シャ</t>
    </rPh>
    <rPh sb="3" eb="5">
      <t>ハッセイ</t>
    </rPh>
    <rPh sb="5" eb="7">
      <t>シセツ</t>
    </rPh>
    <rPh sb="9" eb="11">
      <t>イガイ</t>
    </rPh>
    <phoneticPr fontId="16"/>
  </si>
  <si>
    <t>濃厚接触者発生施設それ以外</t>
    <rPh sb="0" eb="2">
      <t>ノウコウ</t>
    </rPh>
    <rPh sb="2" eb="5">
      <t>セッショクシャ</t>
    </rPh>
    <rPh sb="5" eb="7">
      <t>ハッセイ</t>
    </rPh>
    <rPh sb="7" eb="9">
      <t>シセツ</t>
    </rPh>
    <rPh sb="11" eb="13">
      <t>イガイ</t>
    </rPh>
    <phoneticPr fontId="16"/>
  </si>
  <si>
    <t>その他の施設利用者に10日以上対応</t>
    <rPh sb="2" eb="3">
      <t>タ</t>
    </rPh>
    <rPh sb="4" eb="6">
      <t>シセツ</t>
    </rPh>
    <phoneticPr fontId="16"/>
  </si>
  <si>
    <t>その他の施設それ以外</t>
    <rPh sb="2" eb="3">
      <t>タ</t>
    </rPh>
    <rPh sb="4" eb="6">
      <t>シセツ</t>
    </rPh>
    <phoneticPr fontId="16"/>
  </si>
  <si>
    <t>なし</t>
    <phoneticPr fontId="16"/>
  </si>
  <si>
    <t>あり</t>
    <phoneticPr fontId="16"/>
  </si>
  <si>
    <t>/事業所</t>
    <rPh sb="1" eb="4">
      <t>ジギョウショ</t>
    </rPh>
    <phoneticPr fontId="14"/>
  </si>
  <si>
    <t>共通</t>
    <rPh sb="0" eb="2">
      <t>キョウツウ</t>
    </rPh>
    <phoneticPr fontId="16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</si>
  <si>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</si>
  <si>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</si>
  <si>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</si>
  <si>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</si>
  <si>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</si>
  <si>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</si>
  <si>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</si>
  <si>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</si>
  <si>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</si>
  <si>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</si>
  <si>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</si>
  <si>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</si>
  <si>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</si>
  <si>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</si>
  <si>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</si>
  <si>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</si>
  <si>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</si>
  <si>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</si>
  <si>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</si>
  <si>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</si>
  <si>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17"/>
  </si>
  <si>
    <t>静岡県</t>
    <rPh sb="0" eb="3">
      <t>シズオカケン</t>
    </rPh>
    <phoneticPr fontId="17"/>
  </si>
  <si>
    <t>愛知県</t>
    <rPh sb="0" eb="3">
      <t>アイチケン</t>
    </rPh>
    <phoneticPr fontId="17"/>
  </si>
  <si>
    <t>三重県</t>
    <rPh sb="0" eb="3">
      <t>ミエケン</t>
    </rPh>
    <phoneticPr fontId="17"/>
  </si>
  <si>
    <t>滋賀県</t>
    <rPh sb="0" eb="3">
      <t>シガケン</t>
    </rPh>
    <phoneticPr fontId="17"/>
  </si>
  <si>
    <t>京都府</t>
    <rPh sb="0" eb="3">
      <t>キョウトフ</t>
    </rPh>
    <phoneticPr fontId="17"/>
  </si>
  <si>
    <t>大阪府</t>
    <rPh sb="0" eb="3">
      <t>オオサカフ</t>
    </rPh>
    <phoneticPr fontId="17"/>
  </si>
  <si>
    <t>兵庫県</t>
    <rPh sb="0" eb="3">
      <t>ヒョウゴケン</t>
    </rPh>
    <phoneticPr fontId="17"/>
  </si>
  <si>
    <t>奈良県</t>
    <rPh sb="0" eb="3">
      <t>ナラケン</t>
    </rPh>
    <phoneticPr fontId="17"/>
  </si>
  <si>
    <t>和歌山県</t>
    <rPh sb="0" eb="4">
      <t>ワカヤマケン</t>
    </rPh>
    <phoneticPr fontId="17"/>
  </si>
  <si>
    <t>鳥取県</t>
    <rPh sb="0" eb="3">
      <t>トットリケン</t>
    </rPh>
    <phoneticPr fontId="17"/>
  </si>
  <si>
    <t>島根県</t>
    <rPh sb="0" eb="3">
      <t>シマネケン</t>
    </rPh>
    <phoneticPr fontId="17"/>
  </si>
  <si>
    <t>岡山県</t>
    <rPh sb="0" eb="3">
      <t>オカヤマケン</t>
    </rPh>
    <phoneticPr fontId="17"/>
  </si>
  <si>
    <t>広島県</t>
    <rPh sb="0" eb="3">
      <t>ヒロシマケン</t>
    </rPh>
    <phoneticPr fontId="17"/>
  </si>
  <si>
    <t>山口県</t>
    <rPh sb="0" eb="3">
      <t>ヤマグチケン</t>
    </rPh>
    <phoneticPr fontId="17"/>
  </si>
  <si>
    <t>徳島県</t>
    <rPh sb="0" eb="3">
      <t>トクシマケン</t>
    </rPh>
    <phoneticPr fontId="17"/>
  </si>
  <si>
    <t>香川県</t>
    <rPh sb="0" eb="3">
      <t>カガワケン</t>
    </rPh>
    <phoneticPr fontId="17"/>
  </si>
  <si>
    <t>愛媛県</t>
    <rPh sb="0" eb="3">
      <t>エヒメケン</t>
    </rPh>
    <phoneticPr fontId="17"/>
  </si>
  <si>
    <t>高知県</t>
    <rPh sb="0" eb="3">
      <t>コウチケン</t>
    </rPh>
    <phoneticPr fontId="17"/>
  </si>
  <si>
    <t>福岡県</t>
    <rPh sb="0" eb="3">
      <t>フクオカケン</t>
    </rPh>
    <phoneticPr fontId="17"/>
  </si>
  <si>
    <t>佐賀県</t>
    <rPh sb="0" eb="3">
      <t>サガケン</t>
    </rPh>
    <phoneticPr fontId="17"/>
  </si>
  <si>
    <t>長崎県</t>
    <rPh sb="0" eb="3">
      <t>ナガサキケン</t>
    </rPh>
    <phoneticPr fontId="17"/>
  </si>
  <si>
    <t>熊本県</t>
    <rPh sb="0" eb="3">
      <t>クマモトケン</t>
    </rPh>
    <phoneticPr fontId="17"/>
  </si>
  <si>
    <t>大分県</t>
    <rPh sb="0" eb="3">
      <t>オオイタケン</t>
    </rPh>
    <phoneticPr fontId="17"/>
  </si>
  <si>
    <t>宮崎県</t>
    <rPh sb="0" eb="3">
      <t>ミヤザキケン</t>
    </rPh>
    <phoneticPr fontId="17"/>
  </si>
  <si>
    <t>鹿児島県</t>
    <rPh sb="0" eb="4">
      <t>カゴシマケン</t>
    </rPh>
    <phoneticPr fontId="17"/>
  </si>
  <si>
    <t>沖縄県</t>
    <rPh sb="0" eb="3">
      <t>オキナワケン</t>
    </rPh>
    <phoneticPr fontId="17"/>
  </si>
  <si>
    <t>療養介護</t>
    <rPh sb="0" eb="2">
      <t>リョウヨウ</t>
    </rPh>
    <rPh sb="2" eb="4">
      <t>カイゴ</t>
    </rPh>
    <phoneticPr fontId="14"/>
  </si>
  <si>
    <t>生活介護</t>
    <rPh sb="0" eb="2">
      <t>セイカツ</t>
    </rPh>
    <rPh sb="2" eb="4">
      <t>カイゴ</t>
    </rPh>
    <phoneticPr fontId="14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</si>
  <si>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4"/>
  </si>
  <si>
    <t>自立訓練（生活訓練）</t>
    <rPh sb="0" eb="4">
      <t>ジリツクンレン</t>
    </rPh>
    <rPh sb="5" eb="7">
      <t>セイカツ</t>
    </rPh>
    <rPh sb="7" eb="9">
      <t>クンレン</t>
    </rPh>
    <phoneticPr fontId="14"/>
  </si>
  <si>
    <t>就労移行支援</t>
    <rPh sb="0" eb="2">
      <t>シュウロウ</t>
    </rPh>
    <rPh sb="2" eb="4">
      <t>イコウ</t>
    </rPh>
    <rPh sb="4" eb="6">
      <t>シエン</t>
    </rPh>
    <phoneticPr fontId="14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</si>
  <si>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4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</si>
  <si>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4"/>
  </si>
  <si>
    <t>就労定着支援</t>
    <rPh sb="0" eb="2">
      <t>シュウロウ</t>
    </rPh>
    <rPh sb="2" eb="4">
      <t>テイチャク</t>
    </rPh>
    <rPh sb="4" eb="6">
      <t>シエン</t>
    </rPh>
    <phoneticPr fontId="14"/>
  </si>
  <si>
    <t>自立生活援助</t>
    <rPh sb="0" eb="2">
      <t>ジリツ</t>
    </rPh>
    <rPh sb="2" eb="4">
      <t>セイカツ</t>
    </rPh>
    <rPh sb="4" eb="6">
      <t>エンジョ</t>
    </rPh>
    <phoneticPr fontId="14"/>
  </si>
  <si>
    <t>児童発達支援</t>
    <rPh sb="0" eb="2">
      <t>ジドウ</t>
    </rPh>
    <rPh sb="2" eb="4">
      <t>ハッタツ</t>
    </rPh>
    <rPh sb="4" eb="6">
      <t>シエン</t>
    </rPh>
    <phoneticPr fontId="14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</si>
  <si>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4"/>
  </si>
  <si>
    <t>放課後等デイサービス</t>
    <rPh sb="0" eb="3">
      <t>ホウカゴ</t>
    </rPh>
    <rPh sb="3" eb="4">
      <t>トウ</t>
    </rPh>
    <phoneticPr fontId="14"/>
  </si>
  <si>
    <t>短期入所</t>
    <rPh sb="0" eb="2">
      <t>タンキ</t>
    </rPh>
    <rPh sb="2" eb="4">
      <t>ニュウショ</t>
    </rPh>
    <phoneticPr fontId="14"/>
  </si>
  <si>
    <t>施設入所支援</t>
    <rPh sb="0" eb="2">
      <t>シセツ</t>
    </rPh>
    <rPh sb="2" eb="4">
      <t>ニュウショ</t>
    </rPh>
    <rPh sb="4" eb="6">
      <t>シエン</t>
    </rPh>
    <phoneticPr fontId="14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</si>
  <si>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</si>
  <si>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4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</si>
  <si>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4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</si>
  <si>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4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</si>
  <si>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4"/>
  </si>
  <si>
    <t>居宅介護</t>
    <rPh sb="0" eb="2">
      <t>キョタク</t>
    </rPh>
    <rPh sb="2" eb="4">
      <t>カイゴ</t>
    </rPh>
    <phoneticPr fontId="14"/>
  </si>
  <si>
    <t>重度訪問介護</t>
    <rPh sb="0" eb="2">
      <t>ジュウド</t>
    </rPh>
    <rPh sb="2" eb="4">
      <t>ホウモン</t>
    </rPh>
    <rPh sb="4" eb="6">
      <t>カイゴ</t>
    </rPh>
    <phoneticPr fontId="14"/>
  </si>
  <si>
    <t>同行援護</t>
    <rPh sb="0" eb="2">
      <t>ドウコウ</t>
    </rPh>
    <rPh sb="2" eb="4">
      <t>エンゴ</t>
    </rPh>
    <phoneticPr fontId="14"/>
  </si>
  <si>
    <t>行動援護</t>
    <rPh sb="0" eb="2">
      <t>コウドウ</t>
    </rPh>
    <rPh sb="2" eb="4">
      <t>エンゴ</t>
    </rPh>
    <phoneticPr fontId="14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</si>
  <si>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4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</si>
  <si>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4"/>
  </si>
  <si>
    <t>計画相談支援</t>
    <rPh sb="0" eb="2">
      <t>ケイカク</t>
    </rPh>
    <rPh sb="2" eb="4">
      <t>ソウダン</t>
    </rPh>
    <rPh sb="4" eb="6">
      <t>シエン</t>
    </rPh>
    <phoneticPr fontId="14"/>
  </si>
  <si>
    <t>地域移行支援</t>
    <rPh sb="0" eb="2">
      <t>チイキ</t>
    </rPh>
    <rPh sb="2" eb="4">
      <t>イコウ</t>
    </rPh>
    <rPh sb="4" eb="6">
      <t>シエン</t>
    </rPh>
    <phoneticPr fontId="14"/>
  </si>
  <si>
    <t>地域定着支援</t>
    <rPh sb="0" eb="2">
      <t>チイキ</t>
    </rPh>
    <rPh sb="2" eb="4">
      <t>テイチャク</t>
    </rPh>
    <rPh sb="4" eb="6">
      <t>シエン</t>
    </rPh>
    <phoneticPr fontId="14"/>
  </si>
  <si>
    <t>障害児相談支援</t>
    <rPh sb="0" eb="3">
      <t>ショウガイジ</t>
    </rPh>
    <rPh sb="3" eb="5">
      <t>ソウダン</t>
    </rPh>
    <rPh sb="5" eb="7">
      <t>シエン</t>
    </rPh>
    <phoneticPr fontId="14"/>
  </si>
  <si>
    <t>多機能型居室</t>
    <rPh sb="0" eb="4">
      <t>タキノウガタ</t>
    </rPh>
    <rPh sb="4" eb="6">
      <t>キョシツ</t>
    </rPh>
    <phoneticPr fontId="16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</si>
  <si>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6"/>
  </si>
  <si>
    <t>/施設</t>
    <rPh sb="1" eb="3">
      <t>シセツ</t>
    </rPh>
    <phoneticPr fontId="14"/>
  </si>
  <si>
    <t>2-1</t>
    <phoneticPr fontId="16"/>
  </si>
  <si>
    <t>2-2</t>
    <phoneticPr fontId="16"/>
  </si>
  <si>
    <t>宿泊型自立訓練</t>
    <rPh sb="0" eb="3">
      <t>シュクハクガタ</t>
    </rPh>
    <rPh sb="3" eb="5">
      <t>ジリツ</t>
    </rPh>
    <rPh sb="5" eb="7">
      <t>クンレン</t>
    </rPh>
    <phoneticPr fontId="16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</si>
  <si>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14"/>
  </si>
  <si>
    <t>振込先口座申出書</t>
    <rPh sb="0" eb="2">
      <t>フリコミ</t>
    </rPh>
    <rPh sb="2" eb="3">
      <t>サキ</t>
    </rPh>
    <rPh sb="3" eb="5">
      <t>コウザ</t>
    </rPh>
    <rPh sb="5" eb="7">
      <t>モウシデ</t>
    </rPh>
    <rPh sb="7" eb="8">
      <t>ショ</t>
    </rPh>
    <phoneticPr fontId="21"/>
  </si>
  <si>
    <t>（別添様式１）</t>
    <phoneticPr fontId="16"/>
  </si>
  <si>
    <t>　山口県知事様</t>
    <rPh sb="1" eb="3">
      <t>ヤマグチ</t>
    </rPh>
    <rPh sb="3" eb="6">
      <t>ケンチジ</t>
    </rPh>
    <rPh sb="6" eb="7">
      <t>サマ</t>
    </rPh>
    <phoneticPr fontId="2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</si>
  <si>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1"/>
  </si>
  <si>
    <t>-</t>
    <phoneticPr fontId="16"/>
  </si>
  <si>
    <t>申出者 　</t>
    <rPh sb="0" eb="1">
      <t>サル</t>
    </rPh>
    <rPh sb="1" eb="2">
      <t>デ</t>
    </rPh>
    <rPh sb="2" eb="3">
      <t>シャ</t>
    </rPh>
    <phoneticPr fontId="21"/>
  </si>
  <si>
    <t>住　　　　　　所</t>
    <rPh sb="0" eb="1">
      <t>ジュウ</t>
    </rPh>
    <rPh sb="7" eb="8">
      <t>ショ</t>
    </rPh>
    <phoneticPr fontId="21"/>
  </si>
  <si>
    <t>(交付申請者)</t>
    <rPh sb="1" eb="3">
      <t>コウフ</t>
    </rPh>
    <rPh sb="3" eb="6">
      <t>シンセイシャ</t>
    </rPh>
    <phoneticPr fontId="21"/>
  </si>
  <si>
    <t>名称</t>
    <rPh sb="0" eb="1">
      <t>メイ</t>
    </rPh>
    <rPh sb="1" eb="2">
      <t>ショウ</t>
    </rPh>
    <phoneticPr fontId="21"/>
  </si>
  <si>
    <t>代表者の職・氏名</t>
    <phoneticPr fontId="21"/>
  </si>
  <si>
    <t>電話番号</t>
    <rPh sb="0" eb="4">
      <t>デンワバンゴウ</t>
    </rPh>
    <phoneticPr fontId="16"/>
  </si>
  <si>
    <t>【受取口座記入欄】　※長期間入出金のない口座を記入しないこと</t>
    <phoneticPr fontId="16"/>
  </si>
  <si>
    <t>金融機関名</t>
    <rPh sb="0" eb="4">
      <t>キンユウキカン</t>
    </rPh>
    <rPh sb="4" eb="5">
      <t>メイ</t>
    </rPh>
    <phoneticPr fontId="16"/>
  </si>
  <si>
    <t>金融機関の種類</t>
    <rPh sb="0" eb="2">
      <t>キンユウ</t>
    </rPh>
    <rPh sb="2" eb="4">
      <t>キカン</t>
    </rPh>
    <rPh sb="5" eb="7">
      <t>シュルイ</t>
    </rPh>
    <phoneticPr fontId="16"/>
  </si>
  <si>
    <t>金融機関コード（４桁）</t>
    <rPh sb="0" eb="2">
      <t>キンユウ</t>
    </rPh>
    <rPh sb="2" eb="4">
      <t>キカン</t>
    </rPh>
    <rPh sb="9" eb="10">
      <t>ケタ</t>
    </rPh>
    <phoneticPr fontId="16"/>
  </si>
  <si>
    <t>本・支店名</t>
    <rPh sb="0" eb="1">
      <t>ホン</t>
    </rPh>
    <rPh sb="2" eb="5">
      <t>シテンメイ</t>
    </rPh>
    <phoneticPr fontId="16"/>
  </si>
  <si>
    <t>本・支店の区別</t>
    <rPh sb="0" eb="1">
      <t>ホン</t>
    </rPh>
    <rPh sb="2" eb="4">
      <t>シテン</t>
    </rPh>
    <rPh sb="5" eb="7">
      <t>クベツ</t>
    </rPh>
    <phoneticPr fontId="16"/>
  </si>
  <si>
    <t>支店コード（３桁）</t>
    <rPh sb="0" eb="2">
      <t>シテン</t>
    </rPh>
    <rPh sb="7" eb="8">
      <t>ケタ</t>
    </rPh>
    <phoneticPr fontId="16"/>
  </si>
  <si>
    <t>預金種目</t>
    <rPh sb="0" eb="2">
      <t>ヨキン</t>
    </rPh>
    <rPh sb="2" eb="4">
      <t>シュモク</t>
    </rPh>
    <phoneticPr fontId="16"/>
  </si>
  <si>
    <t>口座番号（７桁）</t>
    <rPh sb="0" eb="2">
      <t>コウザ</t>
    </rPh>
    <rPh sb="2" eb="4">
      <t>バンゴウ</t>
    </rPh>
    <rPh sb="6" eb="7">
      <t>ケタ</t>
    </rPh>
    <phoneticPr fontId="16"/>
  </si>
  <si>
    <t>口座名義人(カナ)</t>
    <rPh sb="0" eb="2">
      <t>コウザ</t>
    </rPh>
    <rPh sb="2" eb="5">
      <t>メイギニン</t>
    </rPh>
    <phoneticPr fontId="16"/>
  </si>
  <si>
    <t>令和</t>
    <rPh sb="0" eb="1">
      <t>レイ</t>
    </rPh>
    <rPh sb="1" eb="2">
      <t>ワ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</si>
  <si>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</si>
  <si>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</si>
  <si>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</si>
  <si>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　山口県知事　様</t>
    <rPh sb="1" eb="4">
      <t>ヤマグチケン</t>
    </rPh>
    <rPh sb="4" eb="6">
      <t>チジ</t>
    </rPh>
    <rPh sb="7" eb="8">
      <t>サマ</t>
    </rPh>
    <phoneticPr fontId="21"/>
  </si>
  <si>
    <t>郵便番号</t>
    <rPh sb="0" eb="4">
      <t>ユウビンバンゴウ</t>
    </rPh>
    <phoneticPr fontId="21"/>
  </si>
  <si>
    <t>ふりがな</t>
    <phoneticPr fontId="21"/>
  </si>
  <si>
    <t>代表者の職・氏名</t>
    <rPh sb="0" eb="3">
      <t>ダイヒョウシャ</t>
    </rPh>
    <rPh sb="4" eb="5">
      <t>ショク</t>
    </rPh>
    <rPh sb="6" eb="8">
      <t>シメイ</t>
    </rPh>
    <phoneticPr fontId="21"/>
  </si>
  <si>
    <t>金</t>
    <rPh sb="0" eb="1">
      <t>キン</t>
    </rPh>
    <phoneticPr fontId="21"/>
  </si>
  <si>
    <t>円</t>
    <rPh sb="0" eb="1">
      <t>エン</t>
    </rPh>
    <phoneticPr fontId="21"/>
  </si>
  <si>
    <t>（添付資料）</t>
    <rPh sb="1" eb="3">
      <t>テンプ</t>
    </rPh>
    <rPh sb="3" eb="5">
      <t>シリョウ</t>
    </rPh>
    <phoneticPr fontId="21"/>
  </si>
  <si>
    <t>申 請 者</t>
    <rPh sb="0" eb="1">
      <t>サル</t>
    </rPh>
    <rPh sb="2" eb="3">
      <t>ショウ</t>
    </rPh>
    <rPh sb="4" eb="5">
      <t>モノ</t>
    </rPh>
    <phoneticPr fontId="21"/>
  </si>
  <si>
    <t>住　　　所</t>
    <rPh sb="0" eb="1">
      <t>ジュウ</t>
    </rPh>
    <rPh sb="4" eb="5">
      <t>ショ</t>
    </rPh>
    <phoneticPr fontId="21"/>
  </si>
  <si>
    <t>名　　　称</t>
    <rPh sb="0" eb="1">
      <t>メイ</t>
    </rPh>
    <rPh sb="4" eb="5">
      <t>ショウ</t>
    </rPh>
    <phoneticPr fontId="21"/>
  </si>
  <si>
    <t>標記について、山口県補助金等交付規則第３条の規定により、関係書類を添えて申請します。</t>
    <rPh sb="0" eb="2">
      <t>ヒョウキ</t>
    </rPh>
    <rPh sb="7" eb="10">
      <t>ヤマグチケン</t>
    </rPh>
    <rPh sb="10" eb="13">
      <t>ホジョキン</t>
    </rPh>
    <rPh sb="13" eb="14">
      <t>ナド</t>
    </rPh>
    <rPh sb="14" eb="16">
      <t>コウフ</t>
    </rPh>
    <rPh sb="16" eb="18">
      <t>キソク</t>
    </rPh>
    <rPh sb="18" eb="19">
      <t>ダイ</t>
    </rPh>
    <rPh sb="20" eb="21">
      <t>ジョウ</t>
    </rPh>
    <rPh sb="22" eb="24">
      <t>キテイ</t>
    </rPh>
    <rPh sb="28" eb="30">
      <t>カンケイ</t>
    </rPh>
    <rPh sb="30" eb="32">
      <t>ショルイ</t>
    </rPh>
    <rPh sb="33" eb="34">
      <t>ソ</t>
    </rPh>
    <rPh sb="36" eb="38">
      <t>シンセイ</t>
    </rPh>
    <phoneticPr fontId="21"/>
  </si>
  <si>
    <t>申請額</t>
    <rPh sb="0" eb="2">
      <t>シンセイ</t>
    </rPh>
    <rPh sb="2" eb="3">
      <t>ガク</t>
    </rPh>
    <phoneticPr fontId="21"/>
  </si>
  <si>
    <t>別記第１号様式（第５条関係）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1"/>
  </si>
  <si>
    <t>　２　振込先口座申出書（別添様式１）</t>
    <rPh sb="3" eb="6">
      <t>フリコミサキ</t>
    </rPh>
    <rPh sb="6" eb="8">
      <t>コウザ</t>
    </rPh>
    <rPh sb="8" eb="11">
      <t>モウシデショ</t>
    </rPh>
    <rPh sb="12" eb="13">
      <t>テン</t>
    </rPh>
    <rPh sb="13" eb="15">
      <t>ヨウシキ</t>
    </rPh>
    <phoneticPr fontId="21"/>
  </si>
  <si>
    <t>転記</t>
    <rPh sb="0" eb="2">
      <t>テンキ</t>
    </rPh>
    <phoneticPr fontId="33"/>
  </si>
  <si>
    <t>変換</t>
    <rPh sb="0" eb="2">
      <t>ヘンカン</t>
    </rPh>
    <phoneticPr fontId="33"/>
  </si>
  <si>
    <t>郵便番号（上3桁）</t>
    <rPh sb="0" eb="4">
      <t>ユウビンバンゴウ</t>
    </rPh>
    <rPh sb="5" eb="6">
      <t>ウエ</t>
    </rPh>
    <rPh sb="7" eb="8">
      <t>ケタ</t>
    </rPh>
    <phoneticPr fontId="33"/>
  </si>
  <si>
    <t>→</t>
  </si>
  <si>
    <t>郵便番号（下4桁）</t>
    <rPh sb="0" eb="4">
      <t>ユウビンバンゴウ</t>
    </rPh>
    <rPh sb="5" eb="6">
      <t>シタ</t>
    </rPh>
    <rPh sb="7" eb="8">
      <t>ケタ</t>
    </rPh>
    <phoneticPr fontId="33"/>
  </si>
  <si>
    <t>名称</t>
    <rPh sb="0" eb="2">
      <t>メイショウ</t>
    </rPh>
    <phoneticPr fontId="33"/>
  </si>
  <si>
    <t>代表者職・氏名</t>
    <rPh sb="0" eb="3">
      <t>ダイヒョウシャ</t>
    </rPh>
    <rPh sb="3" eb="4">
      <t>ショク</t>
    </rPh>
    <rPh sb="5" eb="7">
      <t>シメイ</t>
    </rPh>
    <phoneticPr fontId="16"/>
  </si>
  <si>
    <t>金融機関コード＋支店コード</t>
    <rPh sb="0" eb="4">
      <t>キンユウキカン</t>
    </rPh>
    <rPh sb="8" eb="10">
      <t>シテン</t>
    </rPh>
    <phoneticPr fontId="33"/>
  </si>
  <si>
    <t>預金種別</t>
    <rPh sb="0" eb="4">
      <t>ヨキンシュベツ</t>
    </rPh>
    <phoneticPr fontId="33"/>
  </si>
  <si>
    <t>口座番号</t>
    <rPh sb="0" eb="4">
      <t>コウザバンゴウ</t>
    </rPh>
    <phoneticPr fontId="33"/>
  </si>
  <si>
    <t>編集禁止箇所</t>
    <rPh sb="0" eb="2">
      <t>ヘンシュウ</t>
    </rPh>
    <rPh sb="2" eb="4">
      <t>キンシ</t>
    </rPh>
    <rPh sb="4" eb="6">
      <t>カショ</t>
    </rPh>
    <phoneticPr fontId="21"/>
  </si>
  <si>
    <t>口座名義人</t>
    <rPh sb="0" eb="2">
      <t>コウザ</t>
    </rPh>
    <rPh sb="2" eb="4">
      <t>メイギ</t>
    </rPh>
    <rPh sb="4" eb="5">
      <t>ニン</t>
    </rPh>
    <phoneticPr fontId="33"/>
  </si>
  <si>
    <t>１．山口県か否か</t>
    <rPh sb="2" eb="5">
      <t>ヤマグチケン</t>
    </rPh>
    <rPh sb="6" eb="7">
      <t>イナ</t>
    </rPh>
    <phoneticPr fontId="21"/>
  </si>
  <si>
    <t>２．市か町か</t>
    <rPh sb="2" eb="3">
      <t>シ</t>
    </rPh>
    <rPh sb="4" eb="5">
      <t>マチ</t>
    </rPh>
    <phoneticPr fontId="21"/>
  </si>
  <si>
    <t>３．何文字か</t>
    <rPh sb="2" eb="5">
      <t>ナンモジ</t>
    </rPh>
    <phoneticPr fontId="21"/>
  </si>
  <si>
    <t>住所</t>
    <rPh sb="0" eb="2">
      <t>ジュウショ</t>
    </rPh>
    <phoneticPr fontId="33"/>
  </si>
  <si>
    <t>（山口県内）</t>
    <rPh sb="1" eb="5">
      <t>ヤマグチケンナイ</t>
    </rPh>
    <phoneticPr fontId="21"/>
  </si>
  <si>
    <t>➡</t>
    <phoneticPr fontId="21"/>
  </si>
  <si>
    <t>（市）</t>
    <rPh sb="1" eb="2">
      <t>シ</t>
    </rPh>
    <phoneticPr fontId="21"/>
  </si>
  <si>
    <t>萩市</t>
    <rPh sb="0" eb="2">
      <t>ハギシ</t>
    </rPh>
    <phoneticPr fontId="16"/>
  </si>
  <si>
    <t>光市</t>
    <rPh sb="0" eb="2">
      <t>ヒカリシ</t>
    </rPh>
    <phoneticPr fontId="16"/>
  </si>
  <si>
    <t>住所コード</t>
    <rPh sb="0" eb="2">
      <t>ジュウショ</t>
    </rPh>
    <phoneticPr fontId="21"/>
  </si>
  <si>
    <t>下関市</t>
    <rPh sb="0" eb="3">
      <t>シモノセキシ</t>
    </rPh>
    <phoneticPr fontId="33"/>
  </si>
  <si>
    <t>県内</t>
    <rPh sb="0" eb="2">
      <t>ケンナイ</t>
    </rPh>
    <phoneticPr fontId="21"/>
  </si>
  <si>
    <t>宇部市</t>
    <rPh sb="0" eb="3">
      <t>ウベシ</t>
    </rPh>
    <phoneticPr fontId="33"/>
  </si>
  <si>
    <t>県外</t>
    <rPh sb="0" eb="2">
      <t>ケンガイ</t>
    </rPh>
    <phoneticPr fontId="21"/>
  </si>
  <si>
    <t>山口市</t>
    <rPh sb="0" eb="3">
      <t>ヤマグチシ</t>
    </rPh>
    <phoneticPr fontId="33"/>
  </si>
  <si>
    <t>防府市</t>
    <rPh sb="0" eb="3">
      <t>ホウフシ</t>
    </rPh>
    <phoneticPr fontId="33"/>
  </si>
  <si>
    <t>申請金額</t>
    <rPh sb="0" eb="4">
      <t>シンセイキンガク</t>
    </rPh>
    <phoneticPr fontId="16"/>
  </si>
  <si>
    <t>下松市</t>
    <rPh sb="0" eb="3">
      <t>クダマツシ</t>
    </rPh>
    <phoneticPr fontId="33"/>
  </si>
  <si>
    <t>岩国市</t>
    <rPh sb="0" eb="3">
      <t>イワクニシ</t>
    </rPh>
    <phoneticPr fontId="33"/>
  </si>
  <si>
    <t>長門市</t>
    <rPh sb="0" eb="3">
      <t>ナガトシ</t>
    </rPh>
    <phoneticPr fontId="33"/>
  </si>
  <si>
    <t>柳井市</t>
    <rPh sb="0" eb="3">
      <t>ヤナイシ</t>
    </rPh>
    <phoneticPr fontId="33"/>
  </si>
  <si>
    <t>美祢市</t>
    <rPh sb="0" eb="3">
      <t>ミネシ</t>
    </rPh>
    <phoneticPr fontId="33"/>
  </si>
  <si>
    <t>周南市</t>
    <rPh sb="0" eb="3">
      <t>シュウナンシ</t>
    </rPh>
    <phoneticPr fontId="33"/>
  </si>
  <si>
    <t>山陽小野田市</t>
    <rPh sb="0" eb="6">
      <t>サンヨウオノダシ</t>
    </rPh>
    <phoneticPr fontId="16"/>
  </si>
  <si>
    <t>（町）</t>
    <rPh sb="1" eb="2">
      <t>マチ</t>
    </rPh>
    <phoneticPr fontId="21"/>
  </si>
  <si>
    <t>和木町</t>
    <rPh sb="0" eb="3">
      <t>ワキチョウ</t>
    </rPh>
    <phoneticPr fontId="33"/>
  </si>
  <si>
    <t>上関町</t>
    <rPh sb="0" eb="3">
      <t>カミノセキチョウ</t>
    </rPh>
    <phoneticPr fontId="33"/>
  </si>
  <si>
    <t>平生町</t>
    <rPh sb="0" eb="3">
      <t>ヒラオチョウ</t>
    </rPh>
    <phoneticPr fontId="33"/>
  </si>
  <si>
    <t>阿武町</t>
    <rPh sb="0" eb="3">
      <t>アブチョウ</t>
    </rPh>
    <phoneticPr fontId="33"/>
  </si>
  <si>
    <t>田布施町</t>
    <rPh sb="0" eb="4">
      <t>タブセチョウ</t>
    </rPh>
    <phoneticPr fontId="33"/>
  </si>
  <si>
    <t>周防大島町</t>
    <rPh sb="0" eb="5">
      <t>スオウオオシマチョウ</t>
    </rPh>
    <phoneticPr fontId="33"/>
  </si>
  <si>
    <t>２．都・道・府・県</t>
    <rPh sb="2" eb="3">
      <t>ト</t>
    </rPh>
    <rPh sb="4" eb="5">
      <t>ドウ</t>
    </rPh>
    <rPh sb="6" eb="7">
      <t>フ</t>
    </rPh>
    <rPh sb="8" eb="9">
      <t>ケン</t>
    </rPh>
    <phoneticPr fontId="21"/>
  </si>
  <si>
    <t>（山口県外）</t>
    <rPh sb="1" eb="5">
      <t>ヤマグチケンガイ</t>
    </rPh>
    <phoneticPr fontId="21"/>
  </si>
  <si>
    <t>（都）</t>
    <rPh sb="1" eb="2">
      <t>ト</t>
    </rPh>
    <phoneticPr fontId="21"/>
  </si>
  <si>
    <t>東京都</t>
    <rPh sb="0" eb="3">
      <t>トウキョウト</t>
    </rPh>
    <phoneticPr fontId="33"/>
  </si>
  <si>
    <t>（道）</t>
    <rPh sb="1" eb="2">
      <t>ミチ</t>
    </rPh>
    <phoneticPr fontId="21"/>
  </si>
  <si>
    <t>北海道</t>
    <rPh sb="0" eb="3">
      <t>ホッカイドウ</t>
    </rPh>
    <phoneticPr fontId="33"/>
  </si>
  <si>
    <t>（府）</t>
    <rPh sb="1" eb="2">
      <t>フ</t>
    </rPh>
    <phoneticPr fontId="21"/>
  </si>
  <si>
    <t>京都府</t>
    <rPh sb="0" eb="3">
      <t>キョウトフ</t>
    </rPh>
    <phoneticPr fontId="33"/>
  </si>
  <si>
    <t>大阪府</t>
    <rPh sb="0" eb="3">
      <t>オオサカフ</t>
    </rPh>
    <phoneticPr fontId="33"/>
  </si>
  <si>
    <t>（県）</t>
    <rPh sb="1" eb="2">
      <t>ケン</t>
    </rPh>
    <phoneticPr fontId="21"/>
  </si>
  <si>
    <t>青森県</t>
    <rPh sb="0" eb="3">
      <t>アオモリケン</t>
    </rPh>
    <phoneticPr fontId="33"/>
  </si>
  <si>
    <t>岩手県</t>
    <rPh sb="0" eb="3">
      <t>イワテケン</t>
    </rPh>
    <phoneticPr fontId="33"/>
  </si>
  <si>
    <t>宮城県</t>
    <rPh sb="0" eb="3">
      <t>ミヤギケン</t>
    </rPh>
    <phoneticPr fontId="33"/>
  </si>
  <si>
    <t>秋田県</t>
    <rPh sb="0" eb="3">
      <t>アキタケン</t>
    </rPh>
    <phoneticPr fontId="33"/>
  </si>
  <si>
    <t>山形県</t>
    <rPh sb="0" eb="3">
      <t>ヤマガタケン</t>
    </rPh>
    <phoneticPr fontId="33"/>
  </si>
  <si>
    <t>福島県</t>
    <rPh sb="0" eb="3">
      <t>フクシマケン</t>
    </rPh>
    <phoneticPr fontId="33"/>
  </si>
  <si>
    <t>茨城県</t>
    <rPh sb="0" eb="3">
      <t>イバラキケン</t>
    </rPh>
    <phoneticPr fontId="33"/>
  </si>
  <si>
    <t>栃木県</t>
    <rPh sb="0" eb="3">
      <t>トチギケン</t>
    </rPh>
    <phoneticPr fontId="33"/>
  </si>
  <si>
    <t>群馬県</t>
    <rPh sb="0" eb="3">
      <t>グンマケン</t>
    </rPh>
    <phoneticPr fontId="33"/>
  </si>
  <si>
    <t>埼玉県</t>
    <rPh sb="0" eb="3">
      <t>サイタマケン</t>
    </rPh>
    <phoneticPr fontId="33"/>
  </si>
  <si>
    <t>千葉県</t>
    <rPh sb="0" eb="3">
      <t>チバケン</t>
    </rPh>
    <phoneticPr fontId="33"/>
  </si>
  <si>
    <t>神奈川県</t>
    <rPh sb="0" eb="4">
      <t>カナガワケン</t>
    </rPh>
    <phoneticPr fontId="33"/>
  </si>
  <si>
    <t>新潟県</t>
    <rPh sb="0" eb="2">
      <t>ニイガタ</t>
    </rPh>
    <rPh sb="2" eb="3">
      <t>ケン</t>
    </rPh>
    <phoneticPr fontId="33"/>
  </si>
  <si>
    <t>富山県</t>
    <rPh sb="0" eb="3">
      <t>トヤマケン</t>
    </rPh>
    <phoneticPr fontId="33"/>
  </si>
  <si>
    <t>石川県</t>
    <rPh sb="0" eb="3">
      <t>イシカワケン</t>
    </rPh>
    <phoneticPr fontId="33"/>
  </si>
  <si>
    <t>福井県</t>
    <rPh sb="0" eb="3">
      <t>フクイケン</t>
    </rPh>
    <phoneticPr fontId="33"/>
  </si>
  <si>
    <t>山梨県</t>
    <rPh sb="0" eb="3">
      <t>ヤマナシケン</t>
    </rPh>
    <phoneticPr fontId="33"/>
  </si>
  <si>
    <t>長野県</t>
    <rPh sb="0" eb="3">
      <t>ナガノケン</t>
    </rPh>
    <phoneticPr fontId="33"/>
  </si>
  <si>
    <t>岐阜県</t>
    <rPh sb="0" eb="3">
      <t>ギフケン</t>
    </rPh>
    <phoneticPr fontId="33"/>
  </si>
  <si>
    <t>静岡県</t>
    <rPh sb="0" eb="3">
      <t>シズオカケン</t>
    </rPh>
    <phoneticPr fontId="33"/>
  </si>
  <si>
    <t>愛知県</t>
    <rPh sb="0" eb="3">
      <t>アイチケン</t>
    </rPh>
    <phoneticPr fontId="33"/>
  </si>
  <si>
    <t>三重県</t>
    <rPh sb="0" eb="3">
      <t>ミエケン</t>
    </rPh>
    <phoneticPr fontId="33"/>
  </si>
  <si>
    <t>滋賀県</t>
    <rPh sb="0" eb="3">
      <t>シガケン</t>
    </rPh>
    <phoneticPr fontId="33"/>
  </si>
  <si>
    <t>兵庫県</t>
    <rPh sb="0" eb="3">
      <t>ヒョウゴケン</t>
    </rPh>
    <phoneticPr fontId="33"/>
  </si>
  <si>
    <t>奈良県</t>
    <rPh sb="0" eb="3">
      <t>ナラケン</t>
    </rPh>
    <phoneticPr fontId="33"/>
  </si>
  <si>
    <t>和歌山県</t>
    <rPh sb="0" eb="4">
      <t>ワカヤマケン</t>
    </rPh>
    <phoneticPr fontId="33"/>
  </si>
  <si>
    <t>鳥取県</t>
    <rPh sb="0" eb="3">
      <t>トットリケン</t>
    </rPh>
    <phoneticPr fontId="33"/>
  </si>
  <si>
    <t>島根県</t>
    <rPh sb="0" eb="2">
      <t>シマネ</t>
    </rPh>
    <rPh sb="2" eb="3">
      <t>ケン</t>
    </rPh>
    <phoneticPr fontId="33"/>
  </si>
  <si>
    <t>岡山県</t>
    <rPh sb="0" eb="3">
      <t>オカヤマケン</t>
    </rPh>
    <phoneticPr fontId="33"/>
  </si>
  <si>
    <t>広島県</t>
    <rPh sb="0" eb="3">
      <t>ヒロシマケン</t>
    </rPh>
    <phoneticPr fontId="33"/>
  </si>
  <si>
    <t>徳島県</t>
    <rPh sb="0" eb="3">
      <t>トクシマケン</t>
    </rPh>
    <phoneticPr fontId="33"/>
  </si>
  <si>
    <t>香川県</t>
    <rPh sb="0" eb="3">
      <t>カガワケン</t>
    </rPh>
    <phoneticPr fontId="33"/>
  </si>
  <si>
    <t>愛媛県</t>
    <rPh sb="0" eb="3">
      <t>エヒメケン</t>
    </rPh>
    <phoneticPr fontId="33"/>
  </si>
  <si>
    <t>高知県</t>
    <rPh sb="0" eb="3">
      <t>コウチケン</t>
    </rPh>
    <phoneticPr fontId="33"/>
  </si>
  <si>
    <t>福岡県</t>
    <rPh sb="0" eb="3">
      <t>フクオカケン</t>
    </rPh>
    <phoneticPr fontId="33"/>
  </si>
  <si>
    <t>佐賀県</t>
    <rPh sb="0" eb="3">
      <t>サガケン</t>
    </rPh>
    <phoneticPr fontId="33"/>
  </si>
  <si>
    <t>長崎県</t>
    <rPh sb="0" eb="3">
      <t>ナガサキケン</t>
    </rPh>
    <phoneticPr fontId="33"/>
  </si>
  <si>
    <t>熊本県</t>
    <rPh sb="0" eb="2">
      <t>クマモト</t>
    </rPh>
    <rPh sb="2" eb="3">
      <t>ケン</t>
    </rPh>
    <phoneticPr fontId="33"/>
  </si>
  <si>
    <t>大分県</t>
    <rPh sb="0" eb="3">
      <t>オオイタケン</t>
    </rPh>
    <phoneticPr fontId="33"/>
  </si>
  <si>
    <t>宮崎県</t>
    <rPh sb="0" eb="3">
      <t>ミヤザキケン</t>
    </rPh>
    <phoneticPr fontId="33"/>
  </si>
  <si>
    <t>鹿児島県</t>
    <rPh sb="0" eb="4">
      <t>カゴシマケン</t>
    </rPh>
    <phoneticPr fontId="33"/>
  </si>
  <si>
    <t>沖縄県</t>
    <rPh sb="0" eb="3">
      <t>オキナワケン</t>
    </rPh>
    <phoneticPr fontId="33"/>
  </si>
  <si>
    <t>支出負担行為番号</t>
  </si>
  <si>
    <t>集合登録合計額</t>
  </si>
  <si>
    <t>支出額</t>
  </si>
  <si>
    <t>支出区分</t>
  </si>
  <si>
    <t>支払内容コード</t>
  </si>
  <si>
    <t>補記（総括）</t>
  </si>
  <si>
    <t>補記（個別）</t>
  </si>
  <si>
    <t>統計区分コード</t>
  </si>
  <si>
    <t>資金番号</t>
  </si>
  <si>
    <t>支払指定日　年号</t>
  </si>
  <si>
    <t>支払指定日  年</t>
  </si>
  <si>
    <t>支払指定日  月</t>
  </si>
  <si>
    <t>支払指定日  日</t>
  </si>
  <si>
    <t>受取人区分</t>
  </si>
  <si>
    <t>受取人債権者番号</t>
  </si>
  <si>
    <t>郵便番号１</t>
  </si>
  <si>
    <t>郵便番号２</t>
  </si>
  <si>
    <t>住所コード</t>
  </si>
  <si>
    <t>住所１</t>
  </si>
  <si>
    <t>住所２</t>
  </si>
  <si>
    <t>住所３</t>
  </si>
  <si>
    <t>氏名・名称１</t>
  </si>
  <si>
    <t>氏名・名称２</t>
  </si>
  <si>
    <t>支払方法</t>
  </si>
  <si>
    <t>金融機関コード</t>
  </si>
  <si>
    <t>預金種別</t>
  </si>
  <si>
    <t>口座番号</t>
  </si>
  <si>
    <t>口座名義人</t>
  </si>
  <si>
    <t>通知書送付区分</t>
  </si>
  <si>
    <t>受取人情報変更有無フラグ</t>
  </si>
  <si>
    <t>支出番号</t>
  </si>
  <si>
    <t>会計年度</t>
  </si>
  <si>
    <t>会計区分</t>
  </si>
  <si>
    <t>繰越区分</t>
  </si>
  <si>
    <t>科目</t>
  </si>
  <si>
    <t>節</t>
  </si>
  <si>
    <t>細節</t>
  </si>
  <si>
    <t>事業</t>
  </si>
  <si>
    <t>支出区分名称</t>
  </si>
  <si>
    <t>支払内容</t>
  </si>
  <si>
    <t>県市町村名</t>
  </si>
  <si>
    <t>支払方法名称</t>
  </si>
  <si>
    <t>金融機関名称</t>
  </si>
  <si>
    <t>預金種別名称</t>
  </si>
  <si>
    <t>執行課名</t>
  </si>
  <si>
    <t>繰越区分名称</t>
  </si>
  <si>
    <t>細目名称</t>
  </si>
  <si>
    <t>節・細節名称</t>
  </si>
  <si>
    <t>事業名称</t>
  </si>
  <si>
    <t>正当債権者名1</t>
  </si>
  <si>
    <t>正当債権者名2</t>
  </si>
  <si>
    <t>支出負担行為額</t>
  </si>
  <si>
    <t>支出済額</t>
  </si>
  <si>
    <t>前金払　支出年月日　年号</t>
  </si>
  <si>
    <t>前金払　支出年月日　年月日</t>
  </si>
  <si>
    <t>前金払　支出年月日  支出額</t>
  </si>
  <si>
    <t>部分払　支出年月日　年号</t>
  </si>
  <si>
    <t>部分払　支出年月日　年月日</t>
  </si>
  <si>
    <t>部分払　支出年月日  支出額</t>
  </si>
  <si>
    <t>公共等事務費事業フラグ</t>
  </si>
  <si>
    <t>所属区分</t>
  </si>
  <si>
    <t>知事権限　知事１</t>
  </si>
  <si>
    <t>知事権限　知事２</t>
  </si>
  <si>
    <t>出納長権限　出納長１</t>
  </si>
  <si>
    <t>出納長権限　出納長２</t>
  </si>
  <si>
    <t>帳票出力部数</t>
  </si>
  <si>
    <t>処理年月日　年号</t>
  </si>
  <si>
    <t>処理年月日 年月日</t>
  </si>
  <si>
    <t>エラー項目番号</t>
  </si>
  <si>
    <t>エラーコード</t>
  </si>
  <si>
    <t>集合番号</t>
  </si>
  <si>
    <t>状態フラグ</t>
  </si>
  <si>
    <t>明細件数</t>
  </si>
  <si>
    <t>有効明細件数</t>
  </si>
  <si>
    <t>予備</t>
    <phoneticPr fontId="16"/>
  </si>
  <si>
    <t>申請額</t>
    <rPh sb="0" eb="3">
      <t>シンセイガク</t>
    </rPh>
    <phoneticPr fontId="16"/>
  </si>
  <si>
    <t>山口県障害児支援人材確保・職場環境改善等事業費補助金　交付申請書</t>
    <rPh sb="0" eb="2">
      <t>ヤマグチ</t>
    </rPh>
    <rPh sb="2" eb="3">
      <t>ケン</t>
    </rPh>
    <rPh sb="3" eb="5">
      <t>ショウガイ</t>
    </rPh>
    <rPh sb="5" eb="6">
      <t>ジ</t>
    </rPh>
    <rPh sb="6" eb="8">
      <t>シエン</t>
    </rPh>
    <rPh sb="8" eb="10">
      <t>ジンザイ</t>
    </rPh>
    <rPh sb="10" eb="12">
      <t>カクホ</t>
    </rPh>
    <rPh sb="13" eb="15">
      <t>ショクバ</t>
    </rPh>
    <rPh sb="15" eb="17">
      <t>カンキョウ</t>
    </rPh>
    <rPh sb="17" eb="19">
      <t>カイゼン</t>
    </rPh>
    <rPh sb="19" eb="20">
      <t>トウ</t>
    </rPh>
    <rPh sb="20" eb="22">
      <t>ジギョウ</t>
    </rPh>
    <rPh sb="22" eb="23">
      <t>ヒ</t>
    </rPh>
    <rPh sb="23" eb="26">
      <t>ホジョキン</t>
    </rPh>
    <rPh sb="27" eb="29">
      <t>コウフ</t>
    </rPh>
    <rPh sb="29" eb="32">
      <t>シンセイショ</t>
    </rPh>
    <phoneticPr fontId="21"/>
  </si>
  <si>
    <r>
      <t>　山口県障害児支援人材確保・職場環境改善等事業費補助金</t>
    </r>
    <r>
      <rPr>
        <sz val="11"/>
        <color theme="1"/>
        <rFont val="ＭＳ Ｐゴシック"/>
        <family val="2"/>
        <charset val="128"/>
        <scheme val="minor"/>
      </rPr>
      <t>の支払は、下記の金融口座に振り込んでください。
　なお、口座名義人が補助金の交付申請者と異なるときは、下記口座名義人に受領を委任します。</t>
    </r>
    <rPh sb="65" eb="67">
      <t>コウフ</t>
    </rPh>
    <phoneticPr fontId="21"/>
  </si>
  <si>
    <t>　１　障害福祉（障害児支援）人材確保・職場環境改善等事業計画書（実施要綱　別紙様式２－３及び２－４）</t>
    <rPh sb="3" eb="5">
      <t>ショウガイ</t>
    </rPh>
    <rPh sb="5" eb="7">
      <t>フクシ</t>
    </rPh>
    <rPh sb="8" eb="10">
      <t>ショウガイ</t>
    </rPh>
    <rPh sb="10" eb="11">
      <t>ジ</t>
    </rPh>
    <rPh sb="11" eb="13">
      <t>シエン</t>
    </rPh>
    <rPh sb="14" eb="16">
      <t>ジンザイ</t>
    </rPh>
    <rPh sb="16" eb="18">
      <t>カクホ</t>
    </rPh>
    <rPh sb="19" eb="21">
      <t>ショクバ</t>
    </rPh>
    <rPh sb="21" eb="23">
      <t>カンキョウ</t>
    </rPh>
    <rPh sb="23" eb="25">
      <t>カイゼン</t>
    </rPh>
    <rPh sb="25" eb="26">
      <t>ナド</t>
    </rPh>
    <rPh sb="26" eb="28">
      <t>ジギョウ</t>
    </rPh>
    <rPh sb="28" eb="31">
      <t>ケイカクショ</t>
    </rPh>
    <rPh sb="44" eb="45">
      <t>オヨ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</si>
</sst>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0_);[Red]\(0\)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3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7" fillId="0" borderId="0"/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8" fillId="0" borderId="0" xfId="0" applyFont="1" applyFill="1" applyAlignment="1"/>
    <xf numFmtId="0" fontId="18" fillId="0" borderId="0" xfId="0" applyFont="1" applyFill="1" applyAlignment="1">
      <alignment vertical="center" shrinkToFit="1"/>
    </xf>
    <xf numFmtId="0" fontId="20" fillId="0" borderId="0" xfId="0" applyFont="1">
      <alignment vertical="center"/>
    </xf>
    <xf numFmtId="0" fontId="0" fillId="2" borderId="0" xfId="0" applyFill="1">
      <alignment vertical="center"/>
    </xf>
    <xf numFmtId="0" fontId="16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0" fontId="19" fillId="0" borderId="2" xfId="0" applyFont="1" applyBorder="1">
      <alignment vertical="center"/>
    </xf>
    <xf numFmtId="0" fontId="0" fillId="0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19" fillId="0" borderId="0" xfId="0" applyFont="1" applyBorder="1">
      <alignment vertical="center"/>
    </xf>
    <xf numFmtId="0" fontId="8" fillId="0" borderId="0" xfId="13" applyBorder="1" applyProtection="1">
      <alignment vertical="center"/>
    </xf>
    <xf numFmtId="0" fontId="8" fillId="0" borderId="0" xfId="13" applyProtection="1">
      <alignment vertical="center"/>
    </xf>
    <xf numFmtId="0" fontId="8" fillId="0" borderId="0" xfId="13" applyBorder="1" applyAlignment="1" applyProtection="1">
      <alignment horizontal="right" vertical="center"/>
    </xf>
    <xf numFmtId="0" fontId="24" fillId="0" borderId="0" xfId="13" applyFont="1" applyBorder="1" applyAlignment="1" applyProtection="1">
      <alignment horizontal="center" vertical="center"/>
    </xf>
    <xf numFmtId="0" fontId="8" fillId="0" borderId="0" xfId="13" applyBorder="1" applyAlignment="1" applyProtection="1">
      <alignment vertical="center"/>
    </xf>
    <xf numFmtId="0" fontId="8" fillId="0" borderId="0" xfId="13" applyAlignment="1" applyProtection="1">
      <alignment vertical="center"/>
    </xf>
    <xf numFmtId="0" fontId="8" fillId="0" borderId="0" xfId="13" applyBorder="1" applyAlignment="1" applyProtection="1">
      <alignment horizontal="left" vertical="center"/>
    </xf>
    <xf numFmtId="0" fontId="8" fillId="0" borderId="0" xfId="13" applyBorder="1" applyAlignment="1" applyProtection="1">
      <alignment horizontal="center" vertical="center"/>
    </xf>
    <xf numFmtId="0" fontId="8" fillId="0" borderId="0" xfId="13" applyBorder="1" applyAlignment="1" applyProtection="1">
      <alignment horizontal="left" vertical="center" wrapText="1"/>
    </xf>
    <xf numFmtId="0" fontId="8" fillId="0" borderId="0" xfId="13" applyFill="1" applyBorder="1" applyProtection="1">
      <alignment vertical="center"/>
    </xf>
    <xf numFmtId="0" fontId="8" fillId="0" borderId="0" xfId="13" applyFill="1" applyBorder="1" applyAlignment="1" applyProtection="1">
      <alignment horizontal="distributed" vertical="center"/>
    </xf>
    <xf numFmtId="0" fontId="8" fillId="0" borderId="0" xfId="13" applyFont="1" applyFill="1" applyBorder="1" applyAlignment="1" applyProtection="1">
      <alignment horizontal="distributed" vertical="center"/>
    </xf>
    <xf numFmtId="0" fontId="8" fillId="0" borderId="0" xfId="13" applyFill="1" applyBorder="1" applyAlignment="1" applyProtection="1">
      <alignment horizontal="left" vertical="center" shrinkToFit="1"/>
    </xf>
    <xf numFmtId="0" fontId="8" fillId="0" borderId="0" xfId="13" applyFill="1" applyBorder="1" applyAlignment="1" applyProtection="1">
      <alignment horizontal="center" vertical="center"/>
    </xf>
    <xf numFmtId="0" fontId="23" fillId="0" borderId="0" xfId="13" applyFont="1" applyFill="1" applyBorder="1" applyAlignment="1" applyProtection="1">
      <alignment horizontal="center" vertical="center"/>
    </xf>
    <xf numFmtId="0" fontId="8" fillId="0" borderId="0" xfId="13" applyFont="1" applyFill="1" applyBorder="1" applyAlignment="1" applyProtection="1">
      <alignment horizontal="center" vertical="center" shrinkToFit="1"/>
    </xf>
    <xf numFmtId="0" fontId="8" fillId="0" borderId="0" xfId="13" applyFill="1" applyBorder="1" applyAlignment="1" applyProtection="1">
      <alignment horizontal="center" vertical="center" shrinkToFit="1"/>
    </xf>
    <xf numFmtId="0" fontId="8" fillId="0" borderId="0" xfId="13" applyFill="1" applyBorder="1" applyAlignment="1" applyProtection="1">
      <alignment horizontal="left" vertical="center"/>
    </xf>
    <xf numFmtId="0" fontId="8" fillId="0" borderId="0" xfId="13" applyFont="1" applyFill="1" applyBorder="1" applyAlignment="1" applyProtection="1">
      <alignment vertical="center" shrinkToFit="1"/>
    </xf>
    <xf numFmtId="0" fontId="8" fillId="0" borderId="0" xfId="13" applyFill="1" applyBorder="1" applyAlignment="1" applyProtection="1">
      <alignment vertical="center"/>
    </xf>
    <xf numFmtId="0" fontId="22" fillId="0" borderId="0" xfId="13" applyFont="1" applyFill="1" applyBorder="1" applyAlignment="1" applyProtection="1">
      <alignment horizontal="right" vertical="center"/>
    </xf>
    <xf numFmtId="0" fontId="8" fillId="0" borderId="0" xfId="13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3" xfId="0" applyBorder="1" applyProtection="1">
      <alignment vertical="center"/>
    </xf>
    <xf numFmtId="0" fontId="26" fillId="0" borderId="0" xfId="16" applyFont="1" applyFill="1" applyProtection="1">
      <alignment vertical="center"/>
    </xf>
    <xf numFmtId="0" fontId="26" fillId="0" borderId="0" xfId="16" applyFont="1" applyProtection="1">
      <alignment vertical="center"/>
    </xf>
    <xf numFmtId="0" fontId="26" fillId="0" borderId="0" xfId="16" applyFont="1" applyAlignment="1" applyProtection="1">
      <alignment horizontal="center" vertical="center"/>
    </xf>
    <xf numFmtId="0" fontId="26" fillId="0" borderId="0" xfId="16" applyFont="1" applyAlignment="1" applyProtection="1">
      <alignment horizontal="left" vertical="center"/>
    </xf>
    <xf numFmtId="0" fontId="6" fillId="0" borderId="0" xfId="16" applyFont="1" applyAlignment="1" applyProtection="1">
      <alignment horizontal="center" vertical="center"/>
    </xf>
    <xf numFmtId="0" fontId="26" fillId="0" borderId="1" xfId="16" applyFont="1" applyBorder="1" applyAlignment="1" applyProtection="1">
      <alignment horizontal="right" vertical="center"/>
    </xf>
    <xf numFmtId="0" fontId="26" fillId="0" borderId="1" xfId="16" applyFont="1" applyBorder="1" applyAlignment="1" applyProtection="1">
      <alignment horizontal="left" vertical="center"/>
    </xf>
    <xf numFmtId="0" fontId="26" fillId="0" borderId="0" xfId="16" applyFont="1" applyBorder="1" applyProtection="1">
      <alignment vertical="center"/>
    </xf>
    <xf numFmtId="0" fontId="28" fillId="0" borderId="0" xfId="16" applyFont="1" applyAlignment="1" applyProtection="1">
      <alignment horizontal="right" vertical="center"/>
    </xf>
    <xf numFmtId="0" fontId="28" fillId="0" borderId="0" xfId="16" applyFont="1" applyProtection="1">
      <alignment vertical="center"/>
    </xf>
    <xf numFmtId="0" fontId="27" fillId="0" borderId="0" xfId="16" applyFont="1" applyProtection="1">
      <alignment vertical="center"/>
    </xf>
    <xf numFmtId="0" fontId="30" fillId="0" borderId="0" xfId="16" applyFont="1" applyProtection="1">
      <alignment vertical="center"/>
    </xf>
    <xf numFmtId="0" fontId="26" fillId="0" borderId="0" xfId="16" applyFont="1" applyFill="1" applyAlignment="1" applyProtection="1">
      <alignment horizontal="left" vertical="center"/>
    </xf>
    <xf numFmtId="0" fontId="32" fillId="0" borderId="0" xfId="16" applyFont="1" applyProtection="1">
      <alignment vertical="center"/>
    </xf>
    <xf numFmtId="0" fontId="31" fillId="0" borderId="0" xfId="16" applyFont="1" applyProtection="1">
      <alignment vertical="center"/>
    </xf>
    <xf numFmtId="0" fontId="25" fillId="0" borderId="5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34" fillId="0" borderId="0" xfId="21" applyFont="1">
      <alignment vertical="center"/>
    </xf>
    <xf numFmtId="0" fontId="34" fillId="0" borderId="0" xfId="21" applyFont="1" applyAlignment="1">
      <alignment horizontal="center" vertical="center"/>
    </xf>
    <xf numFmtId="49" fontId="34" fillId="0" borderId="0" xfId="21" applyNumberFormat="1" applyFont="1">
      <alignment vertical="center"/>
    </xf>
    <xf numFmtId="177" fontId="34" fillId="0" borderId="0" xfId="21" applyNumberFormat="1" applyFont="1" applyAlignment="1">
      <alignment horizontal="center" vertical="center"/>
    </xf>
    <xf numFmtId="0" fontId="34" fillId="0" borderId="11" xfId="21" applyFont="1" applyBorder="1" applyAlignment="1">
      <alignment horizontal="center" vertical="center"/>
    </xf>
    <xf numFmtId="0" fontId="34" fillId="4" borderId="12" xfId="21" applyFont="1" applyFill="1" applyBorder="1" applyAlignment="1">
      <alignment horizontal="center" vertical="center"/>
    </xf>
    <xf numFmtId="0" fontId="34" fillId="4" borderId="13" xfId="21" applyFont="1" applyFill="1" applyBorder="1" applyAlignment="1">
      <alignment horizontal="center" vertical="center"/>
    </xf>
    <xf numFmtId="0" fontId="34" fillId="4" borderId="13" xfId="21" applyFont="1" applyFill="1" applyBorder="1">
      <alignment vertical="center"/>
    </xf>
    <xf numFmtId="0" fontId="34" fillId="4" borderId="14" xfId="21" applyFont="1" applyFill="1" applyBorder="1">
      <alignment vertical="center"/>
    </xf>
    <xf numFmtId="0" fontId="34" fillId="4" borderId="15" xfId="21" applyFont="1" applyFill="1" applyBorder="1" applyAlignment="1">
      <alignment horizontal="center" vertical="center"/>
    </xf>
    <xf numFmtId="0" fontId="34" fillId="4" borderId="0" xfId="21" applyFont="1" applyFill="1" applyBorder="1" applyAlignment="1">
      <alignment horizontal="center" vertical="center"/>
    </xf>
    <xf numFmtId="0" fontId="34" fillId="4" borderId="0" xfId="21" applyNumberFormat="1" applyFont="1" applyFill="1" applyBorder="1" applyAlignment="1">
      <alignment horizontal="center" vertical="center"/>
    </xf>
    <xf numFmtId="0" fontId="34" fillId="4" borderId="0" xfId="21" applyFont="1" applyFill="1" applyBorder="1">
      <alignment vertical="center"/>
    </xf>
    <xf numFmtId="0" fontId="34" fillId="4" borderId="0" xfId="22" applyFont="1" applyFill="1" applyBorder="1" applyProtection="1">
      <alignment vertical="center"/>
      <protection locked="0"/>
    </xf>
    <xf numFmtId="0" fontId="34" fillId="4" borderId="16" xfId="21" applyFont="1" applyFill="1" applyBorder="1">
      <alignment vertical="center"/>
    </xf>
    <xf numFmtId="0" fontId="34" fillId="0" borderId="0" xfId="21" applyFont="1" applyBorder="1">
      <alignment vertical="center"/>
    </xf>
    <xf numFmtId="0" fontId="34" fillId="0" borderId="17" xfId="21" applyFont="1" applyFill="1" applyBorder="1">
      <alignment vertical="center"/>
    </xf>
    <xf numFmtId="0" fontId="34" fillId="0" borderId="18" xfId="21" applyFont="1" applyBorder="1">
      <alignment vertical="center"/>
    </xf>
    <xf numFmtId="6" fontId="34" fillId="0" borderId="0" xfId="20" applyFont="1">
      <alignment vertical="center"/>
    </xf>
    <xf numFmtId="0" fontId="34" fillId="4" borderId="19" xfId="21" applyFont="1" applyFill="1" applyBorder="1" applyAlignment="1">
      <alignment horizontal="center" vertical="center"/>
    </xf>
    <xf numFmtId="0" fontId="34" fillId="4" borderId="20" xfId="21" applyFont="1" applyFill="1" applyBorder="1" applyAlignment="1">
      <alignment horizontal="center" vertical="center"/>
    </xf>
    <xf numFmtId="0" fontId="34" fillId="4" borderId="20" xfId="21" applyFont="1" applyFill="1" applyBorder="1">
      <alignment vertical="center"/>
    </xf>
    <xf numFmtId="0" fontId="34" fillId="4" borderId="21" xfId="21" applyFont="1" applyFill="1" applyBorder="1">
      <alignment vertical="center"/>
    </xf>
    <xf numFmtId="0" fontId="26" fillId="5" borderId="0" xfId="16" applyFont="1" applyFill="1" applyBorder="1" applyAlignment="1" applyProtection="1">
      <alignment horizontal="right" vertical="center"/>
      <protection locked="0"/>
    </xf>
    <xf numFmtId="0" fontId="26" fillId="0" borderId="22" xfId="16" applyFont="1" applyBorder="1" applyAlignment="1" applyProtection="1">
      <alignment horizontal="distributed" vertical="center"/>
    </xf>
    <xf numFmtId="0" fontId="27" fillId="0" borderId="22" xfId="16" applyFont="1" applyBorder="1" applyAlignment="1" applyProtection="1">
      <alignment horizontal="center" vertical="center"/>
    </xf>
    <xf numFmtId="0" fontId="26" fillId="0" borderId="22" xfId="16" applyFont="1" applyFill="1" applyBorder="1" applyAlignment="1" applyProtection="1">
      <alignment horizontal="distributed" vertical="center"/>
    </xf>
    <xf numFmtId="0" fontId="26" fillId="0" borderId="23" xfId="16" applyFont="1" applyBorder="1" applyProtection="1">
      <alignment vertical="center"/>
    </xf>
    <xf numFmtId="0" fontId="26" fillId="0" borderId="27" xfId="16" applyFont="1" applyFill="1" applyBorder="1" applyAlignment="1" applyProtection="1">
      <alignment horizontal="center" vertical="center" shrinkToFit="1"/>
    </xf>
    <xf numFmtId="49" fontId="3" fillId="3" borderId="0" xfId="13" applyNumberFormat="1" applyFont="1" applyFill="1" applyBorder="1" applyAlignment="1" applyProtection="1">
      <alignment horizontal="distributed" vertical="center"/>
    </xf>
    <xf numFmtId="49" fontId="3" fillId="3" borderId="0" xfId="13" applyNumberFormat="1" applyFont="1" applyFill="1" applyBorder="1" applyAlignment="1" applyProtection="1">
      <alignment horizontal="center" vertical="center" shrinkToFit="1"/>
    </xf>
    <xf numFmtId="0" fontId="0" fillId="5" borderId="3" xfId="0" applyFill="1" applyBorder="1" applyProtection="1">
      <alignment vertical="center"/>
      <protection locked="0"/>
    </xf>
    <xf numFmtId="49" fontId="0" fillId="5" borderId="3" xfId="0" applyNumberFormat="1" applyFill="1" applyBorder="1" applyProtection="1">
      <alignment vertical="center"/>
      <protection locked="0"/>
    </xf>
    <xf numFmtId="49" fontId="35" fillId="3" borderId="32" xfId="0" applyNumberFormat="1" applyFont="1" applyFill="1" applyBorder="1" applyAlignment="1">
      <alignment horizontal="center" textRotation="90"/>
    </xf>
    <xf numFmtId="177" fontId="35" fillId="3" borderId="32" xfId="0" applyNumberFormat="1" applyFont="1" applyFill="1" applyBorder="1" applyAlignment="1">
      <alignment horizontal="center" textRotation="90"/>
    </xf>
    <xf numFmtId="49" fontId="36" fillId="3" borderId="33" xfId="0" applyNumberFormat="1" applyFont="1" applyFill="1" applyBorder="1" applyAlignment="1">
      <alignment horizontal="center" textRotation="90"/>
    </xf>
    <xf numFmtId="0" fontId="36" fillId="3" borderId="33" xfId="0" applyFont="1" applyFill="1" applyBorder="1" applyAlignment="1">
      <alignment horizontal="center" textRotation="90"/>
    </xf>
    <xf numFmtId="0" fontId="36" fillId="6" borderId="33" xfId="0" applyFont="1" applyFill="1" applyBorder="1" applyAlignment="1">
      <alignment horizontal="center" textRotation="90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6" fontId="0" fillId="0" borderId="0" xfId="0" applyNumberFormat="1">
      <alignment vertical="center"/>
    </xf>
    <xf numFmtId="176" fontId="26" fillId="0" borderId="0" xfId="16" applyNumberFormat="1" applyFont="1" applyFill="1" applyBorder="1" applyAlignment="1" applyProtection="1">
      <alignment vertical="center" shrinkToFit="1"/>
    </xf>
    <xf numFmtId="176" fontId="6" fillId="0" borderId="0" xfId="16" applyNumberFormat="1" applyFill="1" applyBorder="1" applyAlignment="1" applyProtection="1">
      <alignment vertical="center" shrinkToFit="1"/>
    </xf>
    <xf numFmtId="0" fontId="29" fillId="0" borderId="0" xfId="16" applyFont="1" applyAlignment="1" applyProtection="1">
      <alignment horizontal="center" vertical="center" shrinkToFit="1"/>
    </xf>
    <xf numFmtId="0" fontId="29" fillId="0" borderId="0" xfId="16" applyFont="1" applyAlignment="1" applyProtection="1">
      <alignment vertical="center"/>
    </xf>
    <xf numFmtId="0" fontId="26" fillId="0" borderId="0" xfId="16" applyFont="1" applyAlignment="1" applyProtection="1">
      <alignment horizontal="right" vertical="center"/>
    </xf>
    <xf numFmtId="49" fontId="26" fillId="5" borderId="24" xfId="16" applyNumberFormat="1" applyFont="1" applyFill="1" applyBorder="1" applyAlignment="1" applyProtection="1">
      <alignment horizontal="center" vertical="center" shrinkToFit="1"/>
      <protection locked="0"/>
    </xf>
    <xf numFmtId="49" fontId="26" fillId="5" borderId="25" xfId="16" applyNumberFormat="1" applyFont="1" applyFill="1" applyBorder="1" applyAlignment="1" applyProtection="1">
      <alignment horizontal="center" vertical="center" shrinkToFit="1"/>
      <protection locked="0"/>
    </xf>
    <xf numFmtId="49" fontId="26" fillId="5" borderId="26" xfId="16" applyNumberFormat="1" applyFont="1" applyFill="1" applyBorder="1" applyAlignment="1" applyProtection="1">
      <alignment horizontal="center" vertical="center" shrinkToFit="1"/>
      <protection locked="0"/>
    </xf>
    <xf numFmtId="49" fontId="26" fillId="5" borderId="0" xfId="16" applyNumberFormat="1" applyFont="1" applyFill="1" applyBorder="1" applyAlignment="1" applyProtection="1">
      <alignment horizontal="center" vertical="center" shrinkToFit="1"/>
      <protection locked="0"/>
    </xf>
    <xf numFmtId="49" fontId="26" fillId="5" borderId="22" xfId="16" applyNumberFormat="1" applyFont="1" applyFill="1" applyBorder="1" applyAlignment="1" applyProtection="1">
      <alignment horizontal="center" vertical="center" shrinkToFit="1"/>
      <protection locked="0"/>
    </xf>
    <xf numFmtId="0" fontId="26" fillId="5" borderId="28" xfId="16" applyFont="1" applyFill="1" applyBorder="1" applyAlignment="1" applyProtection="1">
      <alignment horizontal="left" vertical="center" shrinkToFit="1"/>
      <protection locked="0"/>
    </xf>
    <xf numFmtId="0" fontId="26" fillId="5" borderId="29" xfId="16" applyFont="1" applyFill="1" applyBorder="1" applyAlignment="1" applyProtection="1">
      <alignment horizontal="left" vertical="center" shrinkToFit="1"/>
      <protection locked="0"/>
    </xf>
    <xf numFmtId="0" fontId="26" fillId="5" borderId="30" xfId="16" applyFont="1" applyFill="1" applyBorder="1" applyAlignment="1" applyProtection="1">
      <alignment horizontal="left" vertical="center" shrinkToFit="1"/>
      <protection locked="0"/>
    </xf>
    <xf numFmtId="0" fontId="26" fillId="5" borderId="31" xfId="16" applyFont="1" applyFill="1" applyBorder="1" applyAlignment="1" applyProtection="1">
      <alignment horizontal="left" vertical="center" shrinkToFit="1"/>
      <protection locked="0"/>
    </xf>
    <xf numFmtId="0" fontId="26" fillId="5" borderId="0" xfId="16" applyFont="1" applyFill="1" applyBorder="1" applyAlignment="1" applyProtection="1">
      <alignment horizontal="left" vertical="center" shrinkToFit="1"/>
      <protection locked="0"/>
    </xf>
    <xf numFmtId="0" fontId="26" fillId="5" borderId="22" xfId="16" applyFont="1" applyFill="1" applyBorder="1" applyAlignment="1" applyProtection="1">
      <alignment horizontal="left" vertical="center" shrinkToFit="1"/>
      <protection locked="0"/>
    </xf>
    <xf numFmtId="0" fontId="26" fillId="0" borderId="0" xfId="16" applyFont="1" applyAlignment="1" applyProtection="1">
      <alignment horizontal="center" vertical="center"/>
    </xf>
    <xf numFmtId="0" fontId="6" fillId="0" borderId="0" xfId="16" applyFont="1" applyAlignment="1" applyProtection="1">
      <alignment horizontal="center" vertical="center"/>
    </xf>
    <xf numFmtId="176" fontId="26" fillId="5" borderId="9" xfId="16" applyNumberFormat="1" applyFont="1" applyFill="1" applyBorder="1" applyAlignment="1" applyProtection="1">
      <alignment vertical="center" shrinkToFit="1"/>
      <protection locked="0"/>
    </xf>
    <xf numFmtId="176" fontId="6" fillId="5" borderId="10" xfId="16" applyNumberFormat="1" applyFill="1" applyBorder="1" applyAlignment="1" applyProtection="1">
      <alignment vertical="center" shrinkToFit="1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8" xfId="0" applyFill="1" applyBorder="1" applyAlignment="1" applyProtection="1">
      <alignment horizontal="right" vertical="center"/>
    </xf>
    <xf numFmtId="49" fontId="0" fillId="5" borderId="3" xfId="0" applyNumberFormat="1" applyFill="1" applyBorder="1" applyAlignment="1" applyProtection="1">
      <alignment horizontal="left" vertical="center"/>
      <protection locked="0"/>
    </xf>
    <xf numFmtId="0" fontId="2" fillId="0" borderId="0" xfId="13" applyFont="1" applyFill="1" applyBorder="1" applyAlignment="1" applyProtection="1">
      <alignment vertical="center" wrapText="1"/>
    </xf>
    <xf numFmtId="0" fontId="8" fillId="0" borderId="0" xfId="13" applyFill="1" applyBorder="1" applyAlignment="1" applyProtection="1">
      <alignment vertical="center" wrapText="1"/>
    </xf>
    <xf numFmtId="0" fontId="24" fillId="0" borderId="0" xfId="13" applyFont="1" applyBorder="1" applyAlignment="1" applyProtection="1">
      <alignment horizontal="center" vertical="center"/>
    </xf>
    <xf numFmtId="0" fontId="8" fillId="3" borderId="0" xfId="13" applyFill="1" applyBorder="1" applyAlignment="1" applyProtection="1">
      <alignment horizontal="left" vertical="center" shrinkToFit="1"/>
    </xf>
    <xf numFmtId="0" fontId="8" fillId="3" borderId="0" xfId="13" applyFill="1" applyBorder="1" applyAlignment="1" applyProtection="1">
      <alignment horizontal="left" vertical="center"/>
    </xf>
  </cellXfs>
  <cellStyles count="23">
    <cellStyle name="パーセント 2" xfId="2" xr:uid="{00000000-0005-0000-0000-000000000000}"/>
    <cellStyle name="桁区切り 2" xfId="1" xr:uid="{00000000-0005-0000-0000-000001000000}"/>
    <cellStyle name="桁区切り 3" xfId="5" xr:uid="{00000000-0005-0000-0000-000002000000}"/>
    <cellStyle name="桁区切り 4" xfId="7" xr:uid="{00000000-0005-0000-0000-000003000000}"/>
    <cellStyle name="通貨" xfId="20" builtinId="7"/>
    <cellStyle name="標準" xfId="0" builtinId="0"/>
    <cellStyle name="標準 10" xfId="17" xr:uid="{0657C41E-9ED1-491C-A195-3652EEC475E9}"/>
    <cellStyle name="標準 11" xfId="18" xr:uid="{EE6A110A-4B51-4739-A4D8-43BCF5805A75}"/>
    <cellStyle name="標準 2" xfId="3" xr:uid="{00000000-0005-0000-0000-000005000000}"/>
    <cellStyle name="標準 2 2" xfId="6" xr:uid="{00000000-0005-0000-0000-000006000000}"/>
    <cellStyle name="標準 3" xfId="4" xr:uid="{00000000-0005-0000-0000-000007000000}"/>
    <cellStyle name="標準 4" xfId="8" xr:uid="{00000000-0005-0000-0000-000008000000}"/>
    <cellStyle name="標準 5" xfId="9" xr:uid="{00000000-0005-0000-0000-000009000000}"/>
    <cellStyle name="標準 5 2" xfId="13" xr:uid="{7AB76E5C-FB9F-41C0-9226-70A618DDD296}"/>
    <cellStyle name="標準 5 2 2" xfId="22" xr:uid="{17F951A6-7994-4DB7-A769-D232C7D6BD05}"/>
    <cellStyle name="標準 5 3" xfId="15" xr:uid="{F64D292F-7C52-4DC0-A29B-7DE474A08E87}"/>
    <cellStyle name="標準 5 4" xfId="16" xr:uid="{BB05F482-D285-4718-80CB-E0670E5CF555}"/>
    <cellStyle name="標準 5 5" xfId="19" xr:uid="{285E583F-EDDB-48EF-BC1B-58C34A534795}"/>
    <cellStyle name="標準 6" xfId="10" xr:uid="{00000000-0005-0000-0000-00000A000000}"/>
    <cellStyle name="標準 6 2" xfId="21" xr:uid="{936E54F2-9325-40C1-B8CA-4DE459DB39A5}"/>
    <cellStyle name="標準 7" xfId="11" xr:uid="{00000000-0005-0000-0000-00000B000000}"/>
    <cellStyle name="標準 8" xfId="12" xr:uid="{00000000-0005-0000-0000-00000C000000}"/>
    <cellStyle name="標準 9" xfId="14" xr:uid="{A7E99018-D076-4C74-AF28-19EB2CF2C9C6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FF69-A2BE-42B3-9603-73692BA798BB}">
  <sheetPr codeName="Sheet1"/>
  <dimension ref="A1:O41"/>
  <sheetViews>
    <sheetView tabSelected="1" view="pageBreakPreview" topLeftCell="A18" zoomScale="90" zoomScaleNormal="90" zoomScaleSheetLayoutView="90" workbookViewId="0">
      <selection activeCell="T29" sqref="T29"/>
    </sheetView>
  </sheetViews>
  <sheetFormatPr defaultColWidth="8.875" defaultRowHeight="13.5"/>
  <cols>
    <col min="1" max="3" width="8.875" style="41"/>
    <col min="4" max="4" width="4.125" style="41" customWidth="1"/>
    <col min="5" max="5" width="2.875" style="41" customWidth="1"/>
    <col min="6" max="6" width="10.375" style="41" customWidth="1"/>
    <col min="7" max="7" width="11.125" style="42" customWidth="1"/>
    <col min="8" max="8" width="3" style="41" customWidth="1"/>
    <col min="9" max="9" width="2.125" style="41" customWidth="1"/>
    <col min="10" max="14" width="4" style="41" customWidth="1"/>
    <col min="15" max="15" width="3.125" style="41" customWidth="1"/>
    <col min="16" max="16384" width="8.875" style="41"/>
  </cols>
  <sheetData>
    <row r="1" spans="1:15">
      <c r="A1" s="40" t="s">
        <v>146</v>
      </c>
    </row>
    <row r="6" spans="1:15">
      <c r="A6" s="100" t="s">
        <v>319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01"/>
      <c r="O6" s="101"/>
    </row>
    <row r="8" spans="1:15">
      <c r="H8" s="102" t="s">
        <v>130</v>
      </c>
      <c r="I8" s="102"/>
      <c r="J8" s="80"/>
      <c r="K8" s="52" t="s">
        <v>131</v>
      </c>
      <c r="L8" s="80"/>
      <c r="M8" s="52" t="s">
        <v>132</v>
      </c>
      <c r="N8" s="80"/>
      <c r="O8" s="43" t="s">
        <v>133</v>
      </c>
    </row>
    <row r="13" spans="1:15">
      <c r="A13" s="41" t="s">
        <v>134</v>
      </c>
    </row>
    <row r="15" spans="1:15">
      <c r="H15" s="84"/>
      <c r="I15" s="84"/>
      <c r="J15" s="84"/>
      <c r="L15" s="84"/>
      <c r="M15" s="84"/>
      <c r="N15" s="84"/>
    </row>
    <row r="16" spans="1:15" ht="19.149999999999999" customHeight="1">
      <c r="G16" s="81" t="s">
        <v>135</v>
      </c>
      <c r="H16" s="103"/>
      <c r="I16" s="104"/>
      <c r="J16" s="105"/>
      <c r="K16" s="85" t="s">
        <v>113</v>
      </c>
      <c r="L16" s="106"/>
      <c r="M16" s="106"/>
      <c r="N16" s="107"/>
    </row>
    <row r="17" spans="1:15" ht="19.149999999999999" customHeight="1">
      <c r="F17" s="42" t="s">
        <v>141</v>
      </c>
      <c r="G17" s="81" t="s">
        <v>142</v>
      </c>
      <c r="H17" s="108"/>
      <c r="I17" s="109"/>
      <c r="J17" s="109"/>
      <c r="K17" s="109"/>
      <c r="L17" s="109"/>
      <c r="M17" s="109"/>
      <c r="N17" s="110"/>
    </row>
    <row r="18" spans="1:15" ht="19.149999999999999" customHeight="1">
      <c r="G18" s="81" t="s">
        <v>136</v>
      </c>
      <c r="H18" s="111"/>
      <c r="I18" s="112"/>
      <c r="J18" s="112"/>
      <c r="K18" s="112"/>
      <c r="L18" s="112"/>
      <c r="M18" s="112"/>
      <c r="N18" s="113"/>
    </row>
    <row r="19" spans="1:15" ht="19.149999999999999" customHeight="1">
      <c r="G19" s="81" t="s">
        <v>143</v>
      </c>
      <c r="H19" s="108"/>
      <c r="I19" s="109"/>
      <c r="J19" s="109"/>
      <c r="K19" s="109"/>
      <c r="L19" s="109"/>
      <c r="M19" s="109"/>
      <c r="N19" s="110"/>
    </row>
    <row r="20" spans="1:15" ht="19.149999999999999" customHeight="1">
      <c r="G20" s="82" t="s">
        <v>137</v>
      </c>
      <c r="H20" s="111"/>
      <c r="I20" s="112"/>
      <c r="J20" s="112"/>
      <c r="K20" s="112"/>
      <c r="L20" s="112"/>
      <c r="M20" s="112"/>
      <c r="N20" s="113"/>
    </row>
    <row r="21" spans="1:15" ht="19.149999999999999" customHeight="1">
      <c r="G21" s="83" t="s">
        <v>119</v>
      </c>
      <c r="H21" s="108"/>
      <c r="I21" s="109"/>
      <c r="J21" s="109"/>
      <c r="K21" s="109"/>
      <c r="L21" s="109"/>
      <c r="M21" s="109"/>
      <c r="N21" s="110"/>
    </row>
    <row r="24" spans="1:15">
      <c r="A24" s="42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>
      <c r="A25" s="114" t="s">
        <v>144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</row>
    <row r="28" spans="1:15">
      <c r="C28" s="42" t="s">
        <v>145</v>
      </c>
      <c r="D28" s="42"/>
      <c r="E28" s="45" t="s">
        <v>138</v>
      </c>
      <c r="F28" s="116"/>
      <c r="G28" s="117"/>
      <c r="H28" s="46" t="s">
        <v>139</v>
      </c>
      <c r="I28" s="47"/>
    </row>
    <row r="29" spans="1:15">
      <c r="C29" s="42"/>
      <c r="D29" s="42"/>
      <c r="E29" s="48"/>
      <c r="F29" s="98"/>
      <c r="G29" s="99"/>
      <c r="H29" s="49"/>
      <c r="I29" s="49"/>
    </row>
    <row r="35" spans="2:2">
      <c r="B35" s="41" t="s">
        <v>140</v>
      </c>
    </row>
    <row r="37" spans="2:2">
      <c r="B37" s="53" t="s">
        <v>321</v>
      </c>
    </row>
    <row r="38" spans="2:2">
      <c r="B38" s="50"/>
    </row>
    <row r="39" spans="2:2">
      <c r="B39" s="54" t="s">
        <v>147</v>
      </c>
    </row>
    <row r="40" spans="2:2">
      <c r="B40" s="51"/>
    </row>
    <row r="41" spans="2:2">
      <c r="B41" s="51"/>
    </row>
  </sheetData>
  <sheetProtection formatCells="0" selectLockedCells="1"/>
  <mergeCells count="12">
    <mergeCell ref="F29:G29"/>
    <mergeCell ref="A6:O6"/>
    <mergeCell ref="H8:I8"/>
    <mergeCell ref="H16:J16"/>
    <mergeCell ref="L16:N16"/>
    <mergeCell ref="H17:N17"/>
    <mergeCell ref="H18:N18"/>
    <mergeCell ref="H19:N19"/>
    <mergeCell ref="H20:N20"/>
    <mergeCell ref="H21:N21"/>
    <mergeCell ref="A25:O25"/>
    <mergeCell ref="F28:G28"/>
  </mergeCells>
  <phoneticPr fontId="16"/>
  <dataValidations count="2">
    <dataValidation type="textLength" operator="equal" allowBlank="1" showInputMessage="1" showErrorMessage="1" error="4桁の数字を入力してください。" sqref="L16:N16" xr:uid="{CB4F8823-9495-4041-B727-9219BE1CDFC8}">
      <formula1>4</formula1>
    </dataValidation>
    <dataValidation type="textLength" operator="equal" allowBlank="1" showInputMessage="1" showErrorMessage="1" error="3桁の数字を入力してください。" sqref="H16:J16" xr:uid="{9E29871B-C2B3-4A8D-B884-5376CD7431A2}">
      <formula1>3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F8F7-3575-428E-AC17-0A9B8C8D50B2}">
  <sheetPr codeName="Sheet3"/>
  <dimension ref="A1:AH33"/>
  <sheetViews>
    <sheetView view="pageBreakPreview" zoomScaleNormal="100" zoomScaleSheetLayoutView="100" workbookViewId="0">
      <selection activeCell="N15" sqref="N15"/>
    </sheetView>
  </sheetViews>
  <sheetFormatPr defaultColWidth="8.75" defaultRowHeight="13.5"/>
  <cols>
    <col min="1" max="1" width="1.875" style="16" customWidth="1"/>
    <col min="2" max="2" width="21.25" style="37" customWidth="1"/>
    <col min="3" max="3" width="12.5" style="37" customWidth="1"/>
    <col min="4" max="4" width="12.875" style="37" customWidth="1"/>
    <col min="5" max="5" width="7.375" style="37" customWidth="1"/>
    <col min="6" max="6" width="3.625" style="37" customWidth="1"/>
    <col min="7" max="7" width="10.125" style="37" customWidth="1"/>
    <col min="8" max="8" width="9" style="37" customWidth="1"/>
    <col min="9" max="9" width="4.375" style="37" customWidth="1"/>
    <col min="10" max="10" width="1.875" style="16" customWidth="1"/>
    <col min="11" max="16384" width="8.75" style="37"/>
  </cols>
  <sheetData>
    <row r="1" spans="1:34" s="16" customFormat="1" ht="20.100000000000001" customHeight="1">
      <c r="A1" s="15" t="s">
        <v>110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4" s="16" customFormat="1" ht="20.100000000000001" customHeight="1">
      <c r="A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5"/>
    </row>
    <row r="3" spans="1:34" s="16" customFormat="1" ht="20.100000000000001" customHeight="1">
      <c r="B3" s="125" t="s">
        <v>109</v>
      </c>
      <c r="C3" s="125"/>
      <c r="D3" s="125"/>
      <c r="E3" s="125"/>
      <c r="F3" s="125"/>
      <c r="G3" s="125"/>
      <c r="H3" s="125"/>
      <c r="I3" s="125"/>
      <c r="J3" s="15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  <c r="AA3" s="20"/>
      <c r="AB3" s="20"/>
      <c r="AC3" s="20"/>
      <c r="AD3" s="20"/>
      <c r="AE3" s="20"/>
      <c r="AF3" s="20"/>
      <c r="AG3" s="20"/>
      <c r="AH3" s="20"/>
    </row>
    <row r="4" spans="1:34" s="16" customFormat="1" ht="20.100000000000001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34" s="16" customFormat="1" ht="20.100000000000001" customHeight="1">
      <c r="A5" s="15"/>
      <c r="B5" s="21" t="s">
        <v>111</v>
      </c>
      <c r="C5" s="22"/>
      <c r="D5" s="22"/>
      <c r="E5" s="22"/>
      <c r="F5" s="22"/>
      <c r="G5" s="22"/>
      <c r="H5" s="22"/>
      <c r="I5" s="15"/>
      <c r="J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34" s="16" customFormat="1" ht="20.100000000000001" customHeight="1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34" s="16" customFormat="1" ht="20.100000000000001" customHeight="1">
      <c r="A7" s="15"/>
      <c r="B7" s="24"/>
      <c r="C7" s="25"/>
      <c r="D7" s="25" t="s">
        <v>112</v>
      </c>
      <c r="E7" s="86">
        <f>'別記第１号様式　交付申請書'!H16</f>
        <v>0</v>
      </c>
      <c r="F7" s="26" t="s">
        <v>113</v>
      </c>
      <c r="G7" s="87">
        <f>'別記第１号様式　交付申請書'!L16</f>
        <v>0</v>
      </c>
      <c r="H7" s="27"/>
      <c r="I7" s="27"/>
      <c r="J7" s="15"/>
      <c r="K7" s="28"/>
      <c r="L7" s="24"/>
      <c r="M7" s="24"/>
      <c r="N7" s="24"/>
      <c r="O7" s="24"/>
      <c r="P7" s="15"/>
    </row>
    <row r="8" spans="1:34" s="16" customFormat="1" ht="20.100000000000001" customHeight="1">
      <c r="A8" s="15"/>
      <c r="B8" s="29"/>
      <c r="C8" s="25" t="s">
        <v>114</v>
      </c>
      <c r="D8" s="30" t="s">
        <v>115</v>
      </c>
      <c r="E8" s="126">
        <f>'別記第１号様式　交付申請書'!H17</f>
        <v>0</v>
      </c>
      <c r="F8" s="126"/>
      <c r="G8" s="126"/>
      <c r="H8" s="126"/>
      <c r="I8" s="27"/>
      <c r="J8" s="15"/>
      <c r="K8" s="31"/>
      <c r="L8" s="28"/>
      <c r="M8" s="28"/>
      <c r="N8" s="28"/>
      <c r="O8" s="28"/>
      <c r="P8" s="15"/>
    </row>
    <row r="9" spans="1:34" s="16" customFormat="1" ht="20.100000000000001" customHeight="1">
      <c r="A9" s="15"/>
      <c r="B9" s="28"/>
      <c r="C9" s="26" t="s">
        <v>116</v>
      </c>
      <c r="D9" s="25" t="s">
        <v>117</v>
      </c>
      <c r="E9" s="127">
        <f>'別記第１号様式　交付申請書'!H19</f>
        <v>0</v>
      </c>
      <c r="F9" s="127"/>
      <c r="G9" s="127"/>
      <c r="H9" s="127"/>
      <c r="I9" s="27"/>
      <c r="J9" s="15"/>
      <c r="K9" s="28"/>
      <c r="L9" s="28"/>
      <c r="M9" s="28"/>
      <c r="N9" s="28"/>
      <c r="O9" s="28"/>
      <c r="P9" s="15"/>
    </row>
    <row r="10" spans="1:34" s="16" customFormat="1" ht="20.100000000000001" customHeight="1">
      <c r="A10" s="15"/>
      <c r="B10" s="32"/>
      <c r="C10" s="25"/>
      <c r="D10" s="33" t="s">
        <v>118</v>
      </c>
      <c r="E10" s="127">
        <f>'別記第１号様式　交付申請書'!H20</f>
        <v>0</v>
      </c>
      <c r="F10" s="127"/>
      <c r="G10" s="127"/>
      <c r="H10" s="127"/>
      <c r="I10" s="27"/>
      <c r="J10" s="15"/>
      <c r="K10" s="28"/>
      <c r="L10" s="24"/>
      <c r="M10" s="24"/>
      <c r="N10" s="24"/>
      <c r="O10" s="24"/>
      <c r="P10" s="15"/>
    </row>
    <row r="11" spans="1:34" s="16" customFormat="1" ht="20.100000000000001" customHeight="1">
      <c r="A11" s="15"/>
      <c r="B11" s="28"/>
      <c r="C11" s="25"/>
      <c r="D11" s="25" t="s">
        <v>119</v>
      </c>
      <c r="E11" s="127">
        <f>'別記第１号様式　交付申請書'!H21</f>
        <v>0</v>
      </c>
      <c r="F11" s="127"/>
      <c r="G11" s="127"/>
      <c r="H11" s="127"/>
      <c r="I11" s="27"/>
      <c r="J11" s="15"/>
      <c r="K11" s="28"/>
      <c r="L11" s="28"/>
      <c r="M11" s="28"/>
      <c r="N11" s="28"/>
      <c r="O11" s="28"/>
      <c r="P11" s="15"/>
    </row>
    <row r="12" spans="1:34" s="16" customFormat="1" ht="20.100000000000001" customHeight="1">
      <c r="A12" s="15"/>
      <c r="B12" s="32"/>
      <c r="C12" s="32"/>
      <c r="D12" s="24"/>
      <c r="E12" s="24"/>
      <c r="F12" s="24"/>
      <c r="G12" s="24"/>
      <c r="H12" s="34"/>
      <c r="I12" s="34"/>
      <c r="J12" s="15"/>
      <c r="K12" s="15"/>
      <c r="L12" s="28"/>
      <c r="M12" s="24"/>
      <c r="N12" s="24"/>
      <c r="O12" s="24"/>
      <c r="P12" s="24"/>
      <c r="Q12" s="24"/>
      <c r="R12" s="24"/>
      <c r="S12" s="24"/>
      <c r="T12" s="35"/>
      <c r="U12" s="15"/>
    </row>
    <row r="13" spans="1:34" s="16" customFormat="1" ht="51.75" customHeight="1">
      <c r="A13" s="15"/>
      <c r="B13" s="123" t="s">
        <v>320</v>
      </c>
      <c r="C13" s="124"/>
      <c r="D13" s="124"/>
      <c r="E13" s="124"/>
      <c r="F13" s="124"/>
      <c r="G13" s="124"/>
      <c r="H13" s="124"/>
      <c r="I13" s="124"/>
      <c r="J13" s="15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15"/>
    </row>
    <row r="14" spans="1:34" s="16" customFormat="1" ht="20.100000000000001" customHeight="1" thickBo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34" ht="20.100000000000001" customHeight="1" thickBot="1">
      <c r="A15" s="15"/>
      <c r="B15" s="37" t="s">
        <v>120</v>
      </c>
      <c r="G15" s="38"/>
      <c r="H15" s="55" t="str">
        <f>IF(AND(C16&lt;&gt;"",C17&lt;&gt;"",H17&lt;&gt;"",C19&lt;&gt;"",C20&lt;&gt;"",H20&lt;&gt;"",C22&lt;&gt;"",C23&lt;&gt;"",C24&lt;&gt;""),"○","×")</f>
        <v>×</v>
      </c>
      <c r="J15" s="15"/>
    </row>
    <row r="16" spans="1:34" ht="39.950000000000003" customHeight="1">
      <c r="A16" s="15"/>
      <c r="B16" s="39" t="s">
        <v>121</v>
      </c>
      <c r="C16" s="118"/>
      <c r="D16" s="118"/>
      <c r="E16" s="118"/>
      <c r="F16" s="118"/>
      <c r="G16" s="118"/>
      <c r="H16" s="118"/>
      <c r="J16" s="15"/>
    </row>
    <row r="17" spans="1:10" ht="39.950000000000003" customHeight="1">
      <c r="A17" s="15"/>
      <c r="B17" s="39" t="s">
        <v>122</v>
      </c>
      <c r="C17" s="88"/>
      <c r="D17" s="119" t="s">
        <v>123</v>
      </c>
      <c r="E17" s="120"/>
      <c r="F17" s="120"/>
      <c r="G17" s="121"/>
      <c r="H17" s="89"/>
      <c r="J17" s="15"/>
    </row>
    <row r="18" spans="1:10" ht="20.100000000000001" customHeight="1">
      <c r="A18" s="15"/>
      <c r="C18" s="56"/>
      <c r="D18" s="56"/>
      <c r="E18" s="56"/>
      <c r="F18" s="56"/>
      <c r="G18" s="56"/>
      <c r="H18" s="56"/>
      <c r="J18" s="15"/>
    </row>
    <row r="19" spans="1:10" ht="39.950000000000003" customHeight="1">
      <c r="A19" s="15"/>
      <c r="B19" s="39" t="s">
        <v>124</v>
      </c>
      <c r="C19" s="118"/>
      <c r="D19" s="118"/>
      <c r="E19" s="118"/>
      <c r="F19" s="118"/>
      <c r="G19" s="118"/>
      <c r="H19" s="118"/>
      <c r="J19" s="15"/>
    </row>
    <row r="20" spans="1:10" ht="39.950000000000003" customHeight="1">
      <c r="A20" s="15"/>
      <c r="B20" s="39" t="s">
        <v>125</v>
      </c>
      <c r="C20" s="88"/>
      <c r="D20" s="119" t="s">
        <v>126</v>
      </c>
      <c r="E20" s="120"/>
      <c r="F20" s="120"/>
      <c r="G20" s="121"/>
      <c r="H20" s="89"/>
      <c r="J20" s="15"/>
    </row>
    <row r="21" spans="1:10" ht="20.100000000000001" customHeight="1">
      <c r="A21" s="15"/>
      <c r="J21" s="15"/>
    </row>
    <row r="22" spans="1:10" ht="39.950000000000003" customHeight="1">
      <c r="A22" s="15"/>
      <c r="B22" s="39" t="s">
        <v>127</v>
      </c>
      <c r="C22" s="118"/>
      <c r="D22" s="118"/>
      <c r="E22" s="118"/>
      <c r="F22" s="118"/>
      <c r="G22" s="118"/>
      <c r="H22" s="118"/>
      <c r="J22" s="15"/>
    </row>
    <row r="23" spans="1:10" ht="39.950000000000003" customHeight="1">
      <c r="A23" s="15"/>
      <c r="B23" s="39" t="s">
        <v>128</v>
      </c>
      <c r="C23" s="122"/>
      <c r="D23" s="122"/>
      <c r="E23" s="122"/>
      <c r="F23" s="122"/>
      <c r="G23" s="122"/>
      <c r="H23" s="122"/>
      <c r="J23" s="15"/>
    </row>
    <row r="24" spans="1:10" ht="39.950000000000003" customHeight="1">
      <c r="A24" s="15"/>
      <c r="B24" s="39" t="s">
        <v>129</v>
      </c>
      <c r="C24" s="118"/>
      <c r="D24" s="118"/>
      <c r="E24" s="118"/>
      <c r="F24" s="118"/>
      <c r="G24" s="118"/>
      <c r="H24" s="118"/>
      <c r="J24" s="15"/>
    </row>
    <row r="25" spans="1:10" ht="20.100000000000001" customHeight="1">
      <c r="A25" s="15"/>
      <c r="J25" s="15"/>
    </row>
    <row r="26" spans="1:10">
      <c r="A26" s="15"/>
      <c r="J26" s="15"/>
    </row>
    <row r="27" spans="1:10">
      <c r="A27" s="15"/>
      <c r="J27" s="15"/>
    </row>
    <row r="28" spans="1:10">
      <c r="A28" s="15"/>
      <c r="J28" s="15"/>
    </row>
    <row r="29" spans="1:10">
      <c r="A29" s="15"/>
      <c r="J29" s="15"/>
    </row>
    <row r="30" spans="1:10">
      <c r="A30" s="15"/>
      <c r="J30" s="15"/>
    </row>
    <row r="31" spans="1:10">
      <c r="A31" s="15"/>
      <c r="J31" s="15"/>
    </row>
    <row r="32" spans="1:10">
      <c r="A32" s="15"/>
      <c r="J32" s="15"/>
    </row>
    <row r="33" spans="1:10">
      <c r="A33" s="15"/>
      <c r="J33" s="15"/>
    </row>
  </sheetData>
  <mergeCells count="13">
    <mergeCell ref="B13:I13"/>
    <mergeCell ref="B3:I3"/>
    <mergeCell ref="E8:H8"/>
    <mergeCell ref="E9:H9"/>
    <mergeCell ref="E10:H10"/>
    <mergeCell ref="E11:H11"/>
    <mergeCell ref="C24:H24"/>
    <mergeCell ref="C16:H16"/>
    <mergeCell ref="D17:G17"/>
    <mergeCell ref="C19:H19"/>
    <mergeCell ref="D20:G20"/>
    <mergeCell ref="C22:H22"/>
    <mergeCell ref="C23:H23"/>
  </mergeCells>
  <phoneticPr fontId="16"/>
  <dataValidations count="7">
    <dataValidation type="list" allowBlank="1" showInputMessage="1" showErrorMessage="1" sqref="C22:H22" xr:uid="{96AC6583-4F80-43B2-B56A-645E785558D9}">
      <formula1>"1普通,2当座,4貯蓄,9別段"</formula1>
    </dataValidation>
    <dataValidation type="textLength" imeMode="halfAlpha" operator="equal" allowBlank="1" showInputMessage="1" showErrorMessage="1" error="7桁の数字を入力してください。_x000a_※７桁に満たない場合は、頭に「０」を付けて入力してください。" sqref="C23:H23" xr:uid="{F70F4B3F-388A-4F0F-B0CC-A330460CB4E9}">
      <formula1>7</formula1>
    </dataValidation>
    <dataValidation type="list" allowBlank="1" showInputMessage="1" showErrorMessage="1" sqref="C17" xr:uid="{75648589-0204-4868-86AC-12E91A0C3C6A}">
      <formula1>"銀行,信用金庫,信用組合,農協"</formula1>
    </dataValidation>
    <dataValidation type="list" allowBlank="1" showInputMessage="1" showErrorMessage="1" sqref="C20" xr:uid="{DD18AFF9-20D7-400B-9955-23544DA1A7ED}">
      <formula1>"本店,支店"</formula1>
    </dataValidation>
    <dataValidation imeMode="halfKatakana" allowBlank="1" showInputMessage="1" showErrorMessage="1" sqref="C24" xr:uid="{0B9E5CC7-1298-4271-9BA6-E88C5B750725}"/>
    <dataValidation type="textLength" imeMode="halfAlpha" operator="equal" allowBlank="1" showInputMessage="1" showErrorMessage="1" error="４桁の数字を入力してください。" sqref="H17" xr:uid="{83B96BAB-7121-4F19-9781-90F8402E06DA}">
      <formula1>4</formula1>
    </dataValidation>
    <dataValidation type="textLength" imeMode="halfAlpha" operator="equal" allowBlank="1" showInputMessage="1" showErrorMessage="1" error="３桁の数字を入力してください。" sqref="H20" xr:uid="{20EBFE4E-8FAA-4358-A301-B5D6CA648AAD}">
      <formula1>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F231-51EC-41B1-AFA8-06FFF896E6DA}">
  <sheetPr codeName="Sheet5"/>
  <dimension ref="A1:Z76"/>
  <sheetViews>
    <sheetView workbookViewId="0">
      <selection activeCell="B18" sqref="B18"/>
    </sheetView>
  </sheetViews>
  <sheetFormatPr defaultColWidth="9" defaultRowHeight="15.75"/>
  <cols>
    <col min="1" max="1" width="24.5" style="57" bestFit="1" customWidth="1"/>
    <col min="2" max="2" width="27.125" style="57" bestFit="1" customWidth="1"/>
    <col min="3" max="3" width="3.625" style="58" bestFit="1" customWidth="1"/>
    <col min="4" max="4" width="29.875" style="57" bestFit="1" customWidth="1"/>
    <col min="5" max="5" width="32.625" style="57" customWidth="1"/>
    <col min="6" max="6" width="1.625" style="57" customWidth="1"/>
    <col min="7" max="7" width="16.625" style="58" bestFit="1" customWidth="1"/>
    <col min="8" max="9" width="3.625" style="58" bestFit="1" customWidth="1"/>
    <col min="10" max="10" width="27.125" style="57" bestFit="1" customWidth="1"/>
    <col min="11" max="11" width="3.625" style="57" bestFit="1" customWidth="1"/>
    <col min="12" max="12" width="13.25" style="57" bestFit="1" customWidth="1"/>
    <col min="13" max="13" width="7.375" style="58" bestFit="1" customWidth="1"/>
    <col min="14" max="14" width="3.625" style="57" bestFit="1" customWidth="1"/>
    <col min="15" max="15" width="3.625" style="58" bestFit="1" customWidth="1"/>
    <col min="16" max="16" width="3.625" style="57" bestFit="1" customWidth="1"/>
    <col min="17" max="17" width="13.25" style="57" bestFit="1" customWidth="1"/>
    <col min="18" max="18" width="4" style="57" bestFit="1" customWidth="1"/>
    <col min="19" max="19" width="3.625" style="58" bestFit="1" customWidth="1"/>
    <col min="20" max="20" width="2.875" style="57" bestFit="1" customWidth="1"/>
    <col min="21" max="21" width="13.25" style="57" bestFit="1" customWidth="1"/>
    <col min="22" max="22" width="7.375" style="57" bestFit="1" customWidth="1"/>
    <col min="23" max="23" width="3.625" style="57" bestFit="1" customWidth="1"/>
    <col min="24" max="24" width="7.375" style="57" bestFit="1" customWidth="1"/>
    <col min="25" max="25" width="3.625" style="58" bestFit="1" customWidth="1"/>
    <col min="26" max="26" width="23.75" style="57" bestFit="1" customWidth="1"/>
    <col min="27" max="16384" width="9" style="57"/>
  </cols>
  <sheetData>
    <row r="1" spans="1:26">
      <c r="B1" s="57" t="s">
        <v>148</v>
      </c>
      <c r="D1" s="57" t="s">
        <v>149</v>
      </c>
    </row>
    <row r="2" spans="1:26">
      <c r="A2" s="57" t="s">
        <v>150</v>
      </c>
      <c r="B2" s="59">
        <f>'別添様式1　振込先口座申出書'!E7</f>
        <v>0</v>
      </c>
      <c r="C2" s="58" t="s">
        <v>151</v>
      </c>
      <c r="D2" s="57" t="str">
        <f>TEXT(B2,"000")</f>
        <v>000</v>
      </c>
      <c r="G2" s="60"/>
    </row>
    <row r="3" spans="1:26">
      <c r="A3" s="57" t="s">
        <v>152</v>
      </c>
      <c r="B3" s="59">
        <f>'別添様式1　振込先口座申出書'!G7</f>
        <v>0</v>
      </c>
      <c r="C3" s="58" t="s">
        <v>151</v>
      </c>
      <c r="D3" s="57" t="str">
        <f>TEXT(B3,"0000")</f>
        <v>0000</v>
      </c>
    </row>
    <row r="4" spans="1:26">
      <c r="A4" s="57" t="s">
        <v>153</v>
      </c>
      <c r="B4" s="57">
        <f>'別添様式1　振込先口座申出書'!E9</f>
        <v>0</v>
      </c>
      <c r="C4" s="58" t="s">
        <v>151</v>
      </c>
      <c r="D4" s="57" t="str">
        <f>DBCS(B4)</f>
        <v>０</v>
      </c>
    </row>
    <row r="5" spans="1:26">
      <c r="A5" s="57" t="s">
        <v>154</v>
      </c>
      <c r="B5" s="57">
        <f>'別記第１号様式　交付申請書'!H20</f>
        <v>0</v>
      </c>
      <c r="C5" s="58" t="s">
        <v>151</v>
      </c>
      <c r="D5" s="57" t="str">
        <f>DBCS(B5)</f>
        <v>０</v>
      </c>
    </row>
    <row r="7" spans="1:26">
      <c r="A7" s="57" t="s">
        <v>155</v>
      </c>
      <c r="B7" s="59" t="str">
        <f>'別添様式1　振込先口座申出書'!H17&amp;'別添様式1　振込先口座申出書'!H20</f>
        <v/>
      </c>
      <c r="C7" s="58" t="s">
        <v>151</v>
      </c>
      <c r="D7" s="57" t="str">
        <f>ASC(B7)</f>
        <v/>
      </c>
    </row>
    <row r="8" spans="1:26" ht="16.5" thickBot="1">
      <c r="A8" s="57" t="s">
        <v>156</v>
      </c>
      <c r="B8" s="57">
        <f>'別添様式1　振込先口座申出書'!C22</f>
        <v>0</v>
      </c>
      <c r="C8" s="58" t="s">
        <v>151</v>
      </c>
      <c r="D8" s="57" t="str">
        <f>LEFT(B8,1)</f>
        <v>0</v>
      </c>
    </row>
    <row r="9" spans="1:26" ht="16.5" thickBot="1">
      <c r="A9" s="57" t="s">
        <v>157</v>
      </c>
      <c r="B9" s="59">
        <f>'別添様式1　振込先口座申出書'!C23</f>
        <v>0</v>
      </c>
      <c r="C9" s="58" t="s">
        <v>151</v>
      </c>
      <c r="D9" s="57" t="str">
        <f>ASC(B9)</f>
        <v>0</v>
      </c>
      <c r="G9" s="61" t="s">
        <v>158</v>
      </c>
    </row>
    <row r="10" spans="1:26">
      <c r="A10" s="57" t="s">
        <v>159</v>
      </c>
      <c r="B10" s="57">
        <f>'別添様式1　振込先口座申出書'!C24</f>
        <v>0</v>
      </c>
      <c r="C10" s="58" t="s">
        <v>151</v>
      </c>
      <c r="D10" s="57" t="str">
        <f>ASC(B10)</f>
        <v>0</v>
      </c>
      <c r="G10" s="62" t="s">
        <v>160</v>
      </c>
      <c r="H10" s="63"/>
      <c r="I10" s="63"/>
      <c r="J10" s="64"/>
      <c r="K10" s="64"/>
      <c r="L10" s="64" t="s">
        <v>161</v>
      </c>
      <c r="M10" s="63"/>
      <c r="N10" s="64"/>
      <c r="O10" s="63"/>
      <c r="P10" s="64"/>
      <c r="Q10" s="64" t="s">
        <v>162</v>
      </c>
      <c r="R10" s="64"/>
      <c r="S10" s="63"/>
      <c r="T10" s="64"/>
      <c r="U10" s="64"/>
      <c r="V10" s="64"/>
      <c r="W10" s="64"/>
      <c r="X10" s="64"/>
      <c r="Y10" s="63"/>
      <c r="Z10" s="65"/>
    </row>
    <row r="11" spans="1:26">
      <c r="A11" s="57" t="s">
        <v>163</v>
      </c>
      <c r="B11" s="57">
        <f>'別添様式1　振込先口座申出書'!E8</f>
        <v>0</v>
      </c>
      <c r="C11" s="58" t="s">
        <v>151</v>
      </c>
      <c r="D11" s="57" t="str">
        <f>DBCS(B11)</f>
        <v>０</v>
      </c>
      <c r="G11" s="66" t="s">
        <v>164</v>
      </c>
      <c r="H11" s="67" t="s">
        <v>165</v>
      </c>
      <c r="I11" s="68" t="str">
        <f>IF(LEFT(D11,3)="山口県","○","×")</f>
        <v>×</v>
      </c>
      <c r="J11" s="69" t="str">
        <f>IF(LEFT(D11,3)="山口県",SUBSTITUTE(D11,"山口県",""),D11)</f>
        <v>０</v>
      </c>
      <c r="K11" s="68" t="s">
        <v>165</v>
      </c>
      <c r="L11" s="69" t="str">
        <f>IFERROR(LEFT(J11,FIND("市",J11,1)),"「市ではない」")</f>
        <v>「市ではない」</v>
      </c>
      <c r="M11" s="67" t="s">
        <v>166</v>
      </c>
      <c r="N11" s="67" t="s">
        <v>165</v>
      </c>
      <c r="O11" s="67" t="str">
        <f>IF(L11="「市ではない」","×","○")</f>
        <v>×</v>
      </c>
      <c r="P11" s="67" t="s">
        <v>165</v>
      </c>
      <c r="Q11" s="69" t="str">
        <f>IF(O11="○",LEFT(J11,FIND("市",J11,1)),"-----")</f>
        <v>-----</v>
      </c>
      <c r="R11" s="69" t="str">
        <f>IF(O11="○",LEN(Q11),"×")</f>
        <v>×</v>
      </c>
      <c r="S11" s="67" t="s">
        <v>165</v>
      </c>
      <c r="T11" s="69">
        <v>2</v>
      </c>
      <c r="U11" s="70" t="s">
        <v>167</v>
      </c>
      <c r="V11" s="69">
        <v>35204</v>
      </c>
      <c r="W11" s="67" t="s">
        <v>165</v>
      </c>
      <c r="X11" s="69" t="str">
        <f>IF(AND($R$11=T11,$Q$11=U11),V11,"")</f>
        <v/>
      </c>
      <c r="Y11" s="67" t="str">
        <f>IF(X11="","","○")</f>
        <v/>
      </c>
      <c r="Z11" s="71" t="str">
        <f>IF(Y11="○",U11,"")</f>
        <v/>
      </c>
    </row>
    <row r="12" spans="1:26">
      <c r="G12" s="66"/>
      <c r="H12" s="67"/>
      <c r="I12" s="67"/>
      <c r="J12" s="69"/>
      <c r="K12" s="69"/>
      <c r="L12" s="69"/>
      <c r="M12" s="67"/>
      <c r="N12" s="69"/>
      <c r="O12" s="67"/>
      <c r="P12" s="69"/>
      <c r="Q12" s="69"/>
      <c r="R12" s="69"/>
      <c r="S12" s="67"/>
      <c r="T12" s="69">
        <v>2</v>
      </c>
      <c r="U12" s="70" t="s">
        <v>168</v>
      </c>
      <c r="V12" s="69">
        <v>35210</v>
      </c>
      <c r="W12" s="67" t="s">
        <v>165</v>
      </c>
      <c r="X12" s="69" t="str">
        <f t="shared" ref="X12:X23" si="0">IF(AND($R$11=T12,$Q$11=U12),V12,"")</f>
        <v/>
      </c>
      <c r="Y12" s="67" t="str">
        <f t="shared" ref="Y12:Y75" si="1">IF(X12="","","○")</f>
        <v/>
      </c>
      <c r="Z12" s="71" t="str">
        <f t="shared" ref="Z12:Z29" si="2">IF(Y12="○",U12,"")</f>
        <v/>
      </c>
    </row>
    <row r="13" spans="1:26" ht="16.5" thickBot="1">
      <c r="A13" s="57" t="s">
        <v>169</v>
      </c>
      <c r="D13" s="72" t="e">
        <f>_xlfn.TEXTJOIN(,TRUE,X11:X76)</f>
        <v>#VALUE!</v>
      </c>
      <c r="E13" s="72"/>
      <c r="F13" s="72"/>
      <c r="G13" s="66"/>
      <c r="H13" s="67"/>
      <c r="I13" s="67"/>
      <c r="J13" s="69"/>
      <c r="K13" s="69"/>
      <c r="L13" s="69"/>
      <c r="M13" s="67"/>
      <c r="N13" s="69"/>
      <c r="O13" s="67"/>
      <c r="P13" s="69"/>
      <c r="Q13" s="69"/>
      <c r="R13" s="69"/>
      <c r="S13" s="67"/>
      <c r="T13" s="69">
        <v>3</v>
      </c>
      <c r="U13" s="69" t="s">
        <v>170</v>
      </c>
      <c r="V13" s="69">
        <v>35201</v>
      </c>
      <c r="W13" s="67" t="s">
        <v>165</v>
      </c>
      <c r="X13" s="69" t="str">
        <f t="shared" si="0"/>
        <v/>
      </c>
      <c r="Y13" s="67" t="str">
        <f t="shared" si="1"/>
        <v/>
      </c>
      <c r="Z13" s="71" t="str">
        <f t="shared" si="2"/>
        <v/>
      </c>
    </row>
    <row r="14" spans="1:26" ht="16.5" thickBot="1">
      <c r="A14" s="57" t="s">
        <v>171</v>
      </c>
      <c r="C14" s="58" t="str">
        <f>I11</f>
        <v>×</v>
      </c>
      <c r="D14" s="73" t="str">
        <f>IF(C14="×","※県外",_xlfn.TEXTJOIN(,TRUE,Z10:Z29))</f>
        <v>※県外</v>
      </c>
      <c r="E14" s="74" t="str">
        <f>IF(C14="○",SUBSTITUTE(D11,"山口県"&amp;D14,""),"※県外")</f>
        <v>※県外</v>
      </c>
      <c r="F14" s="72"/>
      <c r="G14" s="66"/>
      <c r="H14" s="67"/>
      <c r="I14" s="67"/>
      <c r="J14" s="69"/>
      <c r="K14" s="69"/>
      <c r="L14" s="69"/>
      <c r="M14" s="67"/>
      <c r="N14" s="69"/>
      <c r="O14" s="67"/>
      <c r="P14" s="69"/>
      <c r="Q14" s="69"/>
      <c r="R14" s="69"/>
      <c r="S14" s="67"/>
      <c r="T14" s="69">
        <v>3</v>
      </c>
      <c r="U14" s="69" t="s">
        <v>172</v>
      </c>
      <c r="V14" s="69">
        <v>35202</v>
      </c>
      <c r="W14" s="67" t="s">
        <v>165</v>
      </c>
      <c r="X14" s="69" t="str">
        <f t="shared" si="0"/>
        <v/>
      </c>
      <c r="Y14" s="67" t="str">
        <f t="shared" si="1"/>
        <v/>
      </c>
      <c r="Z14" s="71" t="str">
        <f t="shared" si="2"/>
        <v/>
      </c>
    </row>
    <row r="15" spans="1:26" ht="16.5" thickBot="1">
      <c r="A15" s="57" t="s">
        <v>173</v>
      </c>
      <c r="C15" s="58" t="str">
        <f>I31</f>
        <v>○</v>
      </c>
      <c r="D15" s="73" t="str">
        <f>IF(C15="○",SUBSTITUTE(_xlfn.TEXTJOIN(,TRUE,Q31:Q35),"-",""),"※県内")</f>
        <v/>
      </c>
      <c r="E15" s="74" t="str">
        <f>IF(C15="○",SUBSTITUTE(D11,D15,""),"※県内")</f>
        <v>０</v>
      </c>
      <c r="F15" s="72"/>
      <c r="G15" s="66"/>
      <c r="H15" s="67"/>
      <c r="I15" s="67"/>
      <c r="J15" s="69"/>
      <c r="K15" s="69"/>
      <c r="L15" s="69"/>
      <c r="M15" s="67"/>
      <c r="N15" s="69"/>
      <c r="O15" s="67"/>
      <c r="P15" s="69"/>
      <c r="Q15" s="69"/>
      <c r="R15" s="69"/>
      <c r="S15" s="67"/>
      <c r="T15" s="69">
        <v>3</v>
      </c>
      <c r="U15" s="69" t="s">
        <v>174</v>
      </c>
      <c r="V15" s="69">
        <v>35203</v>
      </c>
      <c r="W15" s="67" t="s">
        <v>165</v>
      </c>
      <c r="X15" s="69" t="str">
        <f t="shared" si="0"/>
        <v/>
      </c>
      <c r="Y15" s="67" t="str">
        <f t="shared" si="1"/>
        <v/>
      </c>
      <c r="Z15" s="71" t="str">
        <f t="shared" si="2"/>
        <v/>
      </c>
    </row>
    <row r="16" spans="1:26">
      <c r="G16" s="66"/>
      <c r="H16" s="67"/>
      <c r="I16" s="67"/>
      <c r="J16" s="69"/>
      <c r="K16" s="69"/>
      <c r="L16" s="69"/>
      <c r="M16" s="67"/>
      <c r="N16" s="69"/>
      <c r="O16" s="67"/>
      <c r="P16" s="69"/>
      <c r="Q16" s="69"/>
      <c r="R16" s="69"/>
      <c r="S16" s="67"/>
      <c r="T16" s="69">
        <v>3</v>
      </c>
      <c r="U16" s="69" t="s">
        <v>175</v>
      </c>
      <c r="V16" s="69">
        <v>35206</v>
      </c>
      <c r="W16" s="67" t="s">
        <v>165</v>
      </c>
      <c r="X16" s="69" t="str">
        <f t="shared" si="0"/>
        <v/>
      </c>
      <c r="Y16" s="67" t="str">
        <f t="shared" si="1"/>
        <v/>
      </c>
      <c r="Z16" s="71" t="str">
        <f t="shared" si="2"/>
        <v/>
      </c>
    </row>
    <row r="17" spans="1:26">
      <c r="A17" s="57" t="s">
        <v>176</v>
      </c>
      <c r="B17" s="75">
        <f>'別記第１号様式　交付申請書'!F28</f>
        <v>0</v>
      </c>
      <c r="D17" s="75"/>
      <c r="E17" s="75"/>
      <c r="F17" s="75"/>
      <c r="G17" s="66"/>
      <c r="H17" s="67"/>
      <c r="I17" s="67"/>
      <c r="J17" s="69"/>
      <c r="K17" s="69"/>
      <c r="L17" s="69"/>
      <c r="M17" s="67"/>
      <c r="N17" s="69"/>
      <c r="O17" s="67"/>
      <c r="P17" s="69"/>
      <c r="Q17" s="69"/>
      <c r="R17" s="69"/>
      <c r="S17" s="67"/>
      <c r="T17" s="69">
        <v>3</v>
      </c>
      <c r="U17" s="69" t="s">
        <v>177</v>
      </c>
      <c r="V17" s="69">
        <v>35207</v>
      </c>
      <c r="W17" s="67" t="s">
        <v>165</v>
      </c>
      <c r="X17" s="69" t="str">
        <f t="shared" si="0"/>
        <v/>
      </c>
      <c r="Y17" s="67" t="str">
        <f t="shared" si="1"/>
        <v/>
      </c>
      <c r="Z17" s="71" t="str">
        <f t="shared" si="2"/>
        <v/>
      </c>
    </row>
    <row r="18" spans="1:26">
      <c r="G18" s="66"/>
      <c r="H18" s="67"/>
      <c r="I18" s="67"/>
      <c r="J18" s="69"/>
      <c r="K18" s="69"/>
      <c r="L18" s="69"/>
      <c r="M18" s="67"/>
      <c r="N18" s="69"/>
      <c r="O18" s="67"/>
      <c r="P18" s="69"/>
      <c r="Q18" s="69"/>
      <c r="R18" s="69"/>
      <c r="S18" s="67"/>
      <c r="T18" s="69">
        <v>3</v>
      </c>
      <c r="U18" s="69" t="s">
        <v>178</v>
      </c>
      <c r="V18" s="69">
        <v>35208</v>
      </c>
      <c r="W18" s="67" t="s">
        <v>165</v>
      </c>
      <c r="X18" s="69" t="str">
        <f t="shared" si="0"/>
        <v/>
      </c>
      <c r="Y18" s="67" t="str">
        <f t="shared" si="1"/>
        <v/>
      </c>
      <c r="Z18" s="71" t="str">
        <f t="shared" si="2"/>
        <v/>
      </c>
    </row>
    <row r="19" spans="1:26">
      <c r="G19" s="66"/>
      <c r="H19" s="67"/>
      <c r="I19" s="67"/>
      <c r="J19" s="69"/>
      <c r="K19" s="69"/>
      <c r="L19" s="69"/>
      <c r="M19" s="67"/>
      <c r="N19" s="69"/>
      <c r="O19" s="67"/>
      <c r="P19" s="69"/>
      <c r="Q19" s="69"/>
      <c r="R19" s="69"/>
      <c r="S19" s="67"/>
      <c r="T19" s="69">
        <v>3</v>
      </c>
      <c r="U19" s="69" t="s">
        <v>179</v>
      </c>
      <c r="V19" s="69">
        <v>35211</v>
      </c>
      <c r="W19" s="67" t="s">
        <v>165</v>
      </c>
      <c r="X19" s="69" t="str">
        <f t="shared" si="0"/>
        <v/>
      </c>
      <c r="Y19" s="67" t="str">
        <f t="shared" si="1"/>
        <v/>
      </c>
      <c r="Z19" s="71" t="str">
        <f t="shared" si="2"/>
        <v/>
      </c>
    </row>
    <row r="20" spans="1:26">
      <c r="G20" s="66"/>
      <c r="H20" s="67"/>
      <c r="I20" s="67"/>
      <c r="J20" s="69"/>
      <c r="K20" s="69"/>
      <c r="L20" s="69"/>
      <c r="M20" s="67"/>
      <c r="N20" s="69"/>
      <c r="O20" s="67"/>
      <c r="P20" s="69"/>
      <c r="Q20" s="69"/>
      <c r="R20" s="69"/>
      <c r="S20" s="67"/>
      <c r="T20" s="69">
        <v>3</v>
      </c>
      <c r="U20" s="69" t="s">
        <v>180</v>
      </c>
      <c r="V20" s="69">
        <v>35212</v>
      </c>
      <c r="W20" s="67" t="s">
        <v>165</v>
      </c>
      <c r="X20" s="69" t="str">
        <f t="shared" si="0"/>
        <v/>
      </c>
      <c r="Y20" s="67" t="str">
        <f t="shared" si="1"/>
        <v/>
      </c>
      <c r="Z20" s="71" t="str">
        <f t="shared" si="2"/>
        <v/>
      </c>
    </row>
    <row r="21" spans="1:26">
      <c r="G21" s="66"/>
      <c r="H21" s="67"/>
      <c r="I21" s="67"/>
      <c r="J21" s="69"/>
      <c r="K21" s="69"/>
      <c r="L21" s="69"/>
      <c r="M21" s="67"/>
      <c r="N21" s="69"/>
      <c r="O21" s="67"/>
      <c r="P21" s="69"/>
      <c r="Q21" s="69"/>
      <c r="R21" s="69"/>
      <c r="S21" s="67"/>
      <c r="T21" s="69">
        <v>3</v>
      </c>
      <c r="U21" s="69" t="s">
        <v>181</v>
      </c>
      <c r="V21" s="69">
        <v>35213</v>
      </c>
      <c r="W21" s="67" t="s">
        <v>165</v>
      </c>
      <c r="X21" s="69" t="str">
        <f t="shared" si="0"/>
        <v/>
      </c>
      <c r="Y21" s="67" t="str">
        <f t="shared" si="1"/>
        <v/>
      </c>
      <c r="Z21" s="71" t="str">
        <f t="shared" si="2"/>
        <v/>
      </c>
    </row>
    <row r="22" spans="1:26">
      <c r="G22" s="66"/>
      <c r="H22" s="67"/>
      <c r="I22" s="67"/>
      <c r="J22" s="69"/>
      <c r="K22" s="69"/>
      <c r="L22" s="69"/>
      <c r="M22" s="67"/>
      <c r="N22" s="69"/>
      <c r="O22" s="67"/>
      <c r="P22" s="69"/>
      <c r="Q22" s="69"/>
      <c r="R22" s="69"/>
      <c r="S22" s="67"/>
      <c r="T22" s="69">
        <v>3</v>
      </c>
      <c r="U22" s="69" t="s">
        <v>182</v>
      </c>
      <c r="V22" s="69">
        <v>35215</v>
      </c>
      <c r="W22" s="67" t="s">
        <v>165</v>
      </c>
      <c r="X22" s="69" t="str">
        <f t="shared" si="0"/>
        <v/>
      </c>
      <c r="Y22" s="67" t="str">
        <f t="shared" si="1"/>
        <v/>
      </c>
      <c r="Z22" s="71" t="str">
        <f t="shared" si="2"/>
        <v/>
      </c>
    </row>
    <row r="23" spans="1:26">
      <c r="G23" s="66"/>
      <c r="H23" s="67"/>
      <c r="I23" s="67"/>
      <c r="J23" s="69"/>
      <c r="K23" s="69"/>
      <c r="L23" s="69"/>
      <c r="M23" s="67"/>
      <c r="N23" s="69"/>
      <c r="O23" s="67"/>
      <c r="P23" s="69"/>
      <c r="Q23" s="69"/>
      <c r="R23" s="69"/>
      <c r="S23" s="67"/>
      <c r="T23" s="69">
        <v>5</v>
      </c>
      <c r="U23" s="70" t="s">
        <v>183</v>
      </c>
      <c r="V23" s="69">
        <v>35216</v>
      </c>
      <c r="W23" s="67" t="s">
        <v>165</v>
      </c>
      <c r="X23" s="69" t="str">
        <f t="shared" si="0"/>
        <v/>
      </c>
      <c r="Y23" s="67" t="str">
        <f t="shared" si="1"/>
        <v/>
      </c>
      <c r="Z23" s="71" t="str">
        <f t="shared" si="2"/>
        <v/>
      </c>
    </row>
    <row r="24" spans="1:26">
      <c r="G24" s="66"/>
      <c r="H24" s="67"/>
      <c r="I24" s="67"/>
      <c r="J24" s="69"/>
      <c r="K24" s="68" t="s">
        <v>165</v>
      </c>
      <c r="L24" s="69" t="e">
        <f>IF(L11="「市ではない」",LEFT(J11,FIND("町",J11)),"「町ではない」")</f>
        <v>#VALUE!</v>
      </c>
      <c r="M24" s="67" t="s">
        <v>184</v>
      </c>
      <c r="N24" s="67" t="s">
        <v>165</v>
      </c>
      <c r="O24" s="67" t="e">
        <f>IF(L24="「町ではない」","×","○")</f>
        <v>#VALUE!</v>
      </c>
      <c r="P24" s="67" t="s">
        <v>165</v>
      </c>
      <c r="Q24" s="69" t="e">
        <f>IF(O24="○",LEFT(J11,FIND("町",J11,1)),"-----")</f>
        <v>#VALUE!</v>
      </c>
      <c r="R24" s="69" t="e">
        <f>IF(O24="○",LEN(Q24),"×")</f>
        <v>#VALUE!</v>
      </c>
      <c r="S24" s="67" t="s">
        <v>165</v>
      </c>
      <c r="T24" s="69">
        <v>3</v>
      </c>
      <c r="U24" s="69" t="s">
        <v>185</v>
      </c>
      <c r="V24" s="69">
        <v>35321</v>
      </c>
      <c r="W24" s="67" t="s">
        <v>165</v>
      </c>
      <c r="X24" s="69" t="e">
        <f>IF(AND($R$24=T24,$Q$24=U24),V24,"")</f>
        <v>#VALUE!</v>
      </c>
      <c r="Y24" s="67" t="e">
        <f t="shared" si="1"/>
        <v>#VALUE!</v>
      </c>
      <c r="Z24" s="71" t="e">
        <f t="shared" si="2"/>
        <v>#VALUE!</v>
      </c>
    </row>
    <row r="25" spans="1:26">
      <c r="G25" s="66"/>
      <c r="H25" s="67"/>
      <c r="I25" s="67"/>
      <c r="J25" s="69"/>
      <c r="K25" s="69"/>
      <c r="L25" s="69"/>
      <c r="M25" s="67"/>
      <c r="N25" s="69"/>
      <c r="O25" s="67"/>
      <c r="P25" s="69"/>
      <c r="Q25" s="69"/>
      <c r="R25" s="69"/>
      <c r="S25" s="67"/>
      <c r="T25" s="69">
        <v>3</v>
      </c>
      <c r="U25" s="69" t="s">
        <v>186</v>
      </c>
      <c r="V25" s="69">
        <v>35341</v>
      </c>
      <c r="W25" s="67" t="s">
        <v>165</v>
      </c>
      <c r="X25" s="69" t="e">
        <f t="shared" ref="X25:X29" si="3">IF(AND($R$24=T25,$Q$24=U25),V25,"")</f>
        <v>#VALUE!</v>
      </c>
      <c r="Y25" s="67" t="e">
        <f t="shared" si="1"/>
        <v>#VALUE!</v>
      </c>
      <c r="Z25" s="71" t="e">
        <f t="shared" si="2"/>
        <v>#VALUE!</v>
      </c>
    </row>
    <row r="26" spans="1:26">
      <c r="G26" s="66"/>
      <c r="H26" s="67"/>
      <c r="I26" s="67"/>
      <c r="J26" s="69"/>
      <c r="K26" s="69"/>
      <c r="L26" s="69"/>
      <c r="M26" s="67"/>
      <c r="N26" s="69"/>
      <c r="O26" s="67"/>
      <c r="P26" s="69"/>
      <c r="Q26" s="69"/>
      <c r="R26" s="69"/>
      <c r="S26" s="67"/>
      <c r="T26" s="69">
        <v>3</v>
      </c>
      <c r="U26" s="69" t="s">
        <v>187</v>
      </c>
      <c r="V26" s="69">
        <v>35344</v>
      </c>
      <c r="W26" s="67" t="s">
        <v>165</v>
      </c>
      <c r="X26" s="69" t="e">
        <f t="shared" si="3"/>
        <v>#VALUE!</v>
      </c>
      <c r="Y26" s="67" t="e">
        <f t="shared" si="1"/>
        <v>#VALUE!</v>
      </c>
      <c r="Z26" s="71" t="e">
        <f t="shared" si="2"/>
        <v>#VALUE!</v>
      </c>
    </row>
    <row r="27" spans="1:26">
      <c r="G27" s="66"/>
      <c r="H27" s="67"/>
      <c r="I27" s="67"/>
      <c r="J27" s="69"/>
      <c r="K27" s="69"/>
      <c r="L27" s="69"/>
      <c r="M27" s="67"/>
      <c r="N27" s="69"/>
      <c r="O27" s="67"/>
      <c r="P27" s="69"/>
      <c r="Q27" s="69"/>
      <c r="R27" s="69"/>
      <c r="S27" s="67"/>
      <c r="T27" s="69">
        <v>3</v>
      </c>
      <c r="U27" s="69" t="s">
        <v>188</v>
      </c>
      <c r="V27" s="69">
        <v>35502</v>
      </c>
      <c r="W27" s="67" t="s">
        <v>165</v>
      </c>
      <c r="X27" s="69" t="e">
        <f t="shared" si="3"/>
        <v>#VALUE!</v>
      </c>
      <c r="Y27" s="67" t="e">
        <f t="shared" si="1"/>
        <v>#VALUE!</v>
      </c>
      <c r="Z27" s="71" t="e">
        <f t="shared" si="2"/>
        <v>#VALUE!</v>
      </c>
    </row>
    <row r="28" spans="1:26">
      <c r="G28" s="66"/>
      <c r="H28" s="67"/>
      <c r="I28" s="67"/>
      <c r="J28" s="69"/>
      <c r="K28" s="69"/>
      <c r="L28" s="69"/>
      <c r="M28" s="67"/>
      <c r="N28" s="69"/>
      <c r="O28" s="67"/>
      <c r="P28" s="69"/>
      <c r="Q28" s="69"/>
      <c r="R28" s="69"/>
      <c r="S28" s="67"/>
      <c r="T28" s="69">
        <v>4</v>
      </c>
      <c r="U28" s="69" t="s">
        <v>189</v>
      </c>
      <c r="V28" s="69">
        <v>35343</v>
      </c>
      <c r="W28" s="67" t="s">
        <v>165</v>
      </c>
      <c r="X28" s="69" t="e">
        <f t="shared" si="3"/>
        <v>#VALUE!</v>
      </c>
      <c r="Y28" s="67" t="e">
        <f t="shared" si="1"/>
        <v>#VALUE!</v>
      </c>
      <c r="Z28" s="71" t="e">
        <f t="shared" si="2"/>
        <v>#VALUE!</v>
      </c>
    </row>
    <row r="29" spans="1:26">
      <c r="G29" s="66"/>
      <c r="H29" s="67"/>
      <c r="I29" s="67"/>
      <c r="J29" s="69"/>
      <c r="K29" s="69"/>
      <c r="L29" s="69"/>
      <c r="M29" s="67"/>
      <c r="N29" s="69"/>
      <c r="O29" s="67"/>
      <c r="P29" s="69"/>
      <c r="Q29" s="69"/>
      <c r="R29" s="69"/>
      <c r="S29" s="67"/>
      <c r="T29" s="69">
        <v>5</v>
      </c>
      <c r="U29" s="69" t="s">
        <v>190</v>
      </c>
      <c r="V29" s="69">
        <v>35305</v>
      </c>
      <c r="W29" s="67" t="s">
        <v>165</v>
      </c>
      <c r="X29" s="69" t="e">
        <f t="shared" si="3"/>
        <v>#VALUE!</v>
      </c>
      <c r="Y29" s="67" t="e">
        <f t="shared" si="1"/>
        <v>#VALUE!</v>
      </c>
      <c r="Z29" s="71" t="e">
        <f t="shared" si="2"/>
        <v>#VALUE!</v>
      </c>
    </row>
    <row r="30" spans="1:26">
      <c r="G30" s="66"/>
      <c r="H30" s="67"/>
      <c r="I30" s="67"/>
      <c r="J30" s="69"/>
      <c r="K30" s="69"/>
      <c r="L30" s="69" t="s">
        <v>191</v>
      </c>
      <c r="M30" s="67"/>
      <c r="N30" s="69"/>
      <c r="O30" s="67"/>
      <c r="P30" s="69"/>
      <c r="Q30" s="69"/>
      <c r="R30" s="69"/>
      <c r="S30" s="67"/>
      <c r="T30" s="69"/>
      <c r="U30" s="69"/>
      <c r="V30" s="69"/>
      <c r="W30" s="67"/>
      <c r="X30" s="69"/>
      <c r="Y30" s="67"/>
      <c r="Z30" s="71"/>
    </row>
    <row r="31" spans="1:26">
      <c r="G31" s="66" t="s">
        <v>192</v>
      </c>
      <c r="H31" s="67" t="s">
        <v>165</v>
      </c>
      <c r="I31" s="67" t="str">
        <f>IF(LEFT($D$11,3)="山口県","×","○")</f>
        <v>○</v>
      </c>
      <c r="J31" s="69" t="str">
        <f>D11</f>
        <v>０</v>
      </c>
      <c r="K31" s="67" t="s">
        <v>165</v>
      </c>
      <c r="L31" s="69" t="str">
        <f>IFERROR(LEFT(J31,FIND("都",J31,1)),"「都ではない」")</f>
        <v>「都ではない」</v>
      </c>
      <c r="M31" s="67" t="s">
        <v>193</v>
      </c>
      <c r="N31" s="67" t="s">
        <v>165</v>
      </c>
      <c r="O31" s="67" t="str">
        <f>IF(L31="「都ではない」","×","○")</f>
        <v>×</v>
      </c>
      <c r="P31" s="67" t="s">
        <v>165</v>
      </c>
      <c r="Q31" s="69" t="str">
        <f>IF(O31="○",LEFT($J$31,FIND("都",$J$31)),"-----")</f>
        <v>-----</v>
      </c>
      <c r="R31" s="69" t="str">
        <f>IF(O31="○",LEN(Q31),"×")</f>
        <v>×</v>
      </c>
      <c r="S31" s="67" t="s">
        <v>165</v>
      </c>
      <c r="T31" s="69">
        <v>3</v>
      </c>
      <c r="U31" s="69" t="s">
        <v>194</v>
      </c>
      <c r="V31" s="69">
        <v>13000</v>
      </c>
      <c r="W31" s="67" t="s">
        <v>165</v>
      </c>
      <c r="X31" s="69" t="str">
        <f>IF(AND(R31=T31,Q31=U31),V31,"")</f>
        <v/>
      </c>
      <c r="Y31" s="67" t="str">
        <f t="shared" si="1"/>
        <v/>
      </c>
      <c r="Z31" s="71" t="str">
        <f>IF(Y31="○",SUBSTITUTE($J$31,U31,""),"")</f>
        <v/>
      </c>
    </row>
    <row r="32" spans="1:26">
      <c r="G32" s="66"/>
      <c r="H32" s="67"/>
      <c r="I32" s="67"/>
      <c r="J32" s="69"/>
      <c r="K32" s="67" t="s">
        <v>165</v>
      </c>
      <c r="L32" s="69" t="str">
        <f>IFERROR(LEFT(J31,FIND("道",J31,1)),"「道ではない」")</f>
        <v>「道ではない」</v>
      </c>
      <c r="M32" s="67" t="s">
        <v>195</v>
      </c>
      <c r="N32" s="67" t="s">
        <v>165</v>
      </c>
      <c r="O32" s="67" t="str">
        <f>IF(L32="「道ではない」","×","○")</f>
        <v>×</v>
      </c>
      <c r="P32" s="67" t="s">
        <v>165</v>
      </c>
      <c r="Q32" s="69" t="str">
        <f>IF(O32="○",LEFT($J$31,FIND("道",$J$31)),"-----")</f>
        <v>-----</v>
      </c>
      <c r="R32" s="69" t="str">
        <f>IF(O32="○",LEN(Q32),"×")</f>
        <v>×</v>
      </c>
      <c r="S32" s="67" t="s">
        <v>165</v>
      </c>
      <c r="T32" s="69">
        <v>3</v>
      </c>
      <c r="U32" s="69" t="s">
        <v>196</v>
      </c>
      <c r="V32" s="69">
        <v>1000</v>
      </c>
      <c r="W32" s="67" t="s">
        <v>165</v>
      </c>
      <c r="X32" s="69" t="str">
        <f t="shared" ref="X32" si="4">IF(AND(R32=T32,Q32=U32),V32,"")</f>
        <v/>
      </c>
      <c r="Y32" s="67" t="str">
        <f t="shared" si="1"/>
        <v/>
      </c>
      <c r="Z32" s="71" t="str">
        <f t="shared" ref="Z32:Z76" si="5">IF(Y32="○",SUBSTITUTE($J$31,U32,""),"")</f>
        <v/>
      </c>
    </row>
    <row r="33" spans="7:26">
      <c r="G33" s="66"/>
      <c r="H33" s="67"/>
      <c r="I33" s="67"/>
      <c r="J33" s="69"/>
      <c r="K33" s="67" t="s">
        <v>165</v>
      </c>
      <c r="L33" s="69" t="str">
        <f>IFERROR(LEFT(J31,FIND("府",J31,1)),"「府ではない」")</f>
        <v>「府ではない」</v>
      </c>
      <c r="M33" s="67" t="s">
        <v>197</v>
      </c>
      <c r="N33" s="67" t="s">
        <v>165</v>
      </c>
      <c r="O33" s="67" t="str">
        <f>IF(L33="「府ではない」","×","○")</f>
        <v>×</v>
      </c>
      <c r="P33" s="67" t="s">
        <v>165</v>
      </c>
      <c r="Q33" s="69" t="str">
        <f>IF(O33="○",LEFT($J$31,FIND("府",$J$31)),"-----")</f>
        <v>-----</v>
      </c>
      <c r="R33" s="69" t="str">
        <f>IF(O33="○",LEN(Q33),"×")</f>
        <v>×</v>
      </c>
      <c r="S33" s="67" t="s">
        <v>165</v>
      </c>
      <c r="T33" s="69">
        <v>3</v>
      </c>
      <c r="U33" s="69" t="s">
        <v>198</v>
      </c>
      <c r="V33" s="69">
        <v>26000</v>
      </c>
      <c r="W33" s="67" t="s">
        <v>165</v>
      </c>
      <c r="X33" s="69" t="str">
        <f>IF(AND(R33=T33,Q33=U33),V33,"")</f>
        <v/>
      </c>
      <c r="Y33" s="67" t="str">
        <f t="shared" si="1"/>
        <v/>
      </c>
      <c r="Z33" s="71" t="str">
        <f t="shared" si="5"/>
        <v/>
      </c>
    </row>
    <row r="34" spans="7:26">
      <c r="G34" s="66"/>
      <c r="H34" s="67"/>
      <c r="I34" s="67"/>
      <c r="J34" s="69"/>
      <c r="K34" s="69"/>
      <c r="L34" s="69"/>
      <c r="M34" s="67"/>
      <c r="N34" s="69"/>
      <c r="O34" s="67"/>
      <c r="P34" s="69"/>
      <c r="Q34" s="69"/>
      <c r="R34" s="69"/>
      <c r="S34" s="67"/>
      <c r="T34" s="69">
        <v>3</v>
      </c>
      <c r="U34" s="69" t="s">
        <v>199</v>
      </c>
      <c r="V34" s="69">
        <v>27000</v>
      </c>
      <c r="W34" s="67" t="s">
        <v>165</v>
      </c>
      <c r="X34" s="69" t="str">
        <f>IF(AND(R33=T34,Q33=U34),V34,"")</f>
        <v/>
      </c>
      <c r="Y34" s="67" t="str">
        <f t="shared" si="1"/>
        <v/>
      </c>
      <c r="Z34" s="71" t="str">
        <f t="shared" si="5"/>
        <v/>
      </c>
    </row>
    <row r="35" spans="7:26">
      <c r="G35" s="66"/>
      <c r="H35" s="67"/>
      <c r="I35" s="67"/>
      <c r="J35" s="69"/>
      <c r="K35" s="67" t="s">
        <v>165</v>
      </c>
      <c r="L35" s="69" t="str">
        <f>IFERROR(LEFT(J31,FIND("県",J31,1)),"「県ではない」")</f>
        <v>「県ではない」</v>
      </c>
      <c r="M35" s="67" t="s">
        <v>200</v>
      </c>
      <c r="N35" s="67" t="s">
        <v>165</v>
      </c>
      <c r="O35" s="67" t="str">
        <f>IF(L35="「県ではない」","×","○")</f>
        <v>×</v>
      </c>
      <c r="P35" s="67" t="s">
        <v>165</v>
      </c>
      <c r="Q35" s="69" t="str">
        <f>IF(O35="○",LEFT($J$31,FIND("県",$J$31)),"-----")</f>
        <v>-----</v>
      </c>
      <c r="R35" s="69" t="str">
        <f>IF(O35="○",LEN(Q35),"×")</f>
        <v>×</v>
      </c>
      <c r="S35" s="67" t="s">
        <v>165</v>
      </c>
      <c r="T35" s="69">
        <v>3</v>
      </c>
      <c r="U35" s="69" t="s">
        <v>201</v>
      </c>
      <c r="V35" s="69">
        <v>2000</v>
      </c>
      <c r="W35" s="67" t="s">
        <v>165</v>
      </c>
      <c r="X35" s="69" t="str">
        <f>IF(AND($R$35=T35,$Q$35=U35),V35,"")</f>
        <v/>
      </c>
      <c r="Y35" s="67" t="str">
        <f t="shared" si="1"/>
        <v/>
      </c>
      <c r="Z35" s="71" t="str">
        <f t="shared" si="5"/>
        <v/>
      </c>
    </row>
    <row r="36" spans="7:26">
      <c r="G36" s="66"/>
      <c r="H36" s="67"/>
      <c r="I36" s="67"/>
      <c r="J36" s="69"/>
      <c r="K36" s="69"/>
      <c r="L36" s="69"/>
      <c r="M36" s="67"/>
      <c r="N36" s="69"/>
      <c r="O36" s="67"/>
      <c r="P36" s="69"/>
      <c r="Q36" s="69"/>
      <c r="R36" s="69"/>
      <c r="S36" s="67"/>
      <c r="T36" s="69">
        <v>3</v>
      </c>
      <c r="U36" s="69" t="s">
        <v>202</v>
      </c>
      <c r="V36" s="69">
        <v>3000</v>
      </c>
      <c r="W36" s="67" t="s">
        <v>165</v>
      </c>
      <c r="X36" s="69" t="str">
        <f t="shared" ref="X36:X76" si="6">IF(AND($R$35=T36,$Q$35=U36),V36,"")</f>
        <v/>
      </c>
      <c r="Y36" s="67" t="str">
        <f t="shared" si="1"/>
        <v/>
      </c>
      <c r="Z36" s="71" t="str">
        <f t="shared" si="5"/>
        <v/>
      </c>
    </row>
    <row r="37" spans="7:26">
      <c r="G37" s="66"/>
      <c r="H37" s="67"/>
      <c r="I37" s="67"/>
      <c r="J37" s="69"/>
      <c r="K37" s="69"/>
      <c r="L37" s="69"/>
      <c r="M37" s="67"/>
      <c r="N37" s="69"/>
      <c r="O37" s="67"/>
      <c r="P37" s="69"/>
      <c r="Q37" s="69"/>
      <c r="R37" s="69"/>
      <c r="S37" s="67"/>
      <c r="T37" s="69">
        <v>3</v>
      </c>
      <c r="U37" s="69" t="s">
        <v>203</v>
      </c>
      <c r="V37" s="69">
        <v>4000</v>
      </c>
      <c r="W37" s="67" t="s">
        <v>165</v>
      </c>
      <c r="X37" s="69" t="str">
        <f t="shared" si="6"/>
        <v/>
      </c>
      <c r="Y37" s="67" t="str">
        <f t="shared" si="1"/>
        <v/>
      </c>
      <c r="Z37" s="71" t="str">
        <f t="shared" si="5"/>
        <v/>
      </c>
    </row>
    <row r="38" spans="7:26">
      <c r="G38" s="66"/>
      <c r="H38" s="67"/>
      <c r="I38" s="67"/>
      <c r="J38" s="69"/>
      <c r="K38" s="69"/>
      <c r="L38" s="69"/>
      <c r="M38" s="67"/>
      <c r="N38" s="69"/>
      <c r="O38" s="67"/>
      <c r="P38" s="69"/>
      <c r="Q38" s="69"/>
      <c r="R38" s="69"/>
      <c r="S38" s="67"/>
      <c r="T38" s="69">
        <v>3</v>
      </c>
      <c r="U38" s="69" t="s">
        <v>204</v>
      </c>
      <c r="V38" s="69">
        <v>5000</v>
      </c>
      <c r="W38" s="67" t="s">
        <v>165</v>
      </c>
      <c r="X38" s="69" t="str">
        <f t="shared" si="6"/>
        <v/>
      </c>
      <c r="Y38" s="67" t="str">
        <f t="shared" si="1"/>
        <v/>
      </c>
      <c r="Z38" s="71" t="str">
        <f t="shared" si="5"/>
        <v/>
      </c>
    </row>
    <row r="39" spans="7:26">
      <c r="G39" s="66"/>
      <c r="H39" s="67"/>
      <c r="I39" s="67"/>
      <c r="J39" s="69"/>
      <c r="K39" s="69"/>
      <c r="L39" s="69"/>
      <c r="M39" s="67"/>
      <c r="N39" s="69"/>
      <c r="O39" s="67"/>
      <c r="P39" s="69"/>
      <c r="Q39" s="69"/>
      <c r="R39" s="69"/>
      <c r="S39" s="67"/>
      <c r="T39" s="69">
        <v>3</v>
      </c>
      <c r="U39" s="69" t="s">
        <v>205</v>
      </c>
      <c r="V39" s="69">
        <v>6000</v>
      </c>
      <c r="W39" s="67" t="s">
        <v>165</v>
      </c>
      <c r="X39" s="69" t="str">
        <f t="shared" si="6"/>
        <v/>
      </c>
      <c r="Y39" s="67" t="str">
        <f t="shared" si="1"/>
        <v/>
      </c>
      <c r="Z39" s="71" t="str">
        <f t="shared" si="5"/>
        <v/>
      </c>
    </row>
    <row r="40" spans="7:26">
      <c r="G40" s="66"/>
      <c r="H40" s="67"/>
      <c r="I40" s="67"/>
      <c r="J40" s="69"/>
      <c r="K40" s="69"/>
      <c r="L40" s="69"/>
      <c r="M40" s="67"/>
      <c r="N40" s="69"/>
      <c r="O40" s="67"/>
      <c r="P40" s="69"/>
      <c r="Q40" s="69"/>
      <c r="R40" s="69"/>
      <c r="S40" s="67"/>
      <c r="T40" s="69">
        <v>3</v>
      </c>
      <c r="U40" s="69" t="s">
        <v>206</v>
      </c>
      <c r="V40" s="69">
        <v>7000</v>
      </c>
      <c r="W40" s="67" t="s">
        <v>165</v>
      </c>
      <c r="X40" s="69" t="str">
        <f t="shared" si="6"/>
        <v/>
      </c>
      <c r="Y40" s="67" t="str">
        <f t="shared" si="1"/>
        <v/>
      </c>
      <c r="Z40" s="71" t="str">
        <f t="shared" si="5"/>
        <v/>
      </c>
    </row>
    <row r="41" spans="7:26">
      <c r="G41" s="66"/>
      <c r="H41" s="67"/>
      <c r="I41" s="67"/>
      <c r="J41" s="69"/>
      <c r="K41" s="69"/>
      <c r="L41" s="69"/>
      <c r="M41" s="67"/>
      <c r="N41" s="69"/>
      <c r="O41" s="67"/>
      <c r="P41" s="69"/>
      <c r="Q41" s="69"/>
      <c r="R41" s="69"/>
      <c r="S41" s="67"/>
      <c r="T41" s="69">
        <v>3</v>
      </c>
      <c r="U41" s="69" t="s">
        <v>207</v>
      </c>
      <c r="V41" s="69">
        <v>8000</v>
      </c>
      <c r="W41" s="67" t="s">
        <v>165</v>
      </c>
      <c r="X41" s="69" t="str">
        <f t="shared" si="6"/>
        <v/>
      </c>
      <c r="Y41" s="67" t="str">
        <f t="shared" si="1"/>
        <v/>
      </c>
      <c r="Z41" s="71" t="str">
        <f t="shared" si="5"/>
        <v/>
      </c>
    </row>
    <row r="42" spans="7:26">
      <c r="G42" s="66"/>
      <c r="H42" s="67"/>
      <c r="I42" s="67"/>
      <c r="J42" s="69"/>
      <c r="K42" s="69"/>
      <c r="L42" s="69"/>
      <c r="M42" s="67"/>
      <c r="N42" s="69"/>
      <c r="O42" s="67"/>
      <c r="P42" s="69"/>
      <c r="Q42" s="69"/>
      <c r="R42" s="69"/>
      <c r="S42" s="67"/>
      <c r="T42" s="69">
        <v>3</v>
      </c>
      <c r="U42" s="69" t="s">
        <v>208</v>
      </c>
      <c r="V42" s="69">
        <v>9000</v>
      </c>
      <c r="W42" s="67" t="s">
        <v>165</v>
      </c>
      <c r="X42" s="69" t="str">
        <f t="shared" si="6"/>
        <v/>
      </c>
      <c r="Y42" s="67" t="str">
        <f t="shared" si="1"/>
        <v/>
      </c>
      <c r="Z42" s="71" t="str">
        <f t="shared" si="5"/>
        <v/>
      </c>
    </row>
    <row r="43" spans="7:26">
      <c r="G43" s="66"/>
      <c r="H43" s="67"/>
      <c r="I43" s="67"/>
      <c r="J43" s="69"/>
      <c r="K43" s="69"/>
      <c r="L43" s="69"/>
      <c r="M43" s="67"/>
      <c r="N43" s="69"/>
      <c r="O43" s="67"/>
      <c r="P43" s="69"/>
      <c r="Q43" s="69"/>
      <c r="R43" s="69"/>
      <c r="S43" s="67"/>
      <c r="T43" s="69">
        <v>3</v>
      </c>
      <c r="U43" s="69" t="s">
        <v>209</v>
      </c>
      <c r="V43" s="69">
        <v>10000</v>
      </c>
      <c r="W43" s="67" t="s">
        <v>165</v>
      </c>
      <c r="X43" s="69" t="str">
        <f t="shared" si="6"/>
        <v/>
      </c>
      <c r="Y43" s="67" t="str">
        <f t="shared" si="1"/>
        <v/>
      </c>
      <c r="Z43" s="71" t="str">
        <f t="shared" si="5"/>
        <v/>
      </c>
    </row>
    <row r="44" spans="7:26">
      <c r="G44" s="66"/>
      <c r="H44" s="67"/>
      <c r="I44" s="67"/>
      <c r="J44" s="69"/>
      <c r="K44" s="69"/>
      <c r="L44" s="69"/>
      <c r="M44" s="67"/>
      <c r="N44" s="69"/>
      <c r="O44" s="67"/>
      <c r="P44" s="69"/>
      <c r="Q44" s="69"/>
      <c r="R44" s="69"/>
      <c r="S44" s="67"/>
      <c r="T44" s="69">
        <v>3</v>
      </c>
      <c r="U44" s="69" t="s">
        <v>210</v>
      </c>
      <c r="V44" s="69">
        <v>11000</v>
      </c>
      <c r="W44" s="67" t="s">
        <v>165</v>
      </c>
      <c r="X44" s="69" t="str">
        <f t="shared" si="6"/>
        <v/>
      </c>
      <c r="Y44" s="67" t="str">
        <f t="shared" si="1"/>
        <v/>
      </c>
      <c r="Z44" s="71" t="str">
        <f t="shared" si="5"/>
        <v/>
      </c>
    </row>
    <row r="45" spans="7:26">
      <c r="G45" s="66"/>
      <c r="H45" s="67"/>
      <c r="I45" s="67"/>
      <c r="J45" s="69"/>
      <c r="K45" s="69"/>
      <c r="L45" s="69"/>
      <c r="M45" s="67"/>
      <c r="N45" s="69"/>
      <c r="O45" s="67"/>
      <c r="P45" s="69"/>
      <c r="Q45" s="69"/>
      <c r="R45" s="69"/>
      <c r="S45" s="67"/>
      <c r="T45" s="69">
        <v>3</v>
      </c>
      <c r="U45" s="69" t="s">
        <v>211</v>
      </c>
      <c r="V45" s="69">
        <v>12000</v>
      </c>
      <c r="W45" s="67" t="s">
        <v>165</v>
      </c>
      <c r="X45" s="69" t="str">
        <f t="shared" si="6"/>
        <v/>
      </c>
      <c r="Y45" s="67" t="str">
        <f t="shared" si="1"/>
        <v/>
      </c>
      <c r="Z45" s="71" t="str">
        <f t="shared" si="5"/>
        <v/>
      </c>
    </row>
    <row r="46" spans="7:26">
      <c r="G46" s="66"/>
      <c r="H46" s="67"/>
      <c r="I46" s="67"/>
      <c r="J46" s="69"/>
      <c r="K46" s="69"/>
      <c r="L46" s="69"/>
      <c r="M46" s="67"/>
      <c r="N46" s="69"/>
      <c r="O46" s="67"/>
      <c r="P46" s="69"/>
      <c r="Q46" s="69"/>
      <c r="R46" s="69"/>
      <c r="S46" s="67"/>
      <c r="T46" s="69">
        <v>4</v>
      </c>
      <c r="U46" s="69" t="s">
        <v>212</v>
      </c>
      <c r="V46" s="69">
        <v>14000</v>
      </c>
      <c r="W46" s="67" t="s">
        <v>165</v>
      </c>
      <c r="X46" s="69" t="str">
        <f t="shared" si="6"/>
        <v/>
      </c>
      <c r="Y46" s="67" t="str">
        <f t="shared" si="1"/>
        <v/>
      </c>
      <c r="Z46" s="71" t="str">
        <f t="shared" si="5"/>
        <v/>
      </c>
    </row>
    <row r="47" spans="7:26">
      <c r="G47" s="66"/>
      <c r="H47" s="67"/>
      <c r="I47" s="67"/>
      <c r="J47" s="69"/>
      <c r="K47" s="69"/>
      <c r="L47" s="69"/>
      <c r="M47" s="67"/>
      <c r="N47" s="69"/>
      <c r="O47" s="67"/>
      <c r="P47" s="69"/>
      <c r="Q47" s="69"/>
      <c r="R47" s="69"/>
      <c r="S47" s="67"/>
      <c r="T47" s="69">
        <v>3</v>
      </c>
      <c r="U47" s="69" t="s">
        <v>213</v>
      </c>
      <c r="V47" s="69">
        <v>15000</v>
      </c>
      <c r="W47" s="67" t="s">
        <v>165</v>
      </c>
      <c r="X47" s="69" t="str">
        <f t="shared" si="6"/>
        <v/>
      </c>
      <c r="Y47" s="67" t="str">
        <f t="shared" si="1"/>
        <v/>
      </c>
      <c r="Z47" s="71" t="str">
        <f t="shared" si="5"/>
        <v/>
      </c>
    </row>
    <row r="48" spans="7:26">
      <c r="G48" s="66"/>
      <c r="H48" s="67"/>
      <c r="I48" s="67"/>
      <c r="J48" s="69"/>
      <c r="K48" s="69"/>
      <c r="L48" s="69"/>
      <c r="M48" s="67"/>
      <c r="N48" s="69"/>
      <c r="O48" s="67"/>
      <c r="P48" s="69"/>
      <c r="Q48" s="69"/>
      <c r="R48" s="69"/>
      <c r="S48" s="67"/>
      <c r="T48" s="69">
        <v>3</v>
      </c>
      <c r="U48" s="69" t="s">
        <v>214</v>
      </c>
      <c r="V48" s="69">
        <v>16000</v>
      </c>
      <c r="W48" s="67" t="s">
        <v>165</v>
      </c>
      <c r="X48" s="69" t="str">
        <f t="shared" si="6"/>
        <v/>
      </c>
      <c r="Y48" s="67" t="str">
        <f t="shared" si="1"/>
        <v/>
      </c>
      <c r="Z48" s="71" t="str">
        <f t="shared" si="5"/>
        <v/>
      </c>
    </row>
    <row r="49" spans="7:26">
      <c r="G49" s="66"/>
      <c r="H49" s="67"/>
      <c r="I49" s="67"/>
      <c r="J49" s="69"/>
      <c r="K49" s="69"/>
      <c r="L49" s="69"/>
      <c r="M49" s="67"/>
      <c r="N49" s="69"/>
      <c r="O49" s="67"/>
      <c r="P49" s="69"/>
      <c r="Q49" s="69"/>
      <c r="R49" s="69"/>
      <c r="S49" s="67"/>
      <c r="T49" s="69">
        <v>3</v>
      </c>
      <c r="U49" s="69" t="s">
        <v>215</v>
      </c>
      <c r="V49" s="69">
        <v>17000</v>
      </c>
      <c r="W49" s="67" t="s">
        <v>165</v>
      </c>
      <c r="X49" s="69" t="str">
        <f t="shared" si="6"/>
        <v/>
      </c>
      <c r="Y49" s="67" t="str">
        <f t="shared" si="1"/>
        <v/>
      </c>
      <c r="Z49" s="71" t="str">
        <f t="shared" si="5"/>
        <v/>
      </c>
    </row>
    <row r="50" spans="7:26">
      <c r="G50" s="66"/>
      <c r="H50" s="67"/>
      <c r="I50" s="67"/>
      <c r="J50" s="69"/>
      <c r="K50" s="69"/>
      <c r="L50" s="69"/>
      <c r="M50" s="67"/>
      <c r="N50" s="69"/>
      <c r="O50" s="67"/>
      <c r="P50" s="69"/>
      <c r="Q50" s="69"/>
      <c r="R50" s="69"/>
      <c r="S50" s="67"/>
      <c r="T50" s="69">
        <v>3</v>
      </c>
      <c r="U50" s="69" t="s">
        <v>216</v>
      </c>
      <c r="V50" s="69">
        <v>18000</v>
      </c>
      <c r="W50" s="67" t="s">
        <v>165</v>
      </c>
      <c r="X50" s="69" t="str">
        <f t="shared" si="6"/>
        <v/>
      </c>
      <c r="Y50" s="67" t="str">
        <f t="shared" si="1"/>
        <v/>
      </c>
      <c r="Z50" s="71" t="str">
        <f t="shared" si="5"/>
        <v/>
      </c>
    </row>
    <row r="51" spans="7:26">
      <c r="G51" s="66"/>
      <c r="H51" s="67"/>
      <c r="I51" s="67"/>
      <c r="J51" s="69"/>
      <c r="K51" s="69"/>
      <c r="L51" s="69"/>
      <c r="M51" s="67"/>
      <c r="N51" s="69"/>
      <c r="O51" s="67"/>
      <c r="P51" s="69"/>
      <c r="Q51" s="69"/>
      <c r="R51" s="69"/>
      <c r="S51" s="67"/>
      <c r="T51" s="69">
        <v>3</v>
      </c>
      <c r="U51" s="69" t="s">
        <v>217</v>
      </c>
      <c r="V51" s="69">
        <v>19000</v>
      </c>
      <c r="W51" s="67" t="s">
        <v>165</v>
      </c>
      <c r="X51" s="69" t="str">
        <f t="shared" si="6"/>
        <v/>
      </c>
      <c r="Y51" s="67" t="str">
        <f t="shared" si="1"/>
        <v/>
      </c>
      <c r="Z51" s="71" t="str">
        <f t="shared" si="5"/>
        <v/>
      </c>
    </row>
    <row r="52" spans="7:26">
      <c r="G52" s="66"/>
      <c r="H52" s="67"/>
      <c r="I52" s="67"/>
      <c r="J52" s="69"/>
      <c r="K52" s="69"/>
      <c r="L52" s="69"/>
      <c r="M52" s="67"/>
      <c r="N52" s="69"/>
      <c r="O52" s="67"/>
      <c r="P52" s="69"/>
      <c r="Q52" s="69"/>
      <c r="R52" s="69"/>
      <c r="S52" s="67"/>
      <c r="T52" s="69">
        <v>3</v>
      </c>
      <c r="U52" s="69" t="s">
        <v>218</v>
      </c>
      <c r="V52" s="69">
        <v>20000</v>
      </c>
      <c r="W52" s="67" t="s">
        <v>165</v>
      </c>
      <c r="X52" s="69" t="str">
        <f t="shared" si="6"/>
        <v/>
      </c>
      <c r="Y52" s="67" t="str">
        <f t="shared" si="1"/>
        <v/>
      </c>
      <c r="Z52" s="71" t="str">
        <f t="shared" si="5"/>
        <v/>
      </c>
    </row>
    <row r="53" spans="7:26">
      <c r="G53" s="66"/>
      <c r="H53" s="67"/>
      <c r="I53" s="67"/>
      <c r="J53" s="69"/>
      <c r="K53" s="69"/>
      <c r="L53" s="69"/>
      <c r="M53" s="67"/>
      <c r="N53" s="69"/>
      <c r="O53" s="67"/>
      <c r="P53" s="69"/>
      <c r="Q53" s="69"/>
      <c r="R53" s="69"/>
      <c r="S53" s="67"/>
      <c r="T53" s="69">
        <v>3</v>
      </c>
      <c r="U53" s="69" t="s">
        <v>219</v>
      </c>
      <c r="V53" s="69">
        <v>21000</v>
      </c>
      <c r="W53" s="67" t="s">
        <v>165</v>
      </c>
      <c r="X53" s="69" t="str">
        <f t="shared" si="6"/>
        <v/>
      </c>
      <c r="Y53" s="67" t="str">
        <f t="shared" si="1"/>
        <v/>
      </c>
      <c r="Z53" s="71" t="str">
        <f t="shared" si="5"/>
        <v/>
      </c>
    </row>
    <row r="54" spans="7:26">
      <c r="G54" s="66"/>
      <c r="H54" s="67"/>
      <c r="I54" s="67"/>
      <c r="J54" s="69"/>
      <c r="K54" s="69"/>
      <c r="L54" s="69"/>
      <c r="M54" s="67"/>
      <c r="N54" s="69"/>
      <c r="O54" s="67"/>
      <c r="P54" s="69"/>
      <c r="Q54" s="69"/>
      <c r="R54" s="69"/>
      <c r="S54" s="67"/>
      <c r="T54" s="69">
        <v>3</v>
      </c>
      <c r="U54" s="69" t="s">
        <v>220</v>
      </c>
      <c r="V54" s="69">
        <v>22000</v>
      </c>
      <c r="W54" s="67" t="s">
        <v>165</v>
      </c>
      <c r="X54" s="69" t="str">
        <f t="shared" si="6"/>
        <v/>
      </c>
      <c r="Y54" s="67" t="str">
        <f t="shared" si="1"/>
        <v/>
      </c>
      <c r="Z54" s="71" t="str">
        <f t="shared" si="5"/>
        <v/>
      </c>
    </row>
    <row r="55" spans="7:26">
      <c r="G55" s="66"/>
      <c r="H55" s="67"/>
      <c r="I55" s="67"/>
      <c r="J55" s="69"/>
      <c r="K55" s="69"/>
      <c r="L55" s="69"/>
      <c r="M55" s="67"/>
      <c r="N55" s="69"/>
      <c r="O55" s="67"/>
      <c r="P55" s="69"/>
      <c r="Q55" s="69"/>
      <c r="R55" s="69"/>
      <c r="S55" s="67"/>
      <c r="T55" s="69">
        <v>3</v>
      </c>
      <c r="U55" s="69" t="s">
        <v>221</v>
      </c>
      <c r="V55" s="69">
        <v>23000</v>
      </c>
      <c r="W55" s="67" t="s">
        <v>165</v>
      </c>
      <c r="X55" s="69" t="str">
        <f t="shared" si="6"/>
        <v/>
      </c>
      <c r="Y55" s="67" t="str">
        <f t="shared" si="1"/>
        <v/>
      </c>
      <c r="Z55" s="71" t="str">
        <f t="shared" si="5"/>
        <v/>
      </c>
    </row>
    <row r="56" spans="7:26">
      <c r="G56" s="66"/>
      <c r="H56" s="67"/>
      <c r="I56" s="67"/>
      <c r="J56" s="69"/>
      <c r="K56" s="69"/>
      <c r="L56" s="69"/>
      <c r="M56" s="67"/>
      <c r="N56" s="69"/>
      <c r="O56" s="67"/>
      <c r="P56" s="69"/>
      <c r="Q56" s="69"/>
      <c r="R56" s="69"/>
      <c r="S56" s="67"/>
      <c r="T56" s="69">
        <v>3</v>
      </c>
      <c r="U56" s="69" t="s">
        <v>222</v>
      </c>
      <c r="V56" s="69">
        <v>24000</v>
      </c>
      <c r="W56" s="67" t="s">
        <v>165</v>
      </c>
      <c r="X56" s="69" t="str">
        <f t="shared" si="6"/>
        <v/>
      </c>
      <c r="Y56" s="67" t="str">
        <f t="shared" si="1"/>
        <v/>
      </c>
      <c r="Z56" s="71" t="str">
        <f t="shared" si="5"/>
        <v/>
      </c>
    </row>
    <row r="57" spans="7:26">
      <c r="G57" s="66"/>
      <c r="H57" s="67"/>
      <c r="I57" s="67"/>
      <c r="J57" s="69"/>
      <c r="K57" s="69"/>
      <c r="L57" s="69"/>
      <c r="M57" s="67"/>
      <c r="N57" s="69"/>
      <c r="O57" s="67"/>
      <c r="P57" s="69"/>
      <c r="Q57" s="69"/>
      <c r="R57" s="69"/>
      <c r="S57" s="67"/>
      <c r="T57" s="69">
        <v>3</v>
      </c>
      <c r="U57" s="69" t="s">
        <v>223</v>
      </c>
      <c r="V57" s="69">
        <v>25000</v>
      </c>
      <c r="W57" s="67" t="s">
        <v>165</v>
      </c>
      <c r="X57" s="69" t="str">
        <f t="shared" si="6"/>
        <v/>
      </c>
      <c r="Y57" s="67" t="str">
        <f t="shared" si="1"/>
        <v/>
      </c>
      <c r="Z57" s="71" t="str">
        <f t="shared" si="5"/>
        <v/>
      </c>
    </row>
    <row r="58" spans="7:26">
      <c r="G58" s="66"/>
      <c r="H58" s="67"/>
      <c r="I58" s="67"/>
      <c r="J58" s="69"/>
      <c r="K58" s="69"/>
      <c r="L58" s="69"/>
      <c r="M58" s="67"/>
      <c r="N58" s="69"/>
      <c r="O58" s="67"/>
      <c r="P58" s="69"/>
      <c r="Q58" s="69"/>
      <c r="R58" s="69"/>
      <c r="S58" s="67"/>
      <c r="T58" s="69">
        <v>3</v>
      </c>
      <c r="U58" s="69" t="s">
        <v>224</v>
      </c>
      <c r="V58" s="69">
        <v>28000</v>
      </c>
      <c r="W58" s="67" t="s">
        <v>165</v>
      </c>
      <c r="X58" s="69" t="str">
        <f t="shared" si="6"/>
        <v/>
      </c>
      <c r="Y58" s="67" t="str">
        <f t="shared" si="1"/>
        <v/>
      </c>
      <c r="Z58" s="71" t="str">
        <f t="shared" si="5"/>
        <v/>
      </c>
    </row>
    <row r="59" spans="7:26">
      <c r="G59" s="66"/>
      <c r="H59" s="67"/>
      <c r="I59" s="67"/>
      <c r="J59" s="69"/>
      <c r="K59" s="69"/>
      <c r="L59" s="69"/>
      <c r="M59" s="67"/>
      <c r="N59" s="69"/>
      <c r="O59" s="67"/>
      <c r="P59" s="69"/>
      <c r="Q59" s="69"/>
      <c r="R59" s="69"/>
      <c r="S59" s="67"/>
      <c r="T59" s="69">
        <v>3</v>
      </c>
      <c r="U59" s="69" t="s">
        <v>225</v>
      </c>
      <c r="V59" s="69">
        <v>29000</v>
      </c>
      <c r="W59" s="67" t="s">
        <v>165</v>
      </c>
      <c r="X59" s="69" t="str">
        <f t="shared" si="6"/>
        <v/>
      </c>
      <c r="Y59" s="67" t="str">
        <f t="shared" si="1"/>
        <v/>
      </c>
      <c r="Z59" s="71" t="str">
        <f t="shared" si="5"/>
        <v/>
      </c>
    </row>
    <row r="60" spans="7:26">
      <c r="G60" s="66"/>
      <c r="H60" s="67"/>
      <c r="I60" s="67"/>
      <c r="J60" s="69"/>
      <c r="K60" s="69"/>
      <c r="L60" s="69"/>
      <c r="M60" s="67"/>
      <c r="N60" s="69"/>
      <c r="O60" s="67"/>
      <c r="P60" s="69"/>
      <c r="Q60" s="69"/>
      <c r="R60" s="69"/>
      <c r="S60" s="67"/>
      <c r="T60" s="69">
        <v>4</v>
      </c>
      <c r="U60" s="69" t="s">
        <v>226</v>
      </c>
      <c r="V60" s="69">
        <v>30000</v>
      </c>
      <c r="W60" s="67" t="s">
        <v>165</v>
      </c>
      <c r="X60" s="69" t="str">
        <f t="shared" si="6"/>
        <v/>
      </c>
      <c r="Y60" s="67" t="str">
        <f t="shared" si="1"/>
        <v/>
      </c>
      <c r="Z60" s="71" t="str">
        <f t="shared" si="5"/>
        <v/>
      </c>
    </row>
    <row r="61" spans="7:26">
      <c r="G61" s="66"/>
      <c r="H61" s="67"/>
      <c r="I61" s="67"/>
      <c r="J61" s="69"/>
      <c r="K61" s="69"/>
      <c r="L61" s="69"/>
      <c r="M61" s="67"/>
      <c r="N61" s="69"/>
      <c r="O61" s="67"/>
      <c r="P61" s="69"/>
      <c r="Q61" s="69"/>
      <c r="R61" s="69"/>
      <c r="S61" s="67"/>
      <c r="T61" s="69">
        <v>3</v>
      </c>
      <c r="U61" s="69" t="s">
        <v>227</v>
      </c>
      <c r="V61" s="69">
        <v>31000</v>
      </c>
      <c r="W61" s="67" t="s">
        <v>165</v>
      </c>
      <c r="X61" s="69" t="str">
        <f t="shared" si="6"/>
        <v/>
      </c>
      <c r="Y61" s="67" t="str">
        <f t="shared" si="1"/>
        <v/>
      </c>
      <c r="Z61" s="71" t="str">
        <f t="shared" si="5"/>
        <v/>
      </c>
    </row>
    <row r="62" spans="7:26">
      <c r="G62" s="66"/>
      <c r="H62" s="67"/>
      <c r="I62" s="67"/>
      <c r="J62" s="69"/>
      <c r="K62" s="69"/>
      <c r="L62" s="69"/>
      <c r="M62" s="67"/>
      <c r="N62" s="69"/>
      <c r="O62" s="67"/>
      <c r="P62" s="69"/>
      <c r="Q62" s="69"/>
      <c r="R62" s="69"/>
      <c r="S62" s="67"/>
      <c r="T62" s="69">
        <v>3</v>
      </c>
      <c r="U62" s="69" t="s">
        <v>228</v>
      </c>
      <c r="V62" s="69">
        <v>32000</v>
      </c>
      <c r="W62" s="67" t="s">
        <v>165</v>
      </c>
      <c r="X62" s="69" t="str">
        <f t="shared" si="6"/>
        <v/>
      </c>
      <c r="Y62" s="67" t="str">
        <f t="shared" si="1"/>
        <v/>
      </c>
      <c r="Z62" s="71" t="str">
        <f t="shared" si="5"/>
        <v/>
      </c>
    </row>
    <row r="63" spans="7:26">
      <c r="G63" s="66"/>
      <c r="H63" s="67"/>
      <c r="I63" s="67"/>
      <c r="J63" s="69"/>
      <c r="K63" s="69"/>
      <c r="L63" s="69"/>
      <c r="M63" s="67"/>
      <c r="N63" s="69"/>
      <c r="O63" s="67"/>
      <c r="P63" s="69"/>
      <c r="Q63" s="69"/>
      <c r="R63" s="69"/>
      <c r="S63" s="67"/>
      <c r="T63" s="69">
        <v>3</v>
      </c>
      <c r="U63" s="69" t="s">
        <v>229</v>
      </c>
      <c r="V63" s="69">
        <v>33000</v>
      </c>
      <c r="W63" s="67" t="s">
        <v>165</v>
      </c>
      <c r="X63" s="69" t="str">
        <f t="shared" si="6"/>
        <v/>
      </c>
      <c r="Y63" s="67" t="str">
        <f t="shared" si="1"/>
        <v/>
      </c>
      <c r="Z63" s="71" t="str">
        <f t="shared" si="5"/>
        <v/>
      </c>
    </row>
    <row r="64" spans="7:26">
      <c r="G64" s="66"/>
      <c r="H64" s="67"/>
      <c r="I64" s="67"/>
      <c r="J64" s="69"/>
      <c r="K64" s="69"/>
      <c r="L64" s="69"/>
      <c r="M64" s="67"/>
      <c r="N64" s="69"/>
      <c r="O64" s="67"/>
      <c r="P64" s="69"/>
      <c r="Q64" s="69"/>
      <c r="R64" s="69"/>
      <c r="S64" s="67"/>
      <c r="T64" s="69">
        <v>3</v>
      </c>
      <c r="U64" s="69" t="s">
        <v>230</v>
      </c>
      <c r="V64" s="69">
        <v>34000</v>
      </c>
      <c r="W64" s="67" t="s">
        <v>165</v>
      </c>
      <c r="X64" s="69" t="str">
        <f t="shared" si="6"/>
        <v/>
      </c>
      <c r="Y64" s="67" t="str">
        <f t="shared" si="1"/>
        <v/>
      </c>
      <c r="Z64" s="71" t="str">
        <f t="shared" si="5"/>
        <v/>
      </c>
    </row>
    <row r="65" spans="7:26">
      <c r="G65" s="66"/>
      <c r="H65" s="67"/>
      <c r="I65" s="67"/>
      <c r="J65" s="69"/>
      <c r="K65" s="69"/>
      <c r="L65" s="69"/>
      <c r="M65" s="67"/>
      <c r="N65" s="69"/>
      <c r="O65" s="67"/>
      <c r="P65" s="69"/>
      <c r="Q65" s="69"/>
      <c r="R65" s="69"/>
      <c r="S65" s="67"/>
      <c r="T65" s="69">
        <v>3</v>
      </c>
      <c r="U65" s="69" t="s">
        <v>231</v>
      </c>
      <c r="V65" s="69">
        <v>36000</v>
      </c>
      <c r="W65" s="67" t="s">
        <v>165</v>
      </c>
      <c r="X65" s="69" t="str">
        <f t="shared" si="6"/>
        <v/>
      </c>
      <c r="Y65" s="67" t="str">
        <f t="shared" si="1"/>
        <v/>
      </c>
      <c r="Z65" s="71" t="str">
        <f t="shared" si="5"/>
        <v/>
      </c>
    </row>
    <row r="66" spans="7:26">
      <c r="G66" s="66"/>
      <c r="H66" s="67"/>
      <c r="I66" s="67"/>
      <c r="J66" s="69"/>
      <c r="K66" s="69"/>
      <c r="L66" s="69"/>
      <c r="M66" s="67"/>
      <c r="N66" s="69"/>
      <c r="O66" s="67"/>
      <c r="P66" s="69"/>
      <c r="Q66" s="69"/>
      <c r="R66" s="69"/>
      <c r="S66" s="67"/>
      <c r="T66" s="69">
        <v>3</v>
      </c>
      <c r="U66" s="69" t="s">
        <v>232</v>
      </c>
      <c r="V66" s="69">
        <v>37000</v>
      </c>
      <c r="W66" s="67" t="s">
        <v>165</v>
      </c>
      <c r="X66" s="69" t="str">
        <f t="shared" si="6"/>
        <v/>
      </c>
      <c r="Y66" s="67" t="str">
        <f t="shared" si="1"/>
        <v/>
      </c>
      <c r="Z66" s="71" t="str">
        <f t="shared" si="5"/>
        <v/>
      </c>
    </row>
    <row r="67" spans="7:26">
      <c r="G67" s="66"/>
      <c r="H67" s="67"/>
      <c r="I67" s="67"/>
      <c r="J67" s="69"/>
      <c r="K67" s="69"/>
      <c r="L67" s="69"/>
      <c r="M67" s="67"/>
      <c r="N67" s="69"/>
      <c r="O67" s="67"/>
      <c r="P67" s="69"/>
      <c r="Q67" s="69"/>
      <c r="R67" s="69"/>
      <c r="S67" s="67"/>
      <c r="T67" s="69">
        <v>3</v>
      </c>
      <c r="U67" s="69" t="s">
        <v>233</v>
      </c>
      <c r="V67" s="69">
        <v>38000</v>
      </c>
      <c r="W67" s="67" t="s">
        <v>165</v>
      </c>
      <c r="X67" s="69" t="str">
        <f t="shared" si="6"/>
        <v/>
      </c>
      <c r="Y67" s="67" t="str">
        <f t="shared" si="1"/>
        <v/>
      </c>
      <c r="Z67" s="71" t="str">
        <f t="shared" si="5"/>
        <v/>
      </c>
    </row>
    <row r="68" spans="7:26">
      <c r="G68" s="66"/>
      <c r="H68" s="67"/>
      <c r="I68" s="67"/>
      <c r="J68" s="69"/>
      <c r="K68" s="69"/>
      <c r="L68" s="69"/>
      <c r="M68" s="67"/>
      <c r="N68" s="69"/>
      <c r="O68" s="67"/>
      <c r="P68" s="69"/>
      <c r="Q68" s="69"/>
      <c r="R68" s="69"/>
      <c r="S68" s="67"/>
      <c r="T68" s="69">
        <v>3</v>
      </c>
      <c r="U68" s="69" t="s">
        <v>234</v>
      </c>
      <c r="V68" s="69">
        <v>39000</v>
      </c>
      <c r="W68" s="67" t="s">
        <v>165</v>
      </c>
      <c r="X68" s="69" t="str">
        <f t="shared" si="6"/>
        <v/>
      </c>
      <c r="Y68" s="67" t="str">
        <f t="shared" si="1"/>
        <v/>
      </c>
      <c r="Z68" s="71" t="str">
        <f t="shared" si="5"/>
        <v/>
      </c>
    </row>
    <row r="69" spans="7:26">
      <c r="G69" s="66"/>
      <c r="H69" s="67"/>
      <c r="I69" s="67"/>
      <c r="J69" s="69"/>
      <c r="K69" s="69"/>
      <c r="L69" s="69"/>
      <c r="M69" s="67"/>
      <c r="N69" s="69"/>
      <c r="O69" s="67"/>
      <c r="P69" s="69"/>
      <c r="Q69" s="69"/>
      <c r="R69" s="69"/>
      <c r="S69" s="67"/>
      <c r="T69" s="69">
        <v>3</v>
      </c>
      <c r="U69" s="69" t="s">
        <v>235</v>
      </c>
      <c r="V69" s="69">
        <v>40000</v>
      </c>
      <c r="W69" s="67" t="s">
        <v>165</v>
      </c>
      <c r="X69" s="69" t="str">
        <f t="shared" si="6"/>
        <v/>
      </c>
      <c r="Y69" s="67" t="str">
        <f t="shared" si="1"/>
        <v/>
      </c>
      <c r="Z69" s="71" t="str">
        <f t="shared" si="5"/>
        <v/>
      </c>
    </row>
    <row r="70" spans="7:26">
      <c r="G70" s="66"/>
      <c r="H70" s="67"/>
      <c r="I70" s="67"/>
      <c r="J70" s="69"/>
      <c r="K70" s="69"/>
      <c r="L70" s="69"/>
      <c r="M70" s="67"/>
      <c r="N70" s="69"/>
      <c r="O70" s="67"/>
      <c r="P70" s="69"/>
      <c r="Q70" s="69"/>
      <c r="R70" s="69"/>
      <c r="S70" s="67"/>
      <c r="T70" s="69">
        <v>3</v>
      </c>
      <c r="U70" s="69" t="s">
        <v>236</v>
      </c>
      <c r="V70" s="69">
        <v>41000</v>
      </c>
      <c r="W70" s="67" t="s">
        <v>165</v>
      </c>
      <c r="X70" s="69" t="str">
        <f t="shared" si="6"/>
        <v/>
      </c>
      <c r="Y70" s="67" t="str">
        <f t="shared" si="1"/>
        <v/>
      </c>
      <c r="Z70" s="71" t="str">
        <f t="shared" si="5"/>
        <v/>
      </c>
    </row>
    <row r="71" spans="7:26">
      <c r="G71" s="66"/>
      <c r="H71" s="67"/>
      <c r="I71" s="67"/>
      <c r="J71" s="69"/>
      <c r="K71" s="69"/>
      <c r="L71" s="69"/>
      <c r="M71" s="67"/>
      <c r="N71" s="69"/>
      <c r="O71" s="67"/>
      <c r="P71" s="69"/>
      <c r="Q71" s="69"/>
      <c r="R71" s="69"/>
      <c r="S71" s="67"/>
      <c r="T71" s="69">
        <v>3</v>
      </c>
      <c r="U71" s="69" t="s">
        <v>237</v>
      </c>
      <c r="V71" s="69">
        <v>42000</v>
      </c>
      <c r="W71" s="67" t="s">
        <v>165</v>
      </c>
      <c r="X71" s="69" t="str">
        <f t="shared" si="6"/>
        <v/>
      </c>
      <c r="Y71" s="67" t="str">
        <f t="shared" si="1"/>
        <v/>
      </c>
      <c r="Z71" s="71" t="str">
        <f t="shared" si="5"/>
        <v/>
      </c>
    </row>
    <row r="72" spans="7:26">
      <c r="G72" s="66"/>
      <c r="H72" s="67"/>
      <c r="I72" s="67"/>
      <c r="J72" s="69"/>
      <c r="K72" s="69"/>
      <c r="L72" s="69"/>
      <c r="M72" s="67"/>
      <c r="N72" s="69"/>
      <c r="O72" s="67"/>
      <c r="P72" s="69"/>
      <c r="Q72" s="69"/>
      <c r="R72" s="69"/>
      <c r="S72" s="67"/>
      <c r="T72" s="69">
        <v>3</v>
      </c>
      <c r="U72" s="69" t="s">
        <v>238</v>
      </c>
      <c r="V72" s="69">
        <v>43000</v>
      </c>
      <c r="W72" s="67" t="s">
        <v>165</v>
      </c>
      <c r="X72" s="69" t="str">
        <f t="shared" si="6"/>
        <v/>
      </c>
      <c r="Y72" s="67" t="str">
        <f t="shared" si="1"/>
        <v/>
      </c>
      <c r="Z72" s="71" t="str">
        <f t="shared" si="5"/>
        <v/>
      </c>
    </row>
    <row r="73" spans="7:26">
      <c r="G73" s="66"/>
      <c r="H73" s="67"/>
      <c r="I73" s="67"/>
      <c r="J73" s="69"/>
      <c r="K73" s="69"/>
      <c r="L73" s="69"/>
      <c r="M73" s="67"/>
      <c r="N73" s="69"/>
      <c r="O73" s="67"/>
      <c r="P73" s="69"/>
      <c r="Q73" s="69"/>
      <c r="R73" s="69"/>
      <c r="S73" s="67"/>
      <c r="T73" s="69">
        <v>3</v>
      </c>
      <c r="U73" s="69" t="s">
        <v>239</v>
      </c>
      <c r="V73" s="69">
        <v>44000</v>
      </c>
      <c r="W73" s="67" t="s">
        <v>165</v>
      </c>
      <c r="X73" s="69" t="str">
        <f t="shared" si="6"/>
        <v/>
      </c>
      <c r="Y73" s="67" t="str">
        <f t="shared" si="1"/>
        <v/>
      </c>
      <c r="Z73" s="71" t="str">
        <f t="shared" si="5"/>
        <v/>
      </c>
    </row>
    <row r="74" spans="7:26">
      <c r="G74" s="66"/>
      <c r="H74" s="67"/>
      <c r="I74" s="67"/>
      <c r="J74" s="69"/>
      <c r="K74" s="69"/>
      <c r="L74" s="69"/>
      <c r="M74" s="67"/>
      <c r="N74" s="69"/>
      <c r="O74" s="67"/>
      <c r="P74" s="69"/>
      <c r="Q74" s="69"/>
      <c r="R74" s="69"/>
      <c r="S74" s="67"/>
      <c r="T74" s="69">
        <v>3</v>
      </c>
      <c r="U74" s="69" t="s">
        <v>240</v>
      </c>
      <c r="V74" s="69">
        <v>45000</v>
      </c>
      <c r="W74" s="67" t="s">
        <v>165</v>
      </c>
      <c r="X74" s="69" t="str">
        <f t="shared" si="6"/>
        <v/>
      </c>
      <c r="Y74" s="67" t="str">
        <f t="shared" si="1"/>
        <v/>
      </c>
      <c r="Z74" s="71" t="str">
        <f t="shared" si="5"/>
        <v/>
      </c>
    </row>
    <row r="75" spans="7:26">
      <c r="G75" s="66"/>
      <c r="H75" s="67"/>
      <c r="I75" s="67"/>
      <c r="J75" s="69"/>
      <c r="K75" s="69"/>
      <c r="L75" s="69"/>
      <c r="M75" s="67"/>
      <c r="N75" s="69"/>
      <c r="O75" s="67"/>
      <c r="P75" s="69"/>
      <c r="Q75" s="69"/>
      <c r="R75" s="69"/>
      <c r="S75" s="67"/>
      <c r="T75" s="69">
        <v>4</v>
      </c>
      <c r="U75" s="69" t="s">
        <v>241</v>
      </c>
      <c r="V75" s="69">
        <v>46000</v>
      </c>
      <c r="W75" s="67" t="s">
        <v>165</v>
      </c>
      <c r="X75" s="69" t="str">
        <f t="shared" si="6"/>
        <v/>
      </c>
      <c r="Y75" s="67" t="str">
        <f t="shared" si="1"/>
        <v/>
      </c>
      <c r="Z75" s="71" t="str">
        <f t="shared" si="5"/>
        <v/>
      </c>
    </row>
    <row r="76" spans="7:26" ht="16.5" thickBot="1">
      <c r="G76" s="76"/>
      <c r="H76" s="77"/>
      <c r="I76" s="77"/>
      <c r="J76" s="78"/>
      <c r="K76" s="78"/>
      <c r="L76" s="78"/>
      <c r="M76" s="77"/>
      <c r="N76" s="78"/>
      <c r="O76" s="77"/>
      <c r="P76" s="78"/>
      <c r="Q76" s="78"/>
      <c r="R76" s="78"/>
      <c r="S76" s="77"/>
      <c r="T76" s="78">
        <v>3</v>
      </c>
      <c r="U76" s="78" t="s">
        <v>242</v>
      </c>
      <c r="V76" s="78">
        <v>47000</v>
      </c>
      <c r="W76" s="77" t="s">
        <v>165</v>
      </c>
      <c r="X76" s="78" t="str">
        <f t="shared" si="6"/>
        <v/>
      </c>
      <c r="Y76" s="77" t="str">
        <f t="shared" ref="Y76" si="7">IF(X76="","","○")</f>
        <v/>
      </c>
      <c r="Z76" s="79" t="str">
        <f t="shared" si="5"/>
        <v/>
      </c>
    </row>
  </sheetData>
  <phoneticPr fontId="1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4045-4312-48CD-8A76-0174FB3B111B}">
  <sheetPr codeName="Sheet6"/>
  <dimension ref="A1:BY2"/>
  <sheetViews>
    <sheetView zoomScale="80" zoomScaleNormal="80" workbookViewId="0">
      <selection activeCell="BY2" sqref="BY2"/>
    </sheetView>
  </sheetViews>
  <sheetFormatPr defaultRowHeight="13.5"/>
  <cols>
    <col min="77" max="77" width="19.5" customWidth="1"/>
  </cols>
  <sheetData>
    <row r="1" spans="1:77" ht="139.5">
      <c r="A1" s="90" t="s">
        <v>243</v>
      </c>
      <c r="B1" s="90" t="s">
        <v>244</v>
      </c>
      <c r="C1" s="91" t="s">
        <v>245</v>
      </c>
      <c r="D1" s="90" t="s">
        <v>246</v>
      </c>
      <c r="E1" s="90" t="s">
        <v>247</v>
      </c>
      <c r="F1" s="90" t="s">
        <v>248</v>
      </c>
      <c r="G1" s="90" t="s">
        <v>249</v>
      </c>
      <c r="H1" s="90" t="s">
        <v>250</v>
      </c>
      <c r="I1" s="90" t="s">
        <v>251</v>
      </c>
      <c r="J1" s="90" t="s">
        <v>252</v>
      </c>
      <c r="K1" s="90" t="s">
        <v>253</v>
      </c>
      <c r="L1" s="90" t="s">
        <v>254</v>
      </c>
      <c r="M1" s="90" t="s">
        <v>255</v>
      </c>
      <c r="N1" s="90" t="s">
        <v>256</v>
      </c>
      <c r="O1" s="90" t="s">
        <v>257</v>
      </c>
      <c r="P1" s="90" t="s">
        <v>258</v>
      </c>
      <c r="Q1" s="90" t="s">
        <v>259</v>
      </c>
      <c r="R1" s="90" t="s">
        <v>260</v>
      </c>
      <c r="S1" s="90" t="s">
        <v>261</v>
      </c>
      <c r="T1" s="90" t="s">
        <v>262</v>
      </c>
      <c r="U1" s="90" t="s">
        <v>263</v>
      </c>
      <c r="V1" s="90" t="s">
        <v>264</v>
      </c>
      <c r="W1" s="90" t="s">
        <v>265</v>
      </c>
      <c r="X1" s="90" t="s">
        <v>266</v>
      </c>
      <c r="Y1" s="90" t="s">
        <v>267</v>
      </c>
      <c r="Z1" s="90" t="s">
        <v>268</v>
      </c>
      <c r="AA1" s="90" t="s">
        <v>269</v>
      </c>
      <c r="AB1" s="90" t="s">
        <v>270</v>
      </c>
      <c r="AC1" s="90" t="s">
        <v>271</v>
      </c>
      <c r="AD1" s="90" t="s">
        <v>272</v>
      </c>
      <c r="AE1" s="90" t="s">
        <v>273</v>
      </c>
      <c r="AF1" s="90" t="s">
        <v>274</v>
      </c>
      <c r="AG1" s="90" t="s">
        <v>275</v>
      </c>
      <c r="AH1" s="90" t="s">
        <v>276</v>
      </c>
      <c r="AI1" s="90" t="s">
        <v>277</v>
      </c>
      <c r="AJ1" s="90" t="s">
        <v>278</v>
      </c>
      <c r="AK1" s="90" t="s">
        <v>279</v>
      </c>
      <c r="AL1" s="90" t="s">
        <v>280</v>
      </c>
      <c r="AM1" s="90" t="s">
        <v>281</v>
      </c>
      <c r="AN1" s="90" t="s">
        <v>282</v>
      </c>
      <c r="AO1" s="90" t="s">
        <v>283</v>
      </c>
      <c r="AP1" s="90" t="s">
        <v>284</v>
      </c>
      <c r="AQ1" s="90" t="s">
        <v>285</v>
      </c>
      <c r="AR1" s="90" t="s">
        <v>286</v>
      </c>
      <c r="AS1" s="90" t="s">
        <v>287</v>
      </c>
      <c r="AT1" s="90" t="s">
        <v>288</v>
      </c>
      <c r="AU1" s="90" t="s">
        <v>289</v>
      </c>
      <c r="AV1" s="90" t="s">
        <v>290</v>
      </c>
      <c r="AW1" s="90" t="s">
        <v>291</v>
      </c>
      <c r="AX1" s="90" t="s">
        <v>292</v>
      </c>
      <c r="AY1" s="90" t="s">
        <v>293</v>
      </c>
      <c r="AZ1" s="90" t="s">
        <v>294</v>
      </c>
      <c r="BA1" s="90" t="s">
        <v>295</v>
      </c>
      <c r="BB1" s="90" t="s">
        <v>296</v>
      </c>
      <c r="BC1" s="90" t="s">
        <v>297</v>
      </c>
      <c r="BD1" s="90" t="s">
        <v>298</v>
      </c>
      <c r="BE1" s="90" t="s">
        <v>299</v>
      </c>
      <c r="BF1" s="90" t="s">
        <v>300</v>
      </c>
      <c r="BG1" s="90" t="s">
        <v>301</v>
      </c>
      <c r="BH1" s="92" t="s">
        <v>302</v>
      </c>
      <c r="BI1" s="92" t="s">
        <v>303</v>
      </c>
      <c r="BJ1" s="92" t="s">
        <v>304</v>
      </c>
      <c r="BK1" s="92" t="s">
        <v>305</v>
      </c>
      <c r="BL1" s="92" t="s">
        <v>306</v>
      </c>
      <c r="BM1" s="92" t="s">
        <v>307</v>
      </c>
      <c r="BN1" s="92" t="s">
        <v>308</v>
      </c>
      <c r="BO1" s="92" t="s">
        <v>309</v>
      </c>
      <c r="BP1" s="92" t="s">
        <v>310</v>
      </c>
      <c r="BQ1" s="92" t="s">
        <v>311</v>
      </c>
      <c r="BR1" s="92" t="s">
        <v>312</v>
      </c>
      <c r="BS1" s="92" t="s">
        <v>313</v>
      </c>
      <c r="BT1" s="93" t="s">
        <v>314</v>
      </c>
      <c r="BU1" s="93" t="s">
        <v>315</v>
      </c>
      <c r="BV1" s="93" t="s">
        <v>316</v>
      </c>
      <c r="BW1" s="93" t="s">
        <v>317</v>
      </c>
      <c r="BY1" s="94" t="s">
        <v>318</v>
      </c>
    </row>
    <row r="2" spans="1:77" s="95" customFormat="1">
      <c r="P2" s="96" t="str">
        <f>転記・変換・判定!D2</f>
        <v>000</v>
      </c>
      <c r="Q2" s="96" t="str">
        <f>転記・変換・判定!D3</f>
        <v>0000</v>
      </c>
      <c r="R2" s="96" t="e">
        <f>転記・変換・判定!D13</f>
        <v>#VALUE!</v>
      </c>
      <c r="S2" s="96" t="str">
        <f>IF(転記・変換・判定!C14="○",転記・変換・判定!E14,転記・変換・判定!E15)</f>
        <v>０</v>
      </c>
      <c r="T2" s="96"/>
      <c r="U2" s="96"/>
      <c r="V2" s="96" t="str">
        <f>転記・変換・判定!D4</f>
        <v>０</v>
      </c>
      <c r="W2" s="96" t="str">
        <f>転記・変換・判定!D5</f>
        <v>０</v>
      </c>
      <c r="X2" s="96"/>
      <c r="Y2" s="96" t="str">
        <f>転記・変換・判定!D7</f>
        <v/>
      </c>
      <c r="Z2" s="96" t="str">
        <f>転記・変換・判定!D8</f>
        <v>0</v>
      </c>
      <c r="AA2" s="96" t="str">
        <f>転記・変換・判定!D9</f>
        <v>0</v>
      </c>
      <c r="AB2" s="96" t="str">
        <f>転記・変換・判定!D10</f>
        <v>0</v>
      </c>
      <c r="BY2" s="97">
        <f>転記・変換・判定!B17</f>
        <v>0</v>
      </c>
    </row>
  </sheetData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L107"/>
  <sheetViews>
    <sheetView topLeftCell="A31" workbookViewId="0">
      <selection sqref="A1:XFD1048576"/>
    </sheetView>
  </sheetViews>
  <sheetFormatPr defaultRowHeight="13.5"/>
  <cols>
    <col min="1" max="1" width="49.125" bestFit="1" customWidth="1"/>
    <col min="2" max="2" width="9.125" customWidth="1"/>
    <col min="5" max="5" width="13" bestFit="1" customWidth="1"/>
  </cols>
  <sheetData>
    <row r="1" spans="1:12">
      <c r="A1" s="5"/>
      <c r="B1" s="12" t="s">
        <v>105</v>
      </c>
      <c r="C1" s="13"/>
      <c r="D1" s="13"/>
      <c r="E1" s="13" t="s">
        <v>106</v>
      </c>
      <c r="F1" s="12">
        <v>4</v>
      </c>
      <c r="G1" s="5"/>
      <c r="L1" s="4" t="s">
        <v>4</v>
      </c>
    </row>
    <row r="2" spans="1:12">
      <c r="A2" s="5"/>
      <c r="B2" s="7" t="s">
        <v>25</v>
      </c>
      <c r="C2" s="7"/>
      <c r="D2" s="7"/>
      <c r="E2" s="7" t="s">
        <v>102</v>
      </c>
      <c r="F2" s="7" t="s">
        <v>25</v>
      </c>
      <c r="G2" s="5"/>
    </row>
    <row r="3" spans="1:12">
      <c r="A3" s="9" t="s">
        <v>73</v>
      </c>
      <c r="B3" s="1">
        <v>2374</v>
      </c>
      <c r="C3" t="s">
        <v>24</v>
      </c>
      <c r="E3" s="8"/>
      <c r="F3" s="1">
        <v>200</v>
      </c>
      <c r="G3" t="s">
        <v>24</v>
      </c>
      <c r="H3" s="1"/>
      <c r="I3" s="1"/>
      <c r="J3" s="1"/>
      <c r="K3" s="1"/>
    </row>
    <row r="4" spans="1:12">
      <c r="A4" s="9" t="s">
        <v>74</v>
      </c>
      <c r="B4" s="1">
        <v>757</v>
      </c>
      <c r="C4" t="s">
        <v>24</v>
      </c>
      <c r="E4" s="8"/>
      <c r="F4" s="1">
        <v>200</v>
      </c>
      <c r="G4" t="s">
        <v>24</v>
      </c>
      <c r="H4" s="1"/>
      <c r="I4" s="1"/>
      <c r="J4" s="1"/>
      <c r="K4" s="1"/>
    </row>
    <row r="5" spans="1:12">
      <c r="A5" s="9" t="s">
        <v>75</v>
      </c>
      <c r="B5" s="1">
        <v>346</v>
      </c>
      <c r="C5" t="s">
        <v>24</v>
      </c>
      <c r="E5" s="8"/>
      <c r="F5" s="1">
        <v>200</v>
      </c>
      <c r="G5" t="s">
        <v>24</v>
      </c>
      <c r="H5" s="1"/>
      <c r="I5" s="1"/>
      <c r="J5" s="1"/>
      <c r="K5" s="1"/>
    </row>
    <row r="6" spans="1:12">
      <c r="A6" s="10" t="s">
        <v>76</v>
      </c>
      <c r="B6" s="1">
        <v>273</v>
      </c>
      <c r="C6" t="s">
        <v>24</v>
      </c>
      <c r="E6" s="1"/>
      <c r="F6" s="1">
        <v>200</v>
      </c>
      <c r="G6" t="s">
        <v>24</v>
      </c>
      <c r="H6" s="1"/>
      <c r="I6" s="1"/>
      <c r="J6" s="1"/>
      <c r="K6" s="1"/>
    </row>
    <row r="7" spans="1:12">
      <c r="A7" s="14" t="s">
        <v>107</v>
      </c>
      <c r="B7" s="1">
        <v>273</v>
      </c>
      <c r="C7" t="s">
        <v>24</v>
      </c>
      <c r="E7" s="1">
        <v>3000</v>
      </c>
      <c r="F7" s="1">
        <v>200</v>
      </c>
      <c r="G7" t="s">
        <v>24</v>
      </c>
      <c r="H7" s="1"/>
      <c r="I7" s="1"/>
      <c r="J7" s="1"/>
      <c r="K7" s="1"/>
    </row>
    <row r="8" spans="1:12">
      <c r="A8" s="9" t="s">
        <v>77</v>
      </c>
      <c r="B8" s="1">
        <v>265</v>
      </c>
      <c r="C8" t="s">
        <v>24</v>
      </c>
      <c r="E8" s="8"/>
      <c r="F8" s="1">
        <v>200</v>
      </c>
      <c r="G8" t="s">
        <v>24</v>
      </c>
      <c r="H8" s="1"/>
      <c r="I8" s="1"/>
      <c r="J8" s="1"/>
      <c r="K8" s="1"/>
    </row>
    <row r="9" spans="1:12">
      <c r="A9" s="9" t="s">
        <v>108</v>
      </c>
      <c r="B9" s="1">
        <v>265</v>
      </c>
      <c r="C9" t="s">
        <v>24</v>
      </c>
      <c r="E9" s="8"/>
      <c r="F9" s="1">
        <v>200</v>
      </c>
      <c r="G9" t="s">
        <v>24</v>
      </c>
      <c r="H9" s="1"/>
      <c r="I9" s="1"/>
      <c r="J9" s="1"/>
      <c r="K9" s="1"/>
    </row>
    <row r="10" spans="1:12">
      <c r="A10" s="9" t="s">
        <v>78</v>
      </c>
      <c r="B10" s="1">
        <v>335</v>
      </c>
      <c r="C10" t="s">
        <v>24</v>
      </c>
      <c r="E10" s="8"/>
      <c r="F10" s="1">
        <v>200</v>
      </c>
      <c r="G10" t="s">
        <v>24</v>
      </c>
      <c r="H10" s="1"/>
      <c r="I10" s="1"/>
      <c r="J10" s="1"/>
      <c r="K10" s="1"/>
    </row>
    <row r="11" spans="1:12">
      <c r="A11" s="9" t="s">
        <v>79</v>
      </c>
      <c r="B11" s="1">
        <v>353</v>
      </c>
      <c r="C11" t="s">
        <v>24</v>
      </c>
      <c r="E11" s="8"/>
      <c r="F11" s="1">
        <v>200</v>
      </c>
      <c r="G11" t="s">
        <v>24</v>
      </c>
      <c r="H11" s="1"/>
      <c r="I11" s="1"/>
      <c r="J11" s="1"/>
      <c r="K11" s="1"/>
    </row>
    <row r="12" spans="1:12">
      <c r="A12" s="9" t="s">
        <v>80</v>
      </c>
      <c r="B12" s="1">
        <v>52</v>
      </c>
      <c r="C12" t="s">
        <v>24</v>
      </c>
      <c r="E12" s="8"/>
      <c r="F12" s="1">
        <v>200</v>
      </c>
      <c r="G12" t="s">
        <v>24</v>
      </c>
      <c r="H12" s="1"/>
      <c r="I12" s="1"/>
      <c r="J12" s="1"/>
      <c r="K12" s="1"/>
    </row>
    <row r="13" spans="1:12">
      <c r="A13" s="9" t="s">
        <v>81</v>
      </c>
      <c r="B13" s="1">
        <v>27</v>
      </c>
      <c r="C13" t="s">
        <v>24</v>
      </c>
      <c r="E13" s="8"/>
      <c r="F13" s="1">
        <v>200</v>
      </c>
      <c r="G13" t="s">
        <v>24</v>
      </c>
      <c r="H13" s="1"/>
      <c r="I13" s="1"/>
      <c r="J13" s="1"/>
      <c r="K13" s="1"/>
    </row>
    <row r="14" spans="1:12">
      <c r="A14" s="9" t="s">
        <v>82</v>
      </c>
      <c r="B14" s="1">
        <v>380</v>
      </c>
      <c r="C14" t="s">
        <v>24</v>
      </c>
      <c r="E14" s="8"/>
      <c r="F14" s="1">
        <v>200</v>
      </c>
      <c r="G14" t="s">
        <v>24</v>
      </c>
      <c r="H14" s="1"/>
      <c r="I14" s="1"/>
      <c r="J14" s="1"/>
      <c r="K14" s="1"/>
    </row>
    <row r="15" spans="1:12">
      <c r="A15" s="9" t="s">
        <v>83</v>
      </c>
      <c r="B15" s="1">
        <v>240</v>
      </c>
      <c r="C15" t="s">
        <v>24</v>
      </c>
      <c r="E15" s="8"/>
      <c r="F15" s="1">
        <v>200</v>
      </c>
      <c r="G15" t="s">
        <v>24</v>
      </c>
      <c r="H15" s="1"/>
      <c r="I15" s="1"/>
      <c r="J15" s="1"/>
      <c r="K15" s="1"/>
    </row>
    <row r="16" spans="1:12">
      <c r="A16" s="9" t="s">
        <v>84</v>
      </c>
      <c r="B16" s="1">
        <v>360</v>
      </c>
      <c r="C16" t="s">
        <v>24</v>
      </c>
      <c r="E16" s="8"/>
      <c r="F16" s="1">
        <v>200</v>
      </c>
      <c r="G16" t="s">
        <v>24</v>
      </c>
      <c r="H16" s="1"/>
      <c r="I16" s="1"/>
      <c r="J16" s="1"/>
      <c r="K16" s="1"/>
    </row>
    <row r="17" spans="1:11">
      <c r="A17" s="9" t="s">
        <v>85</v>
      </c>
      <c r="B17" s="1">
        <v>204</v>
      </c>
      <c r="C17" t="s">
        <v>24</v>
      </c>
      <c r="E17" s="1">
        <v>3000</v>
      </c>
      <c r="F17" s="1">
        <v>200</v>
      </c>
      <c r="G17" t="s">
        <v>24</v>
      </c>
      <c r="H17" s="1"/>
      <c r="I17" s="1"/>
      <c r="J17" s="1"/>
      <c r="K17" s="1"/>
    </row>
    <row r="18" spans="1:11">
      <c r="A18" s="9" t="s">
        <v>86</v>
      </c>
      <c r="B18" s="1">
        <v>1215</v>
      </c>
      <c r="C18" t="s">
        <v>104</v>
      </c>
      <c r="E18" s="1">
        <v>3000</v>
      </c>
      <c r="F18" s="8"/>
      <c r="H18" s="1"/>
      <c r="I18" s="1"/>
      <c r="J18" s="1"/>
      <c r="K18" s="1"/>
    </row>
    <row r="19" spans="1:11">
      <c r="A19" s="9" t="s">
        <v>87</v>
      </c>
      <c r="B19" s="1">
        <v>402</v>
      </c>
      <c r="C19" t="s">
        <v>24</v>
      </c>
      <c r="E19" s="1">
        <v>3000</v>
      </c>
      <c r="F19" s="8"/>
      <c r="H19" s="1"/>
      <c r="I19" s="1"/>
      <c r="J19" s="1"/>
      <c r="K19" s="1"/>
    </row>
    <row r="20" spans="1:11">
      <c r="A20" s="9" t="s">
        <v>88</v>
      </c>
      <c r="B20" s="1">
        <v>358</v>
      </c>
      <c r="C20" t="s">
        <v>24</v>
      </c>
      <c r="E20" s="1">
        <v>3000</v>
      </c>
      <c r="F20" s="8"/>
      <c r="H20" s="1"/>
      <c r="I20" s="1"/>
      <c r="J20" s="1"/>
      <c r="K20" s="1"/>
    </row>
    <row r="21" spans="1:11">
      <c r="A21" s="9" t="s">
        <v>89</v>
      </c>
      <c r="B21" s="1">
        <v>180</v>
      </c>
      <c r="C21" t="s">
        <v>24</v>
      </c>
      <c r="E21" s="1">
        <v>3000</v>
      </c>
      <c r="F21" s="8"/>
      <c r="H21" s="1"/>
      <c r="I21" s="1"/>
      <c r="J21" s="1"/>
      <c r="K21" s="1"/>
    </row>
    <row r="22" spans="1:11">
      <c r="A22" s="9" t="s">
        <v>90</v>
      </c>
      <c r="B22" s="1">
        <v>1182</v>
      </c>
      <c r="C22" t="s">
        <v>104</v>
      </c>
      <c r="E22" s="1">
        <v>3000</v>
      </c>
      <c r="F22" s="8"/>
      <c r="H22" s="1"/>
      <c r="I22" s="1"/>
      <c r="J22" s="1"/>
      <c r="K22" s="1"/>
    </row>
    <row r="23" spans="1:11">
      <c r="A23" s="11" t="s">
        <v>91</v>
      </c>
      <c r="B23" s="1">
        <v>635</v>
      </c>
      <c r="C23" t="s">
        <v>104</v>
      </c>
      <c r="E23" s="1">
        <v>3000</v>
      </c>
      <c r="F23" s="8"/>
      <c r="H23" s="1"/>
      <c r="I23" s="1"/>
      <c r="J23" s="1"/>
      <c r="K23" s="1"/>
    </row>
    <row r="24" spans="1:11">
      <c r="A24" s="9" t="s">
        <v>92</v>
      </c>
      <c r="B24" s="1">
        <v>115</v>
      </c>
      <c r="C24" t="s">
        <v>24</v>
      </c>
      <c r="E24" s="8"/>
      <c r="F24" s="1">
        <v>200</v>
      </c>
      <c r="G24" t="s">
        <v>24</v>
      </c>
      <c r="H24" s="1"/>
      <c r="I24" s="1"/>
      <c r="J24" s="1"/>
      <c r="K24" s="1"/>
    </row>
    <row r="25" spans="1:11">
      <c r="A25" s="9" t="s">
        <v>93</v>
      </c>
      <c r="B25" s="1">
        <v>188</v>
      </c>
      <c r="C25" t="s">
        <v>24</v>
      </c>
      <c r="E25" s="8"/>
      <c r="F25" s="1">
        <v>200</v>
      </c>
      <c r="G25" t="s">
        <v>24</v>
      </c>
      <c r="H25" s="1"/>
      <c r="I25" s="1"/>
      <c r="J25" s="1"/>
      <c r="K25" s="1"/>
    </row>
    <row r="26" spans="1:11">
      <c r="A26" s="9" t="s">
        <v>94</v>
      </c>
      <c r="B26" s="1">
        <v>65</v>
      </c>
      <c r="C26" t="s">
        <v>24</v>
      </c>
      <c r="D26" s="1"/>
      <c r="E26" s="8"/>
      <c r="F26" s="1">
        <v>200</v>
      </c>
      <c r="G26" t="s">
        <v>24</v>
      </c>
      <c r="H26" s="1"/>
      <c r="I26" s="1"/>
      <c r="J26" s="1"/>
      <c r="K26" s="1"/>
    </row>
    <row r="27" spans="1:11">
      <c r="A27" s="9" t="s">
        <v>95</v>
      </c>
      <c r="B27" s="1">
        <v>115</v>
      </c>
      <c r="C27" t="s">
        <v>24</v>
      </c>
      <c r="D27" s="1"/>
      <c r="E27" s="8"/>
      <c r="F27" s="1">
        <v>200</v>
      </c>
      <c r="G27" t="s">
        <v>24</v>
      </c>
      <c r="H27" s="1"/>
      <c r="I27" s="1"/>
      <c r="J27" s="1"/>
      <c r="K27" s="1"/>
    </row>
    <row r="28" spans="1:11">
      <c r="A28" s="9" t="s">
        <v>96</v>
      </c>
      <c r="B28" s="1">
        <v>46</v>
      </c>
      <c r="C28" t="s">
        <v>24</v>
      </c>
      <c r="D28" s="1"/>
      <c r="E28" s="8"/>
      <c r="F28" s="1">
        <v>200</v>
      </c>
      <c r="G28" t="s">
        <v>24</v>
      </c>
      <c r="H28" s="1"/>
      <c r="I28" s="1"/>
      <c r="J28" s="1"/>
      <c r="K28" s="1"/>
    </row>
    <row r="29" spans="1:11">
      <c r="A29" s="9" t="s">
        <v>97</v>
      </c>
      <c r="B29" s="1">
        <v>38</v>
      </c>
      <c r="C29" t="s">
        <v>24</v>
      </c>
      <c r="D29" s="1"/>
      <c r="E29" s="8"/>
      <c r="F29" s="1">
        <v>200</v>
      </c>
      <c r="G29" t="s">
        <v>24</v>
      </c>
      <c r="H29" s="1"/>
      <c r="I29" s="1"/>
      <c r="J29" s="1"/>
      <c r="K29" s="1"/>
    </row>
    <row r="30" spans="1:11">
      <c r="A30" s="9" t="s">
        <v>98</v>
      </c>
      <c r="B30" s="1">
        <v>60</v>
      </c>
      <c r="C30" t="s">
        <v>24</v>
      </c>
      <c r="D30" s="1"/>
      <c r="E30" s="8"/>
      <c r="F30" s="1">
        <v>200</v>
      </c>
      <c r="G30" t="s">
        <v>24</v>
      </c>
      <c r="H30" s="1"/>
      <c r="I30" s="1"/>
      <c r="J30" s="1"/>
      <c r="K30" s="1"/>
    </row>
    <row r="31" spans="1:11">
      <c r="A31" s="9" t="s">
        <v>99</v>
      </c>
      <c r="B31" s="1">
        <v>44</v>
      </c>
      <c r="C31" t="s">
        <v>24</v>
      </c>
      <c r="D31" s="1"/>
      <c r="E31" s="8"/>
      <c r="F31" s="1">
        <v>200</v>
      </c>
      <c r="G31" t="s">
        <v>24</v>
      </c>
      <c r="H31" s="1"/>
      <c r="I31" s="1"/>
      <c r="J31" s="1"/>
      <c r="K31" s="1"/>
    </row>
    <row r="32" spans="1:11">
      <c r="A32" s="9" t="s">
        <v>100</v>
      </c>
      <c r="B32" s="1">
        <v>46</v>
      </c>
      <c r="C32" t="s">
        <v>24</v>
      </c>
      <c r="D32" s="1"/>
      <c r="E32" s="8"/>
      <c r="F32" s="8"/>
      <c r="G32" s="1"/>
      <c r="H32" s="1"/>
      <c r="I32" s="1"/>
      <c r="J32" s="1"/>
      <c r="K32" s="1"/>
    </row>
    <row r="33" spans="1:11">
      <c r="A33" s="9" t="s">
        <v>101</v>
      </c>
      <c r="B33" s="1">
        <v>44</v>
      </c>
      <c r="C33" t="s">
        <v>24</v>
      </c>
      <c r="D33" s="1"/>
      <c r="E33" s="8"/>
      <c r="F33" s="1">
        <v>200</v>
      </c>
      <c r="G33" t="s">
        <v>24</v>
      </c>
      <c r="H33" s="1"/>
      <c r="I33" s="1"/>
      <c r="J33" s="1"/>
      <c r="K33" s="1"/>
    </row>
    <row r="34" spans="1:11">
      <c r="A34" s="9" t="s">
        <v>103</v>
      </c>
      <c r="B34" s="1"/>
      <c r="D34" s="1"/>
      <c r="E34" s="1"/>
      <c r="F34" s="1"/>
      <c r="G34" s="1"/>
      <c r="H34" s="1"/>
      <c r="I34" s="1"/>
      <c r="J34" s="1"/>
      <c r="K34" s="1"/>
    </row>
    <row r="35" spans="1:11">
      <c r="B35" s="1"/>
      <c r="D35" s="1"/>
      <c r="E35" s="1"/>
      <c r="F35" s="1"/>
      <c r="G35" s="1"/>
      <c r="H35" s="1"/>
      <c r="I35" s="1"/>
      <c r="J35" s="1"/>
      <c r="K35" s="1"/>
    </row>
    <row r="37" spans="1:11">
      <c r="A37" t="s">
        <v>0</v>
      </c>
      <c r="B37" s="2"/>
      <c r="C37" s="2"/>
    </row>
    <row r="38" spans="1:11">
      <c r="A38" t="s">
        <v>1</v>
      </c>
      <c r="B38" s="3"/>
      <c r="C38" s="3"/>
      <c r="D38" s="6"/>
      <c r="E38" s="6"/>
    </row>
    <row r="39" spans="1:11">
      <c r="A39" t="s">
        <v>2</v>
      </c>
      <c r="D39" s="6"/>
      <c r="E39" s="6"/>
    </row>
    <row r="40" spans="1:11">
      <c r="A40" t="s">
        <v>3</v>
      </c>
      <c r="D40" s="6"/>
      <c r="E40" s="6"/>
    </row>
    <row r="42" spans="1:11">
      <c r="A42" s="5" t="s">
        <v>5</v>
      </c>
    </row>
    <row r="43" spans="1:11">
      <c r="A43" t="s">
        <v>9</v>
      </c>
      <c r="B43" s="6" t="s">
        <v>11</v>
      </c>
      <c r="C43" s="6" t="s">
        <v>12</v>
      </c>
    </row>
    <row r="44" spans="1:11">
      <c r="A44" t="s">
        <v>6</v>
      </c>
      <c r="B44" s="6" t="s">
        <v>11</v>
      </c>
      <c r="C44" s="6" t="s">
        <v>12</v>
      </c>
    </row>
    <row r="45" spans="1:11">
      <c r="A45" t="s">
        <v>7</v>
      </c>
      <c r="B45" s="6" t="s">
        <v>13</v>
      </c>
      <c r="C45" s="6" t="s">
        <v>8</v>
      </c>
    </row>
    <row r="47" spans="1:11">
      <c r="A47" s="5" t="s">
        <v>10</v>
      </c>
    </row>
    <row r="48" spans="1:11">
      <c r="A48" t="s">
        <v>14</v>
      </c>
      <c r="B48">
        <v>20</v>
      </c>
    </row>
    <row r="49" spans="1:2">
      <c r="A49" t="s">
        <v>15</v>
      </c>
      <c r="B49">
        <v>20</v>
      </c>
    </row>
    <row r="50" spans="1:2">
      <c r="A50" t="s">
        <v>18</v>
      </c>
      <c r="B50">
        <v>0</v>
      </c>
    </row>
    <row r="51" spans="1:2">
      <c r="A51" t="s">
        <v>16</v>
      </c>
      <c r="B51">
        <v>20</v>
      </c>
    </row>
    <row r="52" spans="1:2">
      <c r="A52" t="s">
        <v>17</v>
      </c>
      <c r="B52">
        <v>5</v>
      </c>
    </row>
    <row r="53" spans="1:2">
      <c r="A53" t="s">
        <v>19</v>
      </c>
      <c r="B53">
        <v>0</v>
      </c>
    </row>
    <row r="54" spans="1:2">
      <c r="A54" t="s">
        <v>20</v>
      </c>
      <c r="B54">
        <v>5</v>
      </c>
    </row>
    <row r="55" spans="1:2">
      <c r="A55" t="s">
        <v>21</v>
      </c>
      <c r="B55">
        <v>0</v>
      </c>
    </row>
    <row r="57" spans="1:2">
      <c r="A57" t="s">
        <v>22</v>
      </c>
    </row>
    <row r="58" spans="1:2">
      <c r="A58" t="s">
        <v>23</v>
      </c>
    </row>
    <row r="61" spans="1:2">
      <c r="A61" t="s">
        <v>26</v>
      </c>
    </row>
    <row r="62" spans="1:2">
      <c r="A62" t="s">
        <v>27</v>
      </c>
    </row>
    <row r="63" spans="1:2">
      <c r="A63" t="s">
        <v>28</v>
      </c>
    </row>
    <row r="64" spans="1:2">
      <c r="A64" t="s">
        <v>29</v>
      </c>
    </row>
    <row r="65" spans="1:1">
      <c r="A65" t="s">
        <v>30</v>
      </c>
    </row>
    <row r="66" spans="1:1">
      <c r="A66" t="s">
        <v>31</v>
      </c>
    </row>
    <row r="67" spans="1:1">
      <c r="A67" t="s">
        <v>32</v>
      </c>
    </row>
    <row r="68" spans="1:1">
      <c r="A68" t="s">
        <v>33</v>
      </c>
    </row>
    <row r="69" spans="1:1">
      <c r="A69" t="s">
        <v>34</v>
      </c>
    </row>
    <row r="70" spans="1:1">
      <c r="A70" t="s">
        <v>35</v>
      </c>
    </row>
    <row r="71" spans="1:1">
      <c r="A71" t="s">
        <v>36</v>
      </c>
    </row>
    <row r="72" spans="1:1">
      <c r="A72" t="s">
        <v>37</v>
      </c>
    </row>
    <row r="73" spans="1:1">
      <c r="A73" t="s">
        <v>38</v>
      </c>
    </row>
    <row r="74" spans="1:1">
      <c r="A74" t="s">
        <v>39</v>
      </c>
    </row>
    <row r="75" spans="1:1">
      <c r="A75" t="s">
        <v>40</v>
      </c>
    </row>
    <row r="76" spans="1:1">
      <c r="A76" t="s">
        <v>41</v>
      </c>
    </row>
    <row r="77" spans="1:1">
      <c r="A77" t="s">
        <v>42</v>
      </c>
    </row>
    <row r="78" spans="1:1">
      <c r="A78" t="s">
        <v>43</v>
      </c>
    </row>
    <row r="79" spans="1:1">
      <c r="A79" t="s">
        <v>44</v>
      </c>
    </row>
    <row r="80" spans="1:1">
      <c r="A80" t="s">
        <v>45</v>
      </c>
    </row>
    <row r="81" spans="1:1">
      <c r="A81" t="s">
        <v>46</v>
      </c>
    </row>
    <row r="82" spans="1:1">
      <c r="A82" t="s">
        <v>47</v>
      </c>
    </row>
    <row r="83" spans="1:1">
      <c r="A83" t="s">
        <v>48</v>
      </c>
    </row>
    <row r="84" spans="1:1">
      <c r="A84" t="s">
        <v>49</v>
      </c>
    </row>
    <row r="85" spans="1:1">
      <c r="A85" t="s">
        <v>50</v>
      </c>
    </row>
    <row r="86" spans="1:1">
      <c r="A86" t="s">
        <v>51</v>
      </c>
    </row>
    <row r="87" spans="1:1">
      <c r="A87" t="s">
        <v>52</v>
      </c>
    </row>
    <row r="88" spans="1:1">
      <c r="A88" t="s">
        <v>53</v>
      </c>
    </row>
    <row r="89" spans="1:1">
      <c r="A89" t="s">
        <v>54</v>
      </c>
    </row>
    <row r="90" spans="1:1">
      <c r="A90" t="s">
        <v>55</v>
      </c>
    </row>
    <row r="91" spans="1:1">
      <c r="A91" t="s">
        <v>56</v>
      </c>
    </row>
    <row r="92" spans="1:1">
      <c r="A92" t="s">
        <v>57</v>
      </c>
    </row>
    <row r="93" spans="1:1">
      <c r="A93" t="s">
        <v>58</v>
      </c>
    </row>
    <row r="94" spans="1:1">
      <c r="A94" t="s">
        <v>59</v>
      </c>
    </row>
    <row r="95" spans="1:1">
      <c r="A95" t="s">
        <v>60</v>
      </c>
    </row>
    <row r="96" spans="1:1">
      <c r="A96" t="s">
        <v>61</v>
      </c>
    </row>
    <row r="97" spans="1:1">
      <c r="A97" t="s">
        <v>62</v>
      </c>
    </row>
    <row r="98" spans="1:1">
      <c r="A98" t="s">
        <v>63</v>
      </c>
    </row>
    <row r="99" spans="1:1">
      <c r="A99" t="s">
        <v>64</v>
      </c>
    </row>
    <row r="100" spans="1:1">
      <c r="A100" t="s">
        <v>65</v>
      </c>
    </row>
    <row r="101" spans="1:1">
      <c r="A101" t="s">
        <v>66</v>
      </c>
    </row>
    <row r="102" spans="1:1">
      <c r="A102" t="s">
        <v>67</v>
      </c>
    </row>
    <row r="103" spans="1:1">
      <c r="A103" t="s">
        <v>68</v>
      </c>
    </row>
    <row r="104" spans="1:1">
      <c r="A104" t="s">
        <v>69</v>
      </c>
    </row>
    <row r="105" spans="1:1">
      <c r="A105" t="s">
        <v>70</v>
      </c>
    </row>
    <row r="106" spans="1:1">
      <c r="A106" t="s">
        <v>71</v>
      </c>
    </row>
    <row r="107" spans="1:1">
      <c r="A107" t="s">
        <v>72</v>
      </c>
    </row>
  </sheetData>
  <sheetProtection password="EF99" sheet="1" objects="1" scenarios="1" selectLockedCells="1" selectUnlockedCells="1"/>
  <phoneticPr fontId="16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別記第１号様式　交付申請書</vt:lpstr>
      <vt:lpstr>別添様式1　振込先口座申出書</vt:lpstr>
      <vt:lpstr>転記・変換・判定</vt:lpstr>
      <vt:lpstr>タンキングデータ一覧</vt:lpstr>
      <vt:lpstr>計算用</vt:lpstr>
      <vt:lpstr>'別添様式1　振込先口座申出書'!Print_Area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秀典</dc:creator>
  <cp:lastModifiedBy>青島　昌平</cp:lastModifiedBy>
  <cp:lastPrinted>2025-03-18T00:58:45Z</cp:lastPrinted>
  <dcterms:created xsi:type="dcterms:W3CDTF">2018-06-19T01:27:02Z</dcterms:created>
  <dcterms:modified xsi:type="dcterms:W3CDTF">2025-03-28T00:03:37Z</dcterms:modified>
</cp:coreProperties>
</file>