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150300\②管理係（５GBまで）\①管理係共有\⑳農業集落排水\経営比較分析表\R6\回答\"/>
    </mc:Choice>
  </mc:AlternateContent>
  <workbookProtection workbookAlgorithmName="SHA-512" workbookHashValue="eYPrtOS0bLAvVrnm3gxmW7BVRXPwtj4ddgXyTvkmUFwZp4hfMHb6mzd9UV4w9Y8lxxwB2Ocq7QSqekaOAM2z6w==" workbookSaltValue="S1jkSUOgBmboDKaqEhGwH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<sst xmlns="http://schemas.openxmlformats.org/spreadsheetml/2006/main" count="236" uniqueCount="119">
  <si>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</si>
  <si>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</si>
  <si>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</si>
  <si>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</si>
  <si>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</si>
  <si>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</si>
  <si>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</si>
  <si>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</si>
  <si>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</si>
  <si>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</si>
  <si>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</si>
  <si>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</si>
  <si>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</si>
  <si>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</si>
  <si>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</si>
  <si>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</si>
  <si>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</si>
  <si>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</si>
  <si>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</si>
  <si>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</si>
  <si>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</si>
  <si>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</si>
  <si>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</si>
  <si>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</si>
  <si>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</si>
  <si>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</si>
  <si>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</si>
  <si>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</si>
  <si>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</si>
  <si>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</si>
  <si>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</si>
  <si>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</si>
  <si>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</si>
  <si>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</si>
  <si>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</si>
  <si>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</si>
  <si>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</si>
  <si>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</si>
  <si>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</si>
  <si>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</si>
  <si>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</si>
  <si>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</si>
  <si>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</si>
  <si>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</si>
  <si>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</si>
  <si>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</si>
  <si>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</si>
  <si>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</si>
  <si>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</si>
  <si>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</si>
  <si>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</si>
  <si>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</si>
  <si>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</si>
  <si>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</si>
  <si>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</si>
  <si>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</si>
  <si>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</si>
  <si>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</si>
  <si>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</si>
  <si>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</si>
  <si>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</si>
  <si>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</si>
  <si>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</si>
  <si>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</si>
  <si>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</si>
  <si>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</si>
  <si>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</si>
  <si>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</si>
  <si>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</si>
  <si>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</si>
  <si>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</si>
  <si>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</si>
  <si>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</si>
  <si>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</si>
  <si>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</si>
  <si>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</si>
  <si>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</si>
  <si>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</si>
  <si>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</si>
  <si>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</si>
  <si>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</si>
  <si>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</si>
  <si>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</si>
  <si>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</si>
  <si>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</si>
  <si>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</si>
  <si>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</si>
  <si>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</si>
  <si>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</si>
  <si>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</si>
  <si>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</si>
  <si>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</si>
  <si>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</si>
  <si>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</si>
  <si>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</si>
  <si>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</si>
  <si>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</si>
  <si>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</si>
  <si>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</si>
  <si>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</si>
  <si>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</si>
  <si>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</si>
  <si>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</si>
  <si>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</si>
  <si>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</si>
  <si>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</si>
  <si>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</si>
  <si>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</si>
  <si>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</si>
  <si>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</si>
  <si>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</si>
  <si>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</si>
  <si>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</si>
  <si>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</si>
  <si>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</si>
  <si>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</si>
  <si>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 経営状況について、使用料収入の徴収率は99％以上であるが、令和元年度に水洗便所設置済人口を精査した結果減となったため、水洗化率は低くなり、以降はほぼ横ばい状態で推移している。比較的新しい処理区の水洗化率が低いため、未接続世帯に対する早期接続の促進を強化する必要がある。
  維持管理経費は、経年による施設等の老朽化に伴い、増加傾向にある。また、地方債償還金の割合が大きいことから、収益的収支比率は約79％と低く、使用料収入で賄えない部分は一般会計からの繰入金で補っている。企業債残高対象事業規模比率については、令和元年度より企業債残高に対して全て一般会計で負担しているため、0％推移となっている。
　経営の健全化のため、使用料の適正な料金への改定、水洗化率向上による財源の確保や、管理体制の効率化による更なる経費の削減に向けた検討が課題となっている。
</t>
    <rPh sb="70" eb="72">
      <t>イコウ</t>
    </rPh>
    <rPh sb="75" eb="76">
      <t>ヨコ</t>
    </rPh>
    <rPh sb="78" eb="80">
      <t>ジョウタイ</t>
    </rPh>
    <rPh sb="81" eb="83">
      <t>スイイ</t>
    </rPh>
    <rPh sb="256" eb="258">
      <t>レイワ</t>
    </rPh>
    <rPh sb="258" eb="261">
      <t>ガンネンド</t>
    </rPh>
    <rPh sb="272" eb="273">
      <t>スベ</t>
    </rPh>
    <rPh sb="290" eb="292">
      <t>スイイ</t>
    </rPh>
    <phoneticPr fontId="1"/>
  </si>
  <si>
    <t xml:space="preserve">　供用開始後約30年を経過した施設もあり、老朽化による施設・設備の修繕は増加傾向にある。一部の既存施設においては機能回復・強化を図るため国の補助事業により機能強化事業での改築を行ったものの、全体的に施設の老朽化が進みつつある。今後、老朽化対策を計画的に推進し、機能回復による施設の長寿命化を図る必要がある。
</t>
    <rPh sb="6" eb="7">
      <t>ヤク</t>
    </rPh>
    <phoneticPr fontId="1"/>
  </si>
  <si>
    <t xml:space="preserve">  今後、施設の経年劣化による処理能力の低下や維持補修費の増大が見込まれる。平成28年度に策定した経営戦略に基づき、水質や生活環境の保全に向け、長期的な観点から適切な施設の維持管理と安定した経営を行う必要がある。計画的な補修や更新整備等により施設の長寿命化や維持管理費の低減を図るため、平成30年度に補助事業を活用して施設の機能診断調査を実施し、その結果を踏まえて令和元年度には、最適整備構想を策定した。施設の長寿命化を図るための維持管理適正化計画を策定したため、今後はこの計画に沿って老朽化対策を推進していく。
　また、将来の人口減少に伴う収入減を踏まえた上で、管理体制の合理化や見直しによる経常経費の削減、水洗化の促進や受益者負担の適正化による料金収入増及び公営企業会計への移行を目指すため、投資・財政計画を作成し、経営改善及び安定化に取り組む必要がある。
</t>
    <rPh sb="202" eb="204">
      <t>シセツ</t>
    </rPh>
    <rPh sb="205" eb="209">
      <t>チョウジュミョウカ</t>
    </rPh>
    <rPh sb="210" eb="211">
      <t>ハカ</t>
    </rPh>
    <rPh sb="215" eb="219">
      <t>イジカンリ</t>
    </rPh>
    <rPh sb="219" eb="221">
      <t>テキセイ</t>
    </rPh>
    <rPh sb="221" eb="222">
      <t>カ</t>
    </rPh>
    <rPh sb="222" eb="224">
      <t>ケイカク</t>
    </rPh>
    <rPh sb="225" eb="227">
      <t>サクテイ</t>
    </rPh>
    <rPh sb="232" eb="234">
      <t>コンゴ</t>
    </rPh>
    <rPh sb="237" eb="239">
      <t>ケイカク</t>
    </rPh>
    <rPh sb="240" eb="241">
      <t>ソ</t>
    </rPh>
    <rPh sb="243" eb="246">
      <t>ロウキュウカ</t>
    </rPh>
    <rPh sb="246" eb="248">
      <t>タイサク</t>
    </rPh>
    <rPh sb="249" eb="251">
      <t>スイシン</t>
    </rPh>
    <rPh sb="348" eb="350">
      <t>トウシ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</si>
</sst>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3A-4FC1-A7B6-13DE474F931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9C3A-4FC1-A7B6-13DE474F931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52.79</c:v>
                </c:pt>
                <c:pt idx="1">
                  <c:v>54.14</c:v>
                </c:pt>
                <c:pt idx="2">
                  <c:v>52.67</c:v>
                </c:pt>
                <c:pt idx="3">
                  <c:v>51.48</c:v>
                </c:pt>
                <c:pt idx="4">
                  <c:v>51.64</c:v>
                </c:pt>
              </c:numCache>
            </c:numRef>
          </c:val>
          <c:extLst>
            <c:ext xmlns:c16="http://schemas.microsoft.com/office/drawing/2014/chart" uri="{C3380CC4-5D6E-409C-BE32-E72D297353CC}">
              <c16:uniqueId val="{00000000-3560-4AE9-B416-73ED58A2331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3560-4AE9-B416-73ED58A2331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80.88</c:v>
                </c:pt>
                <c:pt idx="1">
                  <c:v>81.42</c:v>
                </c:pt>
                <c:pt idx="2">
                  <c:v>82.14</c:v>
                </c:pt>
                <c:pt idx="3">
                  <c:v>82.17</c:v>
                </c:pt>
                <c:pt idx="4">
                  <c:v>82.31</c:v>
                </c:pt>
              </c:numCache>
            </c:numRef>
          </c:val>
          <c:extLst>
            <c:ext xmlns:c16="http://schemas.microsoft.com/office/drawing/2014/chart" uri="{C3380CC4-5D6E-409C-BE32-E72D297353CC}">
              <c16:uniqueId val="{00000000-619C-4103-9240-D7132D5C27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619C-4103-9240-D7132D5C27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78.64</c:v>
                </c:pt>
                <c:pt idx="1">
                  <c:v>78.150000000000006</c:v>
                </c:pt>
                <c:pt idx="2">
                  <c:v>74.73</c:v>
                </c:pt>
                <c:pt idx="3">
                  <c:v>74.28</c:v>
                </c:pt>
                <c:pt idx="4">
                  <c:v>79.47</c:v>
                </c:pt>
              </c:numCache>
            </c:numRef>
          </c:val>
          <c:extLst>
            <c:ext xmlns:c16="http://schemas.microsoft.com/office/drawing/2014/chart" uri="{C3380CC4-5D6E-409C-BE32-E72D297353CC}">
              <c16:uniqueId val="{00000000-EBDF-48BB-87B5-09A59C3693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DF-48BB-87B5-09A59C3693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1F-4F86-8EF7-4531C0A2A5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F-4F86-8EF7-4531C0A2A5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CE-4202-BD5F-336DBAF3A5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CE-4202-BD5F-336DBAF3A5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0-4534-AFAF-BEFCF90947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0-4534-AFAF-BEFCF90947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75-4F71-9361-0C3FAC4C1E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5-4F71-9361-0C3FAC4C1E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C0-4CB2-AE32-45B57A9D37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ECC0-4CB2-AE32-45B57A9D37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60.43</c:v>
                </c:pt>
                <c:pt idx="1">
                  <c:v>66.819999999999993</c:v>
                </c:pt>
                <c:pt idx="2">
                  <c:v>61.78</c:v>
                </c:pt>
                <c:pt idx="3">
                  <c:v>45.06</c:v>
                </c:pt>
                <c:pt idx="4">
                  <c:v>34.32</c:v>
                </c:pt>
              </c:numCache>
            </c:numRef>
          </c:val>
          <c:extLst>
            <c:ext xmlns:c16="http://schemas.microsoft.com/office/drawing/2014/chart" uri="{C3380CC4-5D6E-409C-BE32-E72D297353CC}">
              <c16:uniqueId val="{00000000-19A0-4268-8CF3-425E96B2BA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19A0-4268-8CF3-425E96B2BA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303.18</c:v>
                </c:pt>
                <c:pt idx="1">
                  <c:v>274.8</c:v>
                </c:pt>
                <c:pt idx="2">
                  <c:v>296.58</c:v>
                </c:pt>
                <c:pt idx="3">
                  <c:v>406.89</c:v>
                </c:pt>
                <c:pt idx="4">
                  <c:v>536.69000000000005</c:v>
                </c:pt>
              </c:numCache>
            </c:numRef>
          </c:val>
          <c:extLst>
            <c:ext xmlns:c16="http://schemas.microsoft.com/office/drawing/2014/chart" uri="{C3380CC4-5D6E-409C-BE32-E72D297353CC}">
              <c16:uniqueId val="{00000000-DB66-473B-8535-20177551B9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DB66-473B-8535-20177551B9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5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下関市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247000</v>
      </c>
      <c r="AM8" s="54"/>
      <c r="AN8" s="54"/>
      <c r="AO8" s="54"/>
      <c r="AP8" s="54"/>
      <c r="AQ8" s="54"/>
      <c r="AR8" s="54"/>
      <c r="AS8" s="54"/>
      <c r="AT8" s="53">
        <f>データ!T6</f>
        <v>716.28</v>
      </c>
      <c r="AU8" s="53"/>
      <c r="AV8" s="53"/>
      <c r="AW8" s="53"/>
      <c r="AX8" s="53"/>
      <c r="AY8" s="53"/>
      <c r="AZ8" s="53"/>
      <c r="BA8" s="53"/>
      <c r="BB8" s="53">
        <f>データ!U6</f>
        <v>344.84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2.63</v>
      </c>
      <c r="Q10" s="53"/>
      <c r="R10" s="53"/>
      <c r="S10" s="53"/>
      <c r="T10" s="53"/>
      <c r="U10" s="53"/>
      <c r="V10" s="53"/>
      <c r="W10" s="53">
        <f>データ!Q6</f>
        <v>97.39</v>
      </c>
      <c r="X10" s="53"/>
      <c r="Y10" s="53"/>
      <c r="Z10" s="53"/>
      <c r="AA10" s="53"/>
      <c r="AB10" s="53"/>
      <c r="AC10" s="53"/>
      <c r="AD10" s="54">
        <f>データ!R6</f>
        <v>3336</v>
      </c>
      <c r="AE10" s="54"/>
      <c r="AF10" s="54"/>
      <c r="AG10" s="54"/>
      <c r="AH10" s="54"/>
      <c r="AI10" s="54"/>
      <c r="AJ10" s="54"/>
      <c r="AK10" s="2"/>
      <c r="AL10" s="54">
        <f>データ!V6</f>
        <v>6451</v>
      </c>
      <c r="AM10" s="54"/>
      <c r="AN10" s="54"/>
      <c r="AO10" s="54"/>
      <c r="AP10" s="54"/>
      <c r="AQ10" s="54"/>
      <c r="AR10" s="54"/>
      <c r="AS10" s="54"/>
      <c r="AT10" s="53">
        <f>データ!W6</f>
        <v>4.21</v>
      </c>
      <c r="AU10" s="53"/>
      <c r="AV10" s="53"/>
      <c r="AW10" s="53"/>
      <c r="AX10" s="53"/>
      <c r="AY10" s="53"/>
      <c r="AZ10" s="53"/>
      <c r="BA10" s="53"/>
      <c r="BB10" s="53">
        <f>データ!X6</f>
        <v>1532.3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av9VrQ1/0LISmjUPWc6JMu7gpnQWRo1moD6C5QP/zUEhg6HaooipLDA+inThEBxP/qMSb+MQKLvo8O3MuZjhQQ==" saltValue="WME2xZygu0Lp/g0dWgtF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352012</v>
      </c>
      <c r="D6" s="19">
        <f t="shared" si="3"/>
        <v>47</v>
      </c>
      <c r="E6" s="19">
        <f t="shared" si="3"/>
        <v>17</v>
      </c>
      <c r="F6" s="19">
        <f t="shared" si="3"/>
        <v>5</v>
      </c>
      <c r="G6" s="19">
        <f t="shared" si="3"/>
        <v>0</v>
      </c>
      <c r="H6" s="19" t="str">
        <f t="shared" si="3"/>
        <v>山口県　下関市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2.63</v>
      </c>
      <c r="Q6" s="20">
        <f t="shared" si="3"/>
        <v>97.39</v>
      </c>
      <c r="R6" s="20">
        <f t="shared" si="3"/>
        <v>3336</v>
      </c>
      <c r="S6" s="20">
        <f t="shared" si="3"/>
        <v>247000</v>
      </c>
      <c r="T6" s="20">
        <f t="shared" si="3"/>
        <v>716.28</v>
      </c>
      <c r="U6" s="20">
        <f t="shared" si="3"/>
        <v>344.84</v>
      </c>
      <c r="V6" s="20">
        <f t="shared" si="3"/>
        <v>6451</v>
      </c>
      <c r="W6" s="20">
        <f t="shared" si="3"/>
        <v>4.21</v>
      </c>
      <c r="X6" s="20">
        <f t="shared" si="3"/>
        <v>1532.3</v>
      </c>
      <c r="Y6" s="21">
        <f>IF(Y7="",NA(),Y7)</f>
        <v>78.64</v>
      </c>
      <c r="Z6" s="21">
        <f t="shared" ref="Z6:AH6" si="4">IF(Z7="",NA(),Z7)</f>
        <v>78.150000000000006</v>
      </c>
      <c r="AA6" s="21">
        <f t="shared" si="4"/>
        <v>74.73</v>
      </c>
      <c r="AB6" s="21">
        <f t="shared" si="4"/>
        <v>74.28</v>
      </c>
      <c r="AC6" s="21">
        <f t="shared" si="4"/>
        <v>79.47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743.31</v>
      </c>
      <c r="BP6" s="20" t="str">
        <f>IF(BP7="","",IF(BP7="-","【-】","【"&amp;SUBSTITUTE(TEXT(BP7,"#,##0.00"),"-","△")&amp;"】"))</f>
        <v>【785.10】</v>
      </c>
      <c r="BQ6" s="21">
        <f>IF(BQ7="",NA(),BQ7)</f>
        <v>60.43</v>
      </c>
      <c r="BR6" s="21">
        <f t="shared" ref="BR6:BZ6" si="8">IF(BR7="",NA(),BR7)</f>
        <v>66.819999999999993</v>
      </c>
      <c r="BS6" s="21">
        <f t="shared" si="8"/>
        <v>61.78</v>
      </c>
      <c r="BT6" s="21">
        <f t="shared" si="8"/>
        <v>45.06</v>
      </c>
      <c r="BU6" s="21">
        <f t="shared" si="8"/>
        <v>34.32</v>
      </c>
      <c r="BV6" s="21">
        <f t="shared" si="8"/>
        <v>57.31</v>
      </c>
      <c r="BW6" s="21">
        <f t="shared" si="8"/>
        <v>57.08</v>
      </c>
      <c r="BX6" s="21">
        <f t="shared" si="8"/>
        <v>56.26</v>
      </c>
      <c r="BY6" s="21">
        <f t="shared" si="8"/>
        <v>52.94</v>
      </c>
      <c r="BZ6" s="21">
        <f t="shared" si="8"/>
        <v>61.15</v>
      </c>
      <c r="CA6" s="20" t="str">
        <f>IF(CA7="","",IF(CA7="-","【-】","【"&amp;SUBSTITUTE(TEXT(CA7,"#,##0.00"),"-","△")&amp;"】"))</f>
        <v>【56.93】</v>
      </c>
      <c r="CB6" s="21">
        <f>IF(CB7="",NA(),CB7)</f>
        <v>303.18</v>
      </c>
      <c r="CC6" s="21">
        <f t="shared" ref="CC6:CK6" si="9">IF(CC7="",NA(),CC7)</f>
        <v>274.8</v>
      </c>
      <c r="CD6" s="21">
        <f t="shared" si="9"/>
        <v>296.58</v>
      </c>
      <c r="CE6" s="21">
        <f t="shared" si="9"/>
        <v>406.89</v>
      </c>
      <c r="CF6" s="21">
        <f t="shared" si="9"/>
        <v>536.69000000000005</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52.79</v>
      </c>
      <c r="CN6" s="21">
        <f t="shared" ref="CN6:CV6" si="10">IF(CN7="",NA(),CN7)</f>
        <v>54.14</v>
      </c>
      <c r="CO6" s="21">
        <f t="shared" si="10"/>
        <v>52.67</v>
      </c>
      <c r="CP6" s="21">
        <f t="shared" si="10"/>
        <v>51.48</v>
      </c>
      <c r="CQ6" s="21">
        <f t="shared" si="10"/>
        <v>51.64</v>
      </c>
      <c r="CR6" s="21">
        <f t="shared" si="10"/>
        <v>50.14</v>
      </c>
      <c r="CS6" s="21">
        <f t="shared" si="10"/>
        <v>54.83</v>
      </c>
      <c r="CT6" s="21">
        <f t="shared" si="10"/>
        <v>66.53</v>
      </c>
      <c r="CU6" s="21">
        <f t="shared" si="10"/>
        <v>52.35</v>
      </c>
      <c r="CV6" s="21">
        <f t="shared" si="10"/>
        <v>52.63</v>
      </c>
      <c r="CW6" s="20" t="str">
        <f>IF(CW7="","",IF(CW7="-","【-】","【"&amp;SUBSTITUTE(TEXT(CW7,"#,##0.00"),"-","△")&amp;"】"))</f>
        <v>【49.87】</v>
      </c>
      <c r="CX6" s="21">
        <f>IF(CX7="",NA(),CX7)</f>
        <v>80.88</v>
      </c>
      <c r="CY6" s="21">
        <f t="shared" ref="CY6:DG6" si="11">IF(CY7="",NA(),CY7)</f>
        <v>81.42</v>
      </c>
      <c r="CZ6" s="21">
        <f t="shared" si="11"/>
        <v>82.14</v>
      </c>
      <c r="DA6" s="21">
        <f t="shared" si="11"/>
        <v>82.17</v>
      </c>
      <c r="DB6" s="21">
        <f t="shared" si="11"/>
        <v>82.31</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15">
      <c r="A7" s="14"/>
      <c r="B7" s="23">
        <v>2023</v>
      </c>
      <c r="C7" s="23">
        <v>352012</v>
      </c>
      <c r="D7" s="23">
        <v>47</v>
      </c>
      <c r="E7" s="23">
        <v>17</v>
      </c>
      <c r="F7" s="23">
        <v>5</v>
      </c>
      <c r="G7" s="23">
        <v>0</v>
      </c>
      <c r="H7" s="23" t="s">
        <v>97</v>
      </c>
      <c r="I7" s="23" t="s">
        <v>98</v>
      </c>
      <c r="J7" s="23" t="s">
        <v>99</v>
      </c>
      <c r="K7" s="23" t="s">
        <v>100</v>
      </c>
      <c r="L7" s="23" t="s">
        <v>101</v>
      </c>
      <c r="M7" s="23" t="s">
        <v>102</v>
      </c>
      <c r="N7" s="24" t="s">
        <v>103</v>
      </c>
      <c r="O7" s="24" t="s">
        <v>104</v>
      </c>
      <c r="P7" s="24">
        <v>2.63</v>
      </c>
      <c r="Q7" s="24">
        <v>97.39</v>
      </c>
      <c r="R7" s="24">
        <v>3336</v>
      </c>
      <c r="S7" s="24">
        <v>247000</v>
      </c>
      <c r="T7" s="24">
        <v>716.28</v>
      </c>
      <c r="U7" s="24">
        <v>344.84</v>
      </c>
      <c r="V7" s="24">
        <v>6451</v>
      </c>
      <c r="W7" s="24">
        <v>4.21</v>
      </c>
      <c r="X7" s="24">
        <v>1532.3</v>
      </c>
      <c r="Y7" s="24">
        <v>78.64</v>
      </c>
      <c r="Z7" s="24">
        <v>78.150000000000006</v>
      </c>
      <c r="AA7" s="24">
        <v>74.73</v>
      </c>
      <c r="AB7" s="24">
        <v>74.28</v>
      </c>
      <c r="AC7" s="24">
        <v>79.47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743.31</v>
      </c>
      <c r="BP7" s="24">
        <v>785.1</v>
      </c>
      <c r="BQ7" s="24">
        <v>60.43</v>
      </c>
      <c r="BR7" s="24">
        <v>66.819999999999993</v>
      </c>
      <c r="BS7" s="24">
        <v>61.78</v>
      </c>
      <c r="BT7" s="24">
        <v>45.06</v>
      </c>
      <c r="BU7" s="24">
        <v>34.32</v>
      </c>
      <c r="BV7" s="24">
        <v>57.31</v>
      </c>
      <c r="BW7" s="24">
        <v>57.08</v>
      </c>
      <c r="BX7" s="24">
        <v>56.26</v>
      </c>
      <c r="BY7" s="24">
        <v>52.94</v>
      </c>
      <c r="BZ7" s="24">
        <v>61.15</v>
      </c>
      <c r="CA7" s="24">
        <v>56.93</v>
      </c>
      <c r="CB7" s="24">
        <v>303.18</v>
      </c>
      <c r="CC7" s="24">
        <v>274.8</v>
      </c>
      <c r="CD7" s="24">
        <v>296.58</v>
      </c>
      <c r="CE7" s="24">
        <v>406.89</v>
      </c>
      <c r="CF7" s="24">
        <v>536.69000000000005</v>
      </c>
      <c r="CG7" s="24">
        <v>273.52</v>
      </c>
      <c r="CH7" s="24">
        <v>274.99</v>
      </c>
      <c r="CI7" s="24">
        <v>282.08999999999997</v>
      </c>
      <c r="CJ7" s="24">
        <v>303.27999999999997</v>
      </c>
      <c r="CK7" s="24">
        <v>250.43</v>
      </c>
      <c r="CL7" s="24">
        <v>271.14999999999998</v>
      </c>
      <c r="CM7" s="24">
        <v>52.79</v>
      </c>
      <c r="CN7" s="24">
        <v>54.14</v>
      </c>
      <c r="CO7" s="24">
        <v>52.67</v>
      </c>
      <c r="CP7" s="24">
        <v>51.48</v>
      </c>
      <c r="CQ7" s="24">
        <v>51.64</v>
      </c>
      <c r="CR7" s="24">
        <v>50.14</v>
      </c>
      <c r="CS7" s="24">
        <v>54.83</v>
      </c>
      <c r="CT7" s="24">
        <v>66.53</v>
      </c>
      <c r="CU7" s="24">
        <v>52.35</v>
      </c>
      <c r="CV7" s="24">
        <v>52.63</v>
      </c>
      <c r="CW7" s="24">
        <v>49.87</v>
      </c>
      <c r="CX7" s="24">
        <v>80.88</v>
      </c>
      <c r="CY7" s="24">
        <v>81.42</v>
      </c>
      <c r="CZ7" s="24">
        <v>82.14</v>
      </c>
      <c r="DA7" s="24">
        <v>82.17</v>
      </c>
      <c r="DB7" s="24">
        <v>82.31</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冨石　千晶</cp:lastModifiedBy>
  <cp:lastPrinted>2025-01-28T05:24:37Z</cp:lastPrinted>
  <dcterms:created xsi:type="dcterms:W3CDTF">2025-01-24T07:36:00Z</dcterms:created>
  <dcterms:modified xsi:type="dcterms:W3CDTF">2025-01-28T05:24:48Z</dcterms:modified>
  <cp:category/>
</cp:coreProperties>
</file>