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nsv001\上下水道部水道課\110_その他事務に関するもの\050_メール受信・調査物一件\1 国・県\市町課\経営比較分析\R6\"/>
    </mc:Choice>
  </mc:AlternateContent>
  <xr:revisionPtr revIDLastSave="0" documentId="13_ncr:1_{A63B3CA6-8534-4660-BB19-C5E310BFA7CF}" xr6:coauthVersionLast="47" xr6:coauthVersionMax="47" xr10:uidLastSave="{00000000-0000-0000-0000-000000000000}"/>
  <workbookProtection workbookAlgorithmName="SHA-512" workbookHashValue="DiOp/HD4EEVbFcOtwHnFvdycSnvcklwin1wtU8yzas5QyPV/2ivCxjXJK7JYaK09k1p/Sf7KLaNjNVCrQ5/8rQ==" workbookSaltValue="QLHQHXGVPitaxHACOd7ii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BB10" i="4"/>
  <c r="AT10" i="4"/>
  <c r="AL10" i="4"/>
  <c r="W10" i="4"/>
  <c r="I10" i="4"/>
  <c r="B10" i="4"/>
  <c r="BB8" i="4"/>
  <c r="AT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<sst xmlns="http://schemas.openxmlformats.org/spreadsheetml/2006/main" count="228" uniqueCount="114">
  <si>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</si>
  <si>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</si>
  <si>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</si>
  <si>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</si>
  <si>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</si>
  <si>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</si>
  <si>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</si>
  <si>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</si>
  <si>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</si>
  <si>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</si>
  <si>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</si>
  <si>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</si>
  <si>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</si>
  <si>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</si>
  <si>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</si>
  <si>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</si>
  <si>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</si>
  <si>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</si>
  <si>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</si>
  <si>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</si>
  <si>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</si>
  <si>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</si>
  <si>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</si>
  <si>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</si>
  <si>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</si>
  <si>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</si>
  <si>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</si>
  <si>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</si>
  <si>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</si>
  <si>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</si>
  <si>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</si>
  <si>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</si>
  <si>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</si>
  <si>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</si>
  <si>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</si>
  <si>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</si>
  <si>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</si>
  <si>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</si>
  <si>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</si>
  <si>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</si>
  <si>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</si>
  <si>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</si>
  <si>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</si>
  <si>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</si>
  <si>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</si>
  <si>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</si>
  <si>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</si>
  <si>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</si>
  <si>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</si>
  <si>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</si>
  <si>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</si>
  <si>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</si>
  <si>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</si>
  <si>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</si>
  <si>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</si>
  <si>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</si>
  <si>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</si>
  <si>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</si>
  <si>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</si>
  <si>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</si>
  <si>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</si>
  <si>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</si>
  <si>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</si>
  <si>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</si>
  <si>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</si>
  <si>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</si>
  <si>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</si>
  <si>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</si>
  <si>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</si>
  <si>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</si>
  <si>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</si>
  <si>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</si>
  <si>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</si>
  <si>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</si>
  <si>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</si>
  <si>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</si>
  <si>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</si>
  <si>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</si>
  <si>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</si>
  <si>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</si>
  <si>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</si>
  <si>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</si>
  <si>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</si>
  <si>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</si>
  <si>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</si>
  <si>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</si>
  <si>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</si>
  <si>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</si>
  <si>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</si>
  <si>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</si>
  <si>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</si>
  <si>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</si>
  <si>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</si>
  <si>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</si>
  <si>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</si>
  <si>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</si>
  <si>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</si>
  <si>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</si>
  <si>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</si>
  <si>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</si>
  <si>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</si>
  <si>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</si>
  <si>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</si>
  <si>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</si>
  <si>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</si>
  <si>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</si>
  <si>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</si>
  <si>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</si>
  <si>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</si>
  <si>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</si>
  <si>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</si>
  <si>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及び管路経年化率は、類似団体より低くなっているが、前年度に比べて数値が増加しており、施設の老朽化が進んでいるのに対して、管路更新率は、0.76%に留まっている。老朽管更新計画に基づき、現在の経営状況を維持しつつ計画的な管路更新を引き続き継続する。</t>
    <rPh sb="22" eb="24">
      <t>ルイジ</t>
    </rPh>
    <rPh sb="24" eb="26">
      <t>ダンタイ</t>
    </rPh>
    <rPh sb="28" eb="29">
      <t>ヒク</t>
    </rPh>
    <rPh sb="37" eb="40">
      <t>ゼンネンド</t>
    </rPh>
    <rPh sb="41" eb="42">
      <t>クラ</t>
    </rPh>
    <rPh sb="44" eb="46">
      <t>スウチ</t>
    </rPh>
    <rPh sb="47" eb="49">
      <t>ゾウカ</t>
    </rPh>
    <phoneticPr fontId="4"/>
  </si>
  <si>
    <t>経常収支比率は、令和5年12月検針分から実施した、平均改定率8.21％の料金改定により給水収益は増加した一方で、繰入金の減少等により前年度比4.64ポイント減の103.94％となった。類似団体の平均値よりもやや低いものの、健全経営の水準とされる100％を上回っている。
　流動比率は、類似団体の平均値と比較しても上回っており、支払能力は問題ない。
　企業債残高対給水収益比率は、類似団体の平均値と比較すると若干高い。今後も、建設改良積立金を活用し、建設改良事業に対する企業債の借入比率の検討を行う。
　料金回収率は、前年度比0.58ポイント減の70.55％となった。事業に必要な費用を給水収益で賄えている状況とされる100％を、大きく下回っている状況が続いている。類似団体の平均値と比較しても低い。併せて、給水原価は、前年度比10.45ポイント増の346.32円となった。類似団体の平均値と比較すると大幅に高い。広島県境の弥栄ダムを水源とする柳井地域広域水道企業団から、責任水量制で全量受水しているため、高額な受水費が経費の半分近くを占めている。既に県内で最も高額な水道料金となっており、一般会計からの繰入れが重要となっている。
　施設利用率は、遊休資産の整理を令和3年度に行ったことにより大幅に上昇し、類似団体と比較しても上回っている。有収率は、老朽管更新を計画的に行っており、上昇傾向にある。類似団体と比較しても上回っている状態にある。</t>
    <phoneticPr fontId="4"/>
  </si>
  <si>
    <t xml:space="preserve">  平成29年度に簡易水道事業のうち、水道事業と隣接する伊保庄、阿月、大畠の3地区を水道事業に統合し、令和2年度に離島である平郡地区の簡易水道事業と会計統合し、令和3年度に遊休資産を整理、令和4年度に経営審議会を開催し、令和5年12月検針分から料金改定を実施するなど、経営の効率化に取り組んできた。
　しかし、給水人口の減少や節水意識の高揚などにより水需要は減少しており、配水量と受水の責任水量との乖離は年々増大している。
　本事業体の経営努力だけでは限界があり、令和７年度から柳井地域広域水道企業団へ経営統合することとなった。統合後も高料金対策等の給水収益以外の収入確保や、さらなる広域化が必要である。</t>
    <rPh sb="51" eb="53">
      <t>レイワ</t>
    </rPh>
    <rPh sb="54" eb="56">
      <t>ネンド</t>
    </rPh>
    <rPh sb="57" eb="59">
      <t>リトウ</t>
    </rPh>
    <rPh sb="62" eb="64">
      <t>ヘイグン</t>
    </rPh>
    <rPh sb="64" eb="66">
      <t>チク</t>
    </rPh>
    <rPh sb="67" eb="69">
      <t>カンイ</t>
    </rPh>
    <rPh sb="69" eb="71">
      <t>スイドウ</t>
    </rPh>
    <rPh sb="71" eb="73">
      <t>ジギョウ</t>
    </rPh>
    <rPh sb="74" eb="76">
      <t>カイケイ</t>
    </rPh>
    <rPh sb="76" eb="78">
      <t>トウゴウ</t>
    </rPh>
    <rPh sb="80" eb="82">
      <t>レイワ</t>
    </rPh>
    <rPh sb="83" eb="85">
      <t>ネンド</t>
    </rPh>
    <rPh sb="86" eb="88">
      <t>ユウキュウ</t>
    </rPh>
    <rPh sb="88" eb="90">
      <t>シサン</t>
    </rPh>
    <rPh sb="91" eb="93">
      <t>セイリ</t>
    </rPh>
    <rPh sb="94" eb="96">
      <t>レイワ</t>
    </rPh>
    <rPh sb="97" eb="99">
      <t>ネンド</t>
    </rPh>
    <rPh sb="100" eb="105">
      <t>ケイエイシンギカイ</t>
    </rPh>
    <rPh sb="106" eb="108">
      <t>カイサイ</t>
    </rPh>
    <rPh sb="110" eb="112">
      <t>レイワ</t>
    </rPh>
    <rPh sb="113" eb="114">
      <t>ネン</t>
    </rPh>
    <rPh sb="116" eb="117">
      <t>ガツ</t>
    </rPh>
    <rPh sb="117" eb="119">
      <t>ケンシン</t>
    </rPh>
    <rPh sb="119" eb="120">
      <t>ブン</t>
    </rPh>
    <rPh sb="122" eb="124">
      <t>リョウキン</t>
    </rPh>
    <rPh sb="124" eb="126">
      <t>カイテイ</t>
    </rPh>
    <rPh sb="127" eb="129">
      <t>ジッシ</t>
    </rPh>
    <rPh sb="232" eb="234">
      <t>レイワ</t>
    </rPh>
    <rPh sb="235" eb="237">
      <t>ネンド</t>
    </rPh>
    <rPh sb="239" eb="250">
      <t>ヤナイチイキコウイキスイドウキギョウダン</t>
    </rPh>
    <rPh sb="251" eb="255">
      <t>ケイエイトウゴウ</t>
    </rPh>
    <rPh sb="264" eb="267">
      <t>トウゴウゴ</t>
    </rPh>
    <rPh sb="284" eb="286">
      <t>カクホ</t>
    </rPh>
    <rPh sb="292" eb="294">
      <t>コウイキ</t>
    </rPh>
    <rPh sb="294" eb="29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</si>
</sst>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1.1100000000000001</c:v>
                </c:pt>
                <c:pt idx="1">
                  <c:v>0.89</c:v>
                </c:pt>
                <c:pt idx="2">
                  <c:v>0.75</c:v>
                </c:pt>
                <c:pt idx="3">
                  <c:v>0.9</c:v>
                </c:pt>
                <c:pt idx="4">
                  <c:v>0.76</c:v>
                </c:pt>
              </c:numCache>
            </c:numRef>
          </c:val>
          <c:extLst>
            <c:ext xmlns:c16="http://schemas.microsoft.com/office/drawing/2014/chart" uri="{C3380CC4-5D6E-409C-BE32-E72D297353CC}">
              <c16:uniqueId val="{00000000-0759-4D79-AF71-18EAABA6C6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0759-4D79-AF71-18EAABA6C6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44.65</c:v>
                </c:pt>
                <c:pt idx="1">
                  <c:v>44.37</c:v>
                </c:pt>
                <c:pt idx="2">
                  <c:v>72.400000000000006</c:v>
                </c:pt>
                <c:pt idx="3">
                  <c:v>71.819999999999993</c:v>
                </c:pt>
                <c:pt idx="4">
                  <c:v>70.36</c:v>
                </c:pt>
              </c:numCache>
            </c:numRef>
          </c:val>
          <c:extLst>
            <c:ext xmlns:c16="http://schemas.microsoft.com/office/drawing/2014/chart" uri="{C3380CC4-5D6E-409C-BE32-E72D297353CC}">
              <c16:uniqueId val="{00000000-18A1-4B77-90F6-DAB21D6713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8A1-4B77-90F6-DAB21D6713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86.4</c:v>
                </c:pt>
                <c:pt idx="1">
                  <c:v>87.21</c:v>
                </c:pt>
                <c:pt idx="2">
                  <c:v>87.96</c:v>
                </c:pt>
                <c:pt idx="3">
                  <c:v>88.11</c:v>
                </c:pt>
                <c:pt idx="4">
                  <c:v>89.16</c:v>
                </c:pt>
              </c:numCache>
            </c:numRef>
          </c:val>
          <c:extLst>
            <c:ext xmlns:c16="http://schemas.microsoft.com/office/drawing/2014/chart" uri="{C3380CC4-5D6E-409C-BE32-E72D297353CC}">
              <c16:uniqueId val="{00000000-1A64-433B-B420-421DF3EBAC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A64-433B-B420-421DF3EBAC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105.52</c:v>
                </c:pt>
                <c:pt idx="1">
                  <c:v>105.51</c:v>
                </c:pt>
                <c:pt idx="2">
                  <c:v>104.24</c:v>
                </c:pt>
                <c:pt idx="3">
                  <c:v>108.58</c:v>
                </c:pt>
                <c:pt idx="4">
                  <c:v>103.94</c:v>
                </c:pt>
              </c:numCache>
            </c:numRef>
          </c:val>
          <c:extLst>
            <c:ext xmlns:c16="http://schemas.microsoft.com/office/drawing/2014/chart" uri="{C3380CC4-5D6E-409C-BE32-E72D297353CC}">
              <c16:uniqueId val="{00000000-E0DB-4B48-B520-F1CDADFF4B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0DB-4B48-B520-F1CDADFF4B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42.17</c:v>
                </c:pt>
                <c:pt idx="1">
                  <c:v>40.25</c:v>
                </c:pt>
                <c:pt idx="2">
                  <c:v>42.81</c:v>
                </c:pt>
                <c:pt idx="3">
                  <c:v>44.16</c:v>
                </c:pt>
                <c:pt idx="4">
                  <c:v>45.59</c:v>
                </c:pt>
              </c:numCache>
            </c:numRef>
          </c:val>
          <c:extLst>
            <c:ext xmlns:c16="http://schemas.microsoft.com/office/drawing/2014/chart" uri="{C3380CC4-5D6E-409C-BE32-E72D297353CC}">
              <c16:uniqueId val="{00000000-35EC-41A5-99DE-E119D2A713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35EC-41A5-99DE-E119D2A713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15.8</c:v>
                </c:pt>
                <c:pt idx="1">
                  <c:v>15.24</c:v>
                </c:pt>
                <c:pt idx="2">
                  <c:v>16.28</c:v>
                </c:pt>
                <c:pt idx="3">
                  <c:v>16.63</c:v>
                </c:pt>
                <c:pt idx="4">
                  <c:v>19.989999999999998</c:v>
                </c:pt>
              </c:numCache>
            </c:numRef>
          </c:val>
          <c:extLst>
            <c:ext xmlns:c16="http://schemas.microsoft.com/office/drawing/2014/chart" uri="{C3380CC4-5D6E-409C-BE32-E72D297353CC}">
              <c16:uniqueId val="{00000000-6384-4189-A9C4-61A8314525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384-4189-A9C4-61A8314525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79.45</c:v>
                </c:pt>
                <c:pt idx="3">
                  <c:v>0</c:v>
                </c:pt>
                <c:pt idx="4">
                  <c:v>0</c:v>
                </c:pt>
              </c:numCache>
            </c:numRef>
          </c:val>
          <c:extLst>
            <c:ext xmlns:c16="http://schemas.microsoft.com/office/drawing/2014/chart" uri="{C3380CC4-5D6E-409C-BE32-E72D297353CC}">
              <c16:uniqueId val="{00000000-F838-4738-B5D8-C09C46D31F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838-4738-B5D8-C09C46D31F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461.77</c:v>
                </c:pt>
                <c:pt idx="1">
                  <c:v>474.2</c:v>
                </c:pt>
                <c:pt idx="2">
                  <c:v>462.29</c:v>
                </c:pt>
                <c:pt idx="3">
                  <c:v>491.75</c:v>
                </c:pt>
                <c:pt idx="4">
                  <c:v>480.32</c:v>
                </c:pt>
              </c:numCache>
            </c:numRef>
          </c:val>
          <c:extLst>
            <c:ext xmlns:c16="http://schemas.microsoft.com/office/drawing/2014/chart" uri="{C3380CC4-5D6E-409C-BE32-E72D297353CC}">
              <c16:uniqueId val="{00000000-5C48-4950-8ADE-2A87BD5F5D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C48-4950-8ADE-2A87BD5F5D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455.15</c:v>
                </c:pt>
                <c:pt idx="1">
                  <c:v>500.42</c:v>
                </c:pt>
                <c:pt idx="2">
                  <c:v>495.3</c:v>
                </c:pt>
                <c:pt idx="3">
                  <c:v>492.91</c:v>
                </c:pt>
                <c:pt idx="4">
                  <c:v>478.61</c:v>
                </c:pt>
              </c:numCache>
            </c:numRef>
          </c:val>
          <c:extLst>
            <c:ext xmlns:c16="http://schemas.microsoft.com/office/drawing/2014/chart" uri="{C3380CC4-5D6E-409C-BE32-E72D297353CC}">
              <c16:uniqueId val="{00000000-12E3-4647-BC89-E3889F3977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2E3-4647-BC89-E3889F3977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74.84</c:v>
                </c:pt>
                <c:pt idx="1">
                  <c:v>69.819999999999993</c:v>
                </c:pt>
                <c:pt idx="2">
                  <c:v>69.56</c:v>
                </c:pt>
                <c:pt idx="3">
                  <c:v>71.13</c:v>
                </c:pt>
                <c:pt idx="4">
                  <c:v>70.55</c:v>
                </c:pt>
              </c:numCache>
            </c:numRef>
          </c:val>
          <c:extLst>
            <c:ext xmlns:c16="http://schemas.microsoft.com/office/drawing/2014/chart" uri="{C3380CC4-5D6E-409C-BE32-E72D297353CC}">
              <c16:uniqueId val="{00000000-F8A2-4E49-BF07-919282D30D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8A2-4E49-BF07-919282D30D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317.77</c:v>
                </c:pt>
                <c:pt idx="1">
                  <c:v>340.5</c:v>
                </c:pt>
                <c:pt idx="2">
                  <c:v>342.72</c:v>
                </c:pt>
                <c:pt idx="3">
                  <c:v>335.87</c:v>
                </c:pt>
                <c:pt idx="4">
                  <c:v>346.32</c:v>
                </c:pt>
              </c:numCache>
            </c:numRef>
          </c:val>
          <c:extLst>
            <c:ext xmlns:c16="http://schemas.microsoft.com/office/drawing/2014/chart" uri="{C3380CC4-5D6E-409C-BE32-E72D297353CC}">
              <c16:uniqueId val="{00000000-BBAB-408B-95E8-864063C061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BBAB-408B-95E8-864063C061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54" zoomScale="120" zoomScaleNormal="120" workbookViewId="0">
      <selection activeCell="BI81" sqref="BI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柳井市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29683</v>
      </c>
      <c r="AM8" s="44"/>
      <c r="AN8" s="44"/>
      <c r="AO8" s="44"/>
      <c r="AP8" s="44"/>
      <c r="AQ8" s="44"/>
      <c r="AR8" s="44"/>
      <c r="AS8" s="44"/>
      <c r="AT8" s="45">
        <f>データ!$S$6</f>
        <v>140.03</v>
      </c>
      <c r="AU8" s="46"/>
      <c r="AV8" s="46"/>
      <c r="AW8" s="46"/>
      <c r="AX8" s="46"/>
      <c r="AY8" s="46"/>
      <c r="AZ8" s="46"/>
      <c r="BA8" s="46"/>
      <c r="BB8" s="47">
        <f>データ!$T$6</f>
        <v>211.98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44.43</v>
      </c>
      <c r="J10" s="46"/>
      <c r="K10" s="46"/>
      <c r="L10" s="46"/>
      <c r="M10" s="46"/>
      <c r="N10" s="46"/>
      <c r="O10" s="80"/>
      <c r="P10" s="47">
        <f>データ!$P$6</f>
        <v>77.08</v>
      </c>
      <c r="Q10" s="47"/>
      <c r="R10" s="47"/>
      <c r="S10" s="47"/>
      <c r="T10" s="47"/>
      <c r="U10" s="47"/>
      <c r="V10" s="47"/>
      <c r="W10" s="44">
        <f>データ!$Q$6</f>
        <v>5137</v>
      </c>
      <c r="X10" s="44"/>
      <c r="Y10" s="44"/>
      <c r="Z10" s="44"/>
      <c r="AA10" s="44"/>
      <c r="AB10" s="44"/>
      <c r="AC10" s="44"/>
      <c r="AD10" s="2"/>
      <c r="AE10" s="2"/>
      <c r="AF10" s="2"/>
      <c r="AG10" s="2"/>
      <c r="AH10" s="2"/>
      <c r="AI10" s="2"/>
      <c r="AJ10" s="2"/>
      <c r="AK10" s="2"/>
      <c r="AL10" s="44">
        <f>データ!$U$6</f>
        <v>22732</v>
      </c>
      <c r="AM10" s="44"/>
      <c r="AN10" s="44"/>
      <c r="AO10" s="44"/>
      <c r="AP10" s="44"/>
      <c r="AQ10" s="44"/>
      <c r="AR10" s="44"/>
      <c r="AS10" s="44"/>
      <c r="AT10" s="45">
        <f>データ!$V$6</f>
        <v>19.12</v>
      </c>
      <c r="AU10" s="46"/>
      <c r="AV10" s="46"/>
      <c r="AW10" s="46"/>
      <c r="AX10" s="46"/>
      <c r="AY10" s="46"/>
      <c r="AZ10" s="46"/>
      <c r="BA10" s="46"/>
      <c r="BB10" s="47">
        <f>データ!$W$6</f>
        <v>1188.9100000000001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uDH0zy79YjBoiqH7J3bAUqOyZ/VB3ZCouw7TLmCdJv0wBNs02lYPdPATL7tJE9vChXz2B1V2Q/iTcy039n4UA==" saltValue="GLEylykY6cwomxF6TuWuW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352128</v>
      </c>
      <c r="D6" s="20">
        <f t="shared" si="3"/>
        <v>46</v>
      </c>
      <c r="E6" s="20">
        <f t="shared" si="3"/>
        <v>1</v>
      </c>
      <c r="F6" s="20">
        <f t="shared" si="3"/>
        <v>0</v>
      </c>
      <c r="G6" s="20">
        <f t="shared" si="3"/>
        <v>1</v>
      </c>
      <c r="H6" s="20" t="str">
        <f t="shared" si="3"/>
        <v>山口県　柳井市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44.43</v>
      </c>
      <c r="P6" s="21">
        <f t="shared" si="3"/>
        <v>77.08</v>
      </c>
      <c r="Q6" s="21">
        <f t="shared" si="3"/>
        <v>5137</v>
      </c>
      <c r="R6" s="21">
        <f t="shared" si="3"/>
        <v>29683</v>
      </c>
      <c r="S6" s="21">
        <f t="shared" si="3"/>
        <v>140.03</v>
      </c>
      <c r="T6" s="21">
        <f t="shared" si="3"/>
        <v>211.98</v>
      </c>
      <c r="U6" s="21">
        <f t="shared" si="3"/>
        <v>22732</v>
      </c>
      <c r="V6" s="21">
        <f t="shared" si="3"/>
        <v>19.12</v>
      </c>
      <c r="W6" s="21">
        <f t="shared" si="3"/>
        <v>1188.9100000000001</v>
      </c>
      <c r="X6" s="22">
        <f>IF(X7="",NA(),X7)</f>
        <v>105.52</v>
      </c>
      <c r="Y6" s="22">
        <f t="shared" ref="Y6:AG6" si="4">IF(Y7="",NA(),Y7)</f>
        <v>105.51</v>
      </c>
      <c r="Z6" s="22">
        <f t="shared" si="4"/>
        <v>104.24</v>
      </c>
      <c r="AA6" s="22">
        <f t="shared" si="4"/>
        <v>108.58</v>
      </c>
      <c r="AB6" s="22">
        <f t="shared" si="4"/>
        <v>103.94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2">
        <f t="shared" si="5"/>
        <v>79.45</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461.77</v>
      </c>
      <c r="AU6" s="22">
        <f t="shared" ref="AU6:BC6" si="6">IF(AU7="",NA(),AU7)</f>
        <v>474.2</v>
      </c>
      <c r="AV6" s="22">
        <f t="shared" si="6"/>
        <v>462.29</v>
      </c>
      <c r="AW6" s="22">
        <f t="shared" si="6"/>
        <v>491.75</v>
      </c>
      <c r="AX6" s="22">
        <f t="shared" si="6"/>
        <v>480.32</v>
      </c>
      <c r="AY6" s="22">
        <f t="shared" si="6"/>
        <v>379.08</v>
      </c>
      <c r="AZ6" s="22">
        <f t="shared" si="6"/>
        <v>367.55</v>
      </c>
      <c r="BA6" s="22">
        <f t="shared" si="6"/>
        <v>378.56</v>
      </c>
      <c r="BB6" s="22">
        <f t="shared" si="6"/>
        <v>364.46</v>
      </c>
      <c r="BC6" s="22">
        <f t="shared" si="6"/>
        <v>338.89</v>
      </c>
      <c r="BD6" s="21" t="str">
        <f>IF(BD7="","",IF(BD7="-","【-】","【"&amp;SUBSTITUTE(TEXT(BD7,"#,##0.00"),"-","△")&amp;"】"))</f>
        <v>【243.36】</v>
      </c>
      <c r="BE6" s="22">
        <f>IF(BE7="",NA(),BE7)</f>
        <v>455.15</v>
      </c>
      <c r="BF6" s="22">
        <f t="shared" ref="BF6:BN6" si="7">IF(BF7="",NA(),BF7)</f>
        <v>500.42</v>
      </c>
      <c r="BG6" s="22">
        <f t="shared" si="7"/>
        <v>495.3</v>
      </c>
      <c r="BH6" s="22">
        <f t="shared" si="7"/>
        <v>492.91</v>
      </c>
      <c r="BI6" s="22">
        <f t="shared" si="7"/>
        <v>478.61</v>
      </c>
      <c r="BJ6" s="22">
        <f t="shared" si="7"/>
        <v>398.98</v>
      </c>
      <c r="BK6" s="22">
        <f t="shared" si="7"/>
        <v>418.68</v>
      </c>
      <c r="BL6" s="22">
        <f t="shared" si="7"/>
        <v>395.68</v>
      </c>
      <c r="BM6" s="22">
        <f t="shared" si="7"/>
        <v>403.72</v>
      </c>
      <c r="BN6" s="22">
        <f t="shared" si="7"/>
        <v>400.21</v>
      </c>
      <c r="BO6" s="21" t="str">
        <f>IF(BO7="","",IF(BO7="-","【-】","【"&amp;SUBSTITUTE(TEXT(BO7,"#,##0.00"),"-","△")&amp;"】"))</f>
        <v>【265.93】</v>
      </c>
      <c r="BP6" s="22">
        <f>IF(BP7="",NA(),BP7)</f>
        <v>74.84</v>
      </c>
      <c r="BQ6" s="22">
        <f t="shared" ref="BQ6:BY6" si="8">IF(BQ7="",NA(),BQ7)</f>
        <v>69.819999999999993</v>
      </c>
      <c r="BR6" s="22">
        <f t="shared" si="8"/>
        <v>69.56</v>
      </c>
      <c r="BS6" s="22">
        <f t="shared" si="8"/>
        <v>71.13</v>
      </c>
      <c r="BT6" s="22">
        <f t="shared" si="8"/>
        <v>70.55</v>
      </c>
      <c r="BU6" s="22">
        <f t="shared" si="8"/>
        <v>98.64</v>
      </c>
      <c r="BV6" s="22">
        <f t="shared" si="8"/>
        <v>94.78</v>
      </c>
      <c r="BW6" s="22">
        <f t="shared" si="8"/>
        <v>97.59</v>
      </c>
      <c r="BX6" s="22">
        <f t="shared" si="8"/>
        <v>92.17</v>
      </c>
      <c r="BY6" s="22">
        <f t="shared" si="8"/>
        <v>92.83</v>
      </c>
      <c r="BZ6" s="21" t="str">
        <f>IF(BZ7="","",IF(BZ7="-","【-】","【"&amp;SUBSTITUTE(TEXT(BZ7,"#,##0.00"),"-","△")&amp;"】"))</f>
        <v>【97.82】</v>
      </c>
      <c r="CA6" s="22">
        <f>IF(CA7="",NA(),CA7)</f>
        <v>317.77</v>
      </c>
      <c r="CB6" s="22">
        <f t="shared" ref="CB6:CJ6" si="9">IF(CB7="",NA(),CB7)</f>
        <v>340.5</v>
      </c>
      <c r="CC6" s="22">
        <f t="shared" si="9"/>
        <v>342.72</v>
      </c>
      <c r="CD6" s="22">
        <f t="shared" si="9"/>
        <v>335.87</v>
      </c>
      <c r="CE6" s="22">
        <f t="shared" si="9"/>
        <v>346.32</v>
      </c>
      <c r="CF6" s="22">
        <f t="shared" si="9"/>
        <v>178.92</v>
      </c>
      <c r="CG6" s="22">
        <f t="shared" si="9"/>
        <v>181.3</v>
      </c>
      <c r="CH6" s="22">
        <f t="shared" si="9"/>
        <v>181.71</v>
      </c>
      <c r="CI6" s="22">
        <f t="shared" si="9"/>
        <v>188.51</v>
      </c>
      <c r="CJ6" s="22">
        <f t="shared" si="9"/>
        <v>189.43</v>
      </c>
      <c r="CK6" s="21" t="str">
        <f>IF(CK7="","",IF(CK7="-","【-】","【"&amp;SUBSTITUTE(TEXT(CK7,"#,##0.00"),"-","△")&amp;"】"))</f>
        <v>【177.56】</v>
      </c>
      <c r="CL6" s="22">
        <f>IF(CL7="",NA(),CL7)</f>
        <v>44.65</v>
      </c>
      <c r="CM6" s="22">
        <f t="shared" ref="CM6:CU6" si="10">IF(CM7="",NA(),CM7)</f>
        <v>44.37</v>
      </c>
      <c r="CN6" s="22">
        <f t="shared" si="10"/>
        <v>72.400000000000006</v>
      </c>
      <c r="CO6" s="22">
        <f t="shared" si="10"/>
        <v>71.819999999999993</v>
      </c>
      <c r="CP6" s="22">
        <f t="shared" si="10"/>
        <v>70.36</v>
      </c>
      <c r="CQ6" s="22">
        <f t="shared" si="10"/>
        <v>55.14</v>
      </c>
      <c r="CR6" s="22">
        <f t="shared" si="10"/>
        <v>55.89</v>
      </c>
      <c r="CS6" s="22">
        <f t="shared" si="10"/>
        <v>55.72</v>
      </c>
      <c r="CT6" s="22">
        <f t="shared" si="10"/>
        <v>55.31</v>
      </c>
      <c r="CU6" s="22">
        <f t="shared" si="10"/>
        <v>55.14</v>
      </c>
      <c r="CV6" s="21" t="str">
        <f>IF(CV7="","",IF(CV7="-","【-】","【"&amp;SUBSTITUTE(TEXT(CV7,"#,##0.00"),"-","△")&amp;"】"))</f>
        <v>【59.81】</v>
      </c>
      <c r="CW6" s="22">
        <f>IF(CW7="",NA(),CW7)</f>
        <v>86.4</v>
      </c>
      <c r="CX6" s="22">
        <f t="shared" ref="CX6:DF6" si="11">IF(CX7="",NA(),CX7)</f>
        <v>87.21</v>
      </c>
      <c r="CY6" s="22">
        <f t="shared" si="11"/>
        <v>87.96</v>
      </c>
      <c r="CZ6" s="22">
        <f t="shared" si="11"/>
        <v>88.11</v>
      </c>
      <c r="DA6" s="22">
        <f t="shared" si="11"/>
        <v>89.16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42.17</v>
      </c>
      <c r="DI6" s="22">
        <f t="shared" ref="DI6:DQ6" si="12">IF(DI7="",NA(),DI7)</f>
        <v>40.25</v>
      </c>
      <c r="DJ6" s="22">
        <f t="shared" si="12"/>
        <v>42.81</v>
      </c>
      <c r="DK6" s="22">
        <f t="shared" si="12"/>
        <v>44.16</v>
      </c>
      <c r="DL6" s="22">
        <f t="shared" si="12"/>
        <v>45.59</v>
      </c>
      <c r="DM6" s="22">
        <f t="shared" si="12"/>
        <v>49.92</v>
      </c>
      <c r="DN6" s="22">
        <f t="shared" si="12"/>
        <v>50.63</v>
      </c>
      <c r="DO6" s="22">
        <f t="shared" si="12"/>
        <v>51.29</v>
      </c>
      <c r="DP6" s="22">
        <f t="shared" si="12"/>
        <v>52.2</v>
      </c>
      <c r="DQ6" s="22">
        <f t="shared" si="12"/>
        <v>52.7</v>
      </c>
      <c r="DR6" s="21" t="str">
        <f>IF(DR7="","",IF(DR7="-","【-】","【"&amp;SUBSTITUTE(TEXT(DR7,"#,##0.00"),"-","△")&amp;"】"))</f>
        <v>【52.02】</v>
      </c>
      <c r="DS6" s="22">
        <f>IF(DS7="",NA(),DS7)</f>
        <v>15.8</v>
      </c>
      <c r="DT6" s="22">
        <f t="shared" ref="DT6:EB6" si="13">IF(DT7="",NA(),DT7)</f>
        <v>15.24</v>
      </c>
      <c r="DU6" s="22">
        <f t="shared" si="13"/>
        <v>16.28</v>
      </c>
      <c r="DV6" s="22">
        <f t="shared" si="13"/>
        <v>16.63</v>
      </c>
      <c r="DW6" s="22">
        <f t="shared" si="13"/>
        <v>19.989999999999998</v>
      </c>
      <c r="DX6" s="22">
        <f t="shared" si="13"/>
        <v>16.88</v>
      </c>
      <c r="DY6" s="22">
        <f t="shared" si="13"/>
        <v>18.28</v>
      </c>
      <c r="DZ6" s="22">
        <f t="shared" si="13"/>
        <v>19.61</v>
      </c>
      <c r="EA6" s="22">
        <f t="shared" si="13"/>
        <v>20.73</v>
      </c>
      <c r="EB6" s="22">
        <f t="shared" si="13"/>
        <v>22.86</v>
      </c>
      <c r="EC6" s="21" t="str">
        <f>IF(EC7="","",IF(EC7="-","【-】","【"&amp;SUBSTITUTE(TEXT(EC7,"#,##0.00"),"-","△")&amp;"】"))</f>
        <v>【25.37】</v>
      </c>
      <c r="ED6" s="22">
        <f>IF(ED7="",NA(),ED7)</f>
        <v>1.1100000000000001</v>
      </c>
      <c r="EE6" s="22">
        <f t="shared" ref="EE6:EM6" si="14">IF(EE7="",NA(),EE7)</f>
        <v>0.89</v>
      </c>
      <c r="EF6" s="22">
        <f t="shared" si="14"/>
        <v>0.75</v>
      </c>
      <c r="EG6" s="22">
        <f t="shared" si="14"/>
        <v>0.9</v>
      </c>
      <c r="EH6" s="22">
        <f t="shared" si="14"/>
        <v>0.76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352128</v>
      </c>
      <c r="D7" s="24">
        <v>46</v>
      </c>
      <c r="E7" s="24">
        <v>1</v>
      </c>
      <c r="F7" s="24">
        <v>0</v>
      </c>
      <c r="G7" s="24">
        <v>1</v>
      </c>
      <c r="H7" s="24" t="s">
        <v>93</v>
      </c>
      <c r="I7" s="24" t="s">
        <v>94</v>
      </c>
      <c r="J7" s="24" t="s">
        <v>95</v>
      </c>
      <c r="K7" s="24" t="s">
        <v>96</v>
      </c>
      <c r="L7" s="24" t="s">
        <v>97</v>
      </c>
      <c r="M7" s="24" t="s">
        <v>98</v>
      </c>
      <c r="N7" s="25" t="s">
        <v>99</v>
      </c>
      <c r="O7" s="25">
        <v>44.43</v>
      </c>
      <c r="P7" s="25">
        <v>77.08</v>
      </c>
      <c r="Q7" s="25">
        <v>5137</v>
      </c>
      <c r="R7" s="25">
        <v>29683</v>
      </c>
      <c r="S7" s="25">
        <v>140.03</v>
      </c>
      <c r="T7" s="25">
        <v>211.98</v>
      </c>
      <c r="U7" s="25">
        <v>22732</v>
      </c>
      <c r="V7" s="25">
        <v>19.12</v>
      </c>
      <c r="W7" s="25">
        <v>1188.9100000000001</v>
      </c>
      <c r="X7" s="25">
        <v>105.52</v>
      </c>
      <c r="Y7" s="25">
        <v>105.51</v>
      </c>
      <c r="Z7" s="25">
        <v>104.24</v>
      </c>
      <c r="AA7" s="25">
        <v>108.58</v>
      </c>
      <c r="AB7" s="25">
        <v>103.94</v>
      </c>
      <c r="AC7" s="25">
        <v>108.61</v>
      </c>
      <c r="AD7" s="25">
        <v>108.35</v>
      </c>
      <c r="AE7" s="25">
        <v>108.84</v>
      </c>
      <c r="AF7" s="25">
        <v>105.92</v>
      </c>
      <c r="AG7" s="25">
        <v>106.01</v>
      </c>
      <c r="AH7" s="25">
        <v>108.24</v>
      </c>
      <c r="AI7" s="25">
        <v>0</v>
      </c>
      <c r="AJ7" s="25">
        <v>0</v>
      </c>
      <c r="AK7" s="25">
        <v>79.45</v>
      </c>
      <c r="AL7" s="25">
        <v>0</v>
      </c>
      <c r="AM7" s="25">
        <v>0</v>
      </c>
      <c r="AN7" s="25">
        <v>3.59</v>
      </c>
      <c r="AO7" s="25">
        <v>3.98</v>
      </c>
      <c r="AP7" s="25">
        <v>6.02</v>
      </c>
      <c r="AQ7" s="25">
        <v>7.78</v>
      </c>
      <c r="AR7" s="25">
        <v>9.59</v>
      </c>
      <c r="AS7" s="25">
        <v>1.5</v>
      </c>
      <c r="AT7" s="25">
        <v>461.77</v>
      </c>
      <c r="AU7" s="25">
        <v>474.2</v>
      </c>
      <c r="AV7" s="25">
        <v>462.29</v>
      </c>
      <c r="AW7" s="25">
        <v>491.75</v>
      </c>
      <c r="AX7" s="25">
        <v>480.32</v>
      </c>
      <c r="AY7" s="25">
        <v>379.08</v>
      </c>
      <c r="AZ7" s="25">
        <v>367.55</v>
      </c>
      <c r="BA7" s="25">
        <v>378.56</v>
      </c>
      <c r="BB7" s="25">
        <v>364.46</v>
      </c>
      <c r="BC7" s="25">
        <v>338.89</v>
      </c>
      <c r="BD7" s="25">
        <v>243.36</v>
      </c>
      <c r="BE7" s="25">
        <v>455.15</v>
      </c>
      <c r="BF7" s="25">
        <v>500.42</v>
      </c>
      <c r="BG7" s="25">
        <v>495.3</v>
      </c>
      <c r="BH7" s="25">
        <v>492.91</v>
      </c>
      <c r="BI7" s="25">
        <v>478.61</v>
      </c>
      <c r="BJ7" s="25">
        <v>398.98</v>
      </c>
      <c r="BK7" s="25">
        <v>418.68</v>
      </c>
      <c r="BL7" s="25">
        <v>395.68</v>
      </c>
      <c r="BM7" s="25">
        <v>403.72</v>
      </c>
      <c r="BN7" s="25">
        <v>400.21</v>
      </c>
      <c r="BO7" s="25">
        <v>265.93</v>
      </c>
      <c r="BP7" s="25">
        <v>74.84</v>
      </c>
      <c r="BQ7" s="25">
        <v>69.819999999999993</v>
      </c>
      <c r="BR7" s="25">
        <v>69.56</v>
      </c>
      <c r="BS7" s="25">
        <v>71.13</v>
      </c>
      <c r="BT7" s="25">
        <v>70.55</v>
      </c>
      <c r="BU7" s="25">
        <v>98.64</v>
      </c>
      <c r="BV7" s="25">
        <v>94.78</v>
      </c>
      <c r="BW7" s="25">
        <v>97.59</v>
      </c>
      <c r="BX7" s="25">
        <v>92.17</v>
      </c>
      <c r="BY7" s="25">
        <v>92.83</v>
      </c>
      <c r="BZ7" s="25">
        <v>97.82</v>
      </c>
      <c r="CA7" s="25">
        <v>317.77</v>
      </c>
      <c r="CB7" s="25">
        <v>340.5</v>
      </c>
      <c r="CC7" s="25">
        <v>342.72</v>
      </c>
      <c r="CD7" s="25">
        <v>335.87</v>
      </c>
      <c r="CE7" s="25">
        <v>346.32</v>
      </c>
      <c r="CF7" s="25">
        <v>178.92</v>
      </c>
      <c r="CG7" s="25">
        <v>181.3</v>
      </c>
      <c r="CH7" s="25">
        <v>181.71</v>
      </c>
      <c r="CI7" s="25">
        <v>188.51</v>
      </c>
      <c r="CJ7" s="25">
        <v>189.43</v>
      </c>
      <c r="CK7" s="25">
        <v>177.56</v>
      </c>
      <c r="CL7" s="25">
        <v>44.65</v>
      </c>
      <c r="CM7" s="25">
        <v>44.37</v>
      </c>
      <c r="CN7" s="25">
        <v>72.400000000000006</v>
      </c>
      <c r="CO7" s="25">
        <v>71.819999999999993</v>
      </c>
      <c r="CP7" s="25">
        <v>70.36</v>
      </c>
      <c r="CQ7" s="25">
        <v>55.14</v>
      </c>
      <c r="CR7" s="25">
        <v>55.89</v>
      </c>
      <c r="CS7" s="25">
        <v>55.72</v>
      </c>
      <c r="CT7" s="25">
        <v>55.31</v>
      </c>
      <c r="CU7" s="25">
        <v>55.14</v>
      </c>
      <c r="CV7" s="25">
        <v>59.81</v>
      </c>
      <c r="CW7" s="25">
        <v>86.4</v>
      </c>
      <c r="CX7" s="25">
        <v>87.21</v>
      </c>
      <c r="CY7" s="25">
        <v>87.96</v>
      </c>
      <c r="CZ7" s="25">
        <v>88.11</v>
      </c>
      <c r="DA7" s="25">
        <v>89.16</v>
      </c>
      <c r="DB7" s="25">
        <v>81.39</v>
      </c>
      <c r="DC7" s="25">
        <v>81.27</v>
      </c>
      <c r="DD7" s="25">
        <v>81.260000000000005</v>
      </c>
      <c r="DE7" s="25">
        <v>80.36</v>
      </c>
      <c r="DF7" s="25">
        <v>80.13</v>
      </c>
      <c r="DG7" s="25">
        <v>89.42</v>
      </c>
      <c r="DH7" s="25">
        <v>42.17</v>
      </c>
      <c r="DI7" s="25">
        <v>40.25</v>
      </c>
      <c r="DJ7" s="25">
        <v>42.81</v>
      </c>
      <c r="DK7" s="25">
        <v>44.16</v>
      </c>
      <c r="DL7" s="25">
        <v>45.59</v>
      </c>
      <c r="DM7" s="25">
        <v>49.92</v>
      </c>
      <c r="DN7" s="25">
        <v>50.63</v>
      </c>
      <c r="DO7" s="25">
        <v>51.29</v>
      </c>
      <c r="DP7" s="25">
        <v>52.2</v>
      </c>
      <c r="DQ7" s="25">
        <v>52.7</v>
      </c>
      <c r="DR7" s="25">
        <v>52.02</v>
      </c>
      <c r="DS7" s="25">
        <v>15.8</v>
      </c>
      <c r="DT7" s="25">
        <v>15.24</v>
      </c>
      <c r="DU7" s="25">
        <v>16.28</v>
      </c>
      <c r="DV7" s="25">
        <v>16.63</v>
      </c>
      <c r="DW7" s="25">
        <v>19.989999999999998</v>
      </c>
      <c r="DX7" s="25">
        <v>16.88</v>
      </c>
      <c r="DY7" s="25">
        <v>18.28</v>
      </c>
      <c r="DZ7" s="25">
        <v>19.61</v>
      </c>
      <c r="EA7" s="25">
        <v>20.73</v>
      </c>
      <c r="EB7" s="25">
        <v>22.86</v>
      </c>
      <c r="EC7" s="25">
        <v>25.37</v>
      </c>
      <c r="ED7" s="25">
        <v>1.1100000000000001</v>
      </c>
      <c r="EE7" s="25">
        <v>0.89</v>
      </c>
      <c r="EF7" s="25">
        <v>0.75</v>
      </c>
      <c r="EG7" s="25">
        <v>0.9</v>
      </c>
      <c r="EH7" s="25">
        <v>0.76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和博</cp:lastModifiedBy>
  <cp:lastPrinted>2025-01-31T01:34:14Z</cp:lastPrinted>
  <dcterms:created xsi:type="dcterms:W3CDTF">2025-01-24T06:53:47Z</dcterms:created>
  <dcterms:modified xsi:type="dcterms:W3CDTF">2025-02-02T23:34:23Z</dcterms:modified>
  <cp:category/>
</cp:coreProperties>
</file>