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HP修正用\"/>
    </mc:Choice>
  </mc:AlternateContent>
  <xr:revisionPtr revIDLastSave="0" documentId="13_ncr:1_{3244CBEF-DCD9-46CD-A17F-0F0F70E1BB71}" xr6:coauthVersionLast="47" xr6:coauthVersionMax="47" xr10:uidLastSave="{00000000-0000-0000-0000-000000000000}"/>
  <bookViews>
    <workbookView xWindow="28680" yWindow="-120" windowWidth="29040" windowHeight="15840" xr2:uid="{345D0FA0-9398-4A81-A169-5E0B773008FC}"/>
  </bookViews>
  <sheets>
    <sheet name="170-1" sheetId="2" r:id="rId1"/>
    <sheet name="170-2" sheetId="6" r:id="rId2"/>
    <sheet name="170-3" sheetId="4" r:id="rId3"/>
    <sheet name="170-4" sheetId="5" r:id="rId4"/>
    <sheet name="170-5" sheetId="7" r:id="rId5"/>
    <sheet name="170-6" sheetId="8" r:id="rId6"/>
    <sheet name="170-7" sheetId="9" r:id="rId7"/>
    <sheet name="170-8" sheetId="10" r:id="rId8"/>
    <sheet name="170-9" sheetId="11" r:id="rId9"/>
    <sheet name="170-10" sheetId="12" r:id="rId10"/>
    <sheet name="170-11" sheetId="13" r:id="rId11"/>
    <sheet name="170-12" sheetId="14" r:id="rId12"/>
    <sheet name="170-13" sheetId="15" r:id="rId13"/>
    <sheet name="170-14 " sheetId="16" r:id="rId14"/>
    <sheet name="170-15" sheetId="17" r:id="rId15"/>
    <sheet name="170-16" sheetId="18" r:id="rId16"/>
    <sheet name="170-17" sheetId="19" r:id="rId17"/>
    <sheet name="170-18" sheetId="20" r:id="rId18"/>
  </sheets>
  <externalReferences>
    <externalReference r:id="rId19"/>
    <externalReference r:id="rId20"/>
    <externalReference r:id="rId21"/>
  </externalReferences>
  <definedNames>
    <definedName name="_xlnm.Print_Area" localSheetId="0">'170-1'!$A$1:$K$67</definedName>
    <definedName name="_xlnm.Print_Area" localSheetId="9">'170-10'!$A$1:$J$32</definedName>
    <definedName name="_xlnm.Print_Area" localSheetId="10">'170-11'!$A$1:$J$14</definedName>
    <definedName name="_xlnm.Print_Area" localSheetId="12">'170-13'!$A$1:$J$42</definedName>
    <definedName name="_xlnm.Print_Area" localSheetId="13">'170-14 '!$A$1:$O$78</definedName>
    <definedName name="_xlnm.Print_Area" localSheetId="14">'170-15'!$A$1:$J$21</definedName>
    <definedName name="_xlnm.Print_Area" localSheetId="15">'170-16'!$A$1:$J$23</definedName>
    <definedName name="_xlnm.Print_Area" localSheetId="16">'170-17'!$A$1:$J$13</definedName>
    <definedName name="_xlnm.Print_Area" localSheetId="17">'170-18'!$A$1:$H$30</definedName>
    <definedName name="_xlnm.Print_Area" localSheetId="1">'170-2'!$A$1:$Z$36</definedName>
    <definedName name="_xlnm.Print_Area" localSheetId="2">'170-3'!$A$1:$M$30</definedName>
    <definedName name="_xlnm.Print_Area" localSheetId="3">'170-4'!$A$1:$P$17</definedName>
    <definedName name="_xlnm.Print_Area" localSheetId="4">'170-5'!$A$1:$Y$43</definedName>
    <definedName name="_xlnm.Print_Area" localSheetId="5">'170-6'!$A$1:$V$43</definedName>
    <definedName name="_xlnm.Print_Area" localSheetId="6">'170-7'!$A$1:$H$79</definedName>
    <definedName name="_xlnm.Print_Area" localSheetId="8">'170-9'!$A$1:$G$18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20" l="1"/>
  <c r="L27" i="20"/>
  <c r="K27" i="20"/>
  <c r="Q22" i="20"/>
  <c r="P22" i="20"/>
  <c r="O22" i="20"/>
  <c r="M22" i="20"/>
  <c r="L22" i="20"/>
  <c r="K22" i="20"/>
  <c r="M18" i="20"/>
  <c r="L18" i="20"/>
  <c r="K18" i="20"/>
  <c r="M16" i="20"/>
  <c r="L16" i="20"/>
  <c r="K16" i="20"/>
  <c r="M8" i="20"/>
  <c r="L8" i="20"/>
  <c r="K8" i="20"/>
  <c r="Q6" i="20"/>
  <c r="M6" i="20"/>
  <c r="K6" i="20"/>
  <c r="O6" i="20" s="1"/>
  <c r="H6" i="20"/>
  <c r="G6" i="20"/>
  <c r="L6" i="20" s="1"/>
  <c r="P6" i="20" s="1"/>
  <c r="F6" i="20"/>
  <c r="O5" i="20"/>
  <c r="M5" i="20"/>
  <c r="Q5" i="20" s="1"/>
  <c r="K5" i="20"/>
  <c r="H5" i="20"/>
  <c r="G5" i="20"/>
  <c r="L5" i="20" s="1"/>
  <c r="P5" i="20" s="1"/>
  <c r="F5" i="20"/>
  <c r="S14" i="19"/>
  <c r="P14" i="19"/>
  <c r="M14" i="19"/>
  <c r="S12" i="19"/>
  <c r="P12" i="19"/>
  <c r="M12" i="19"/>
  <c r="S11" i="19"/>
  <c r="P11" i="19"/>
  <c r="M11" i="19"/>
  <c r="S10" i="19"/>
  <c r="P10" i="19"/>
  <c r="M10" i="19"/>
  <c r="S9" i="19"/>
  <c r="P9" i="19"/>
  <c r="M9" i="19"/>
  <c r="U8" i="19"/>
  <c r="T8" i="19"/>
  <c r="S8" i="19"/>
  <c r="R8" i="19"/>
  <c r="Q8" i="19"/>
  <c r="P8" i="19"/>
  <c r="O8" i="19"/>
  <c r="N8" i="19"/>
  <c r="M8" i="19"/>
  <c r="I6" i="19"/>
  <c r="T6" i="19" s="1"/>
  <c r="F6" i="19"/>
  <c r="Q6" i="19" s="1"/>
  <c r="C6" i="19"/>
  <c r="N6" i="19" s="1"/>
  <c r="S24" i="18"/>
  <c r="P24" i="18"/>
  <c r="M24" i="18"/>
  <c r="S23" i="18"/>
  <c r="P23" i="18"/>
  <c r="M23" i="18"/>
  <c r="S21" i="18"/>
  <c r="P21" i="18"/>
  <c r="M21" i="18"/>
  <c r="S20" i="18"/>
  <c r="P20" i="18"/>
  <c r="M20" i="18"/>
  <c r="S19" i="18"/>
  <c r="P19" i="18"/>
  <c r="M19" i="18"/>
  <c r="S18" i="18"/>
  <c r="P18" i="18"/>
  <c r="M18" i="18"/>
  <c r="S17" i="18"/>
  <c r="P17" i="18"/>
  <c r="M17" i="18"/>
  <c r="U14" i="18"/>
  <c r="T14" i="18"/>
  <c r="S14" i="18"/>
  <c r="R14" i="18"/>
  <c r="Q14" i="18"/>
  <c r="P14" i="18"/>
  <c r="O14" i="18"/>
  <c r="N14" i="18"/>
  <c r="M14" i="18"/>
  <c r="S12" i="18"/>
  <c r="P12" i="18"/>
  <c r="M12" i="18"/>
  <c r="S11" i="18"/>
  <c r="P11" i="18"/>
  <c r="M11" i="18"/>
  <c r="S10" i="18"/>
  <c r="P10" i="18"/>
  <c r="M10" i="18"/>
  <c r="U9" i="18"/>
  <c r="T9" i="18"/>
  <c r="S9" i="18"/>
  <c r="R9" i="18"/>
  <c r="Q9" i="18"/>
  <c r="P9" i="18"/>
  <c r="O9" i="18"/>
  <c r="N9" i="18"/>
  <c r="M9" i="18"/>
  <c r="I7" i="18"/>
  <c r="T7" i="18" s="1"/>
  <c r="F7" i="18"/>
  <c r="Q7" i="18" s="1"/>
  <c r="C7" i="18"/>
  <c r="N7" i="18" s="1"/>
  <c r="S22" i="17"/>
  <c r="P22" i="17"/>
  <c r="M22" i="17"/>
  <c r="S21" i="17"/>
  <c r="P21" i="17"/>
  <c r="M21" i="17"/>
  <c r="S19" i="17"/>
  <c r="P19" i="17"/>
  <c r="M19" i="17"/>
  <c r="S18" i="17"/>
  <c r="P18" i="17"/>
  <c r="M18" i="17"/>
  <c r="S17" i="17"/>
  <c r="P17" i="17"/>
  <c r="M17" i="17"/>
  <c r="S16" i="17"/>
  <c r="P16" i="17"/>
  <c r="M16" i="17"/>
  <c r="S15" i="17"/>
  <c r="P15" i="17"/>
  <c r="M15" i="17"/>
  <c r="S14" i="17"/>
  <c r="P14" i="17"/>
  <c r="M14" i="17"/>
  <c r="S13" i="17"/>
  <c r="P13" i="17"/>
  <c r="M13" i="17"/>
  <c r="S11" i="17"/>
  <c r="P11" i="17"/>
  <c r="M11" i="17"/>
  <c r="S10" i="17"/>
  <c r="P10" i="17"/>
  <c r="M10" i="17"/>
  <c r="S9" i="17"/>
  <c r="P9" i="17"/>
  <c r="M9" i="17"/>
  <c r="U8" i="17"/>
  <c r="T8" i="17"/>
  <c r="S8" i="17"/>
  <c r="R8" i="17"/>
  <c r="Q8" i="17"/>
  <c r="P8" i="17"/>
  <c r="O8" i="17"/>
  <c r="N8" i="17"/>
  <c r="M8" i="17"/>
  <c r="T6" i="17"/>
  <c r="Q6" i="17"/>
  <c r="N6" i="17"/>
  <c r="V78" i="16"/>
  <c r="T78" i="16"/>
  <c r="V77" i="16"/>
  <c r="T77" i="16"/>
  <c r="V76" i="16"/>
  <c r="T76" i="16"/>
  <c r="V75" i="16"/>
  <c r="T75" i="16"/>
  <c r="V74" i="16"/>
  <c r="T74" i="16"/>
  <c r="V73" i="16"/>
  <c r="T73" i="16"/>
  <c r="V72" i="16"/>
  <c r="T72" i="16"/>
  <c r="V71" i="16"/>
  <c r="T71" i="16"/>
  <c r="V70" i="16"/>
  <c r="T70" i="16"/>
  <c r="V69" i="16"/>
  <c r="T69" i="16"/>
  <c r="V68" i="16"/>
  <c r="T68" i="16"/>
  <c r="V67" i="16"/>
  <c r="T67" i="16"/>
  <c r="AE66" i="16"/>
  <c r="AD66" i="16"/>
  <c r="AC66" i="16"/>
  <c r="AB66" i="16"/>
  <c r="AA66" i="16"/>
  <c r="Z66" i="16"/>
  <c r="Y66" i="16"/>
  <c r="X66" i="16"/>
  <c r="W66" i="16"/>
  <c r="V66" i="16"/>
  <c r="U66" i="16"/>
  <c r="T66" i="16"/>
  <c r="S66" i="16"/>
  <c r="R66" i="16"/>
  <c r="AE65" i="16"/>
  <c r="AD65" i="16"/>
  <c r="AC65" i="16"/>
  <c r="AB65" i="16"/>
  <c r="AA65" i="16"/>
  <c r="Z65" i="16"/>
  <c r="Y65" i="16"/>
  <c r="X65" i="16"/>
  <c r="W65" i="16"/>
  <c r="V65" i="16"/>
  <c r="U65" i="16"/>
  <c r="T65" i="16"/>
  <c r="S65" i="16"/>
  <c r="R65" i="16"/>
  <c r="V63" i="16"/>
  <c r="T63" i="16"/>
  <c r="V61" i="16"/>
  <c r="T61" i="16"/>
  <c r="V60" i="16"/>
  <c r="T60" i="16"/>
  <c r="V59" i="16"/>
  <c r="T59" i="16"/>
  <c r="V58" i="16"/>
  <c r="T58" i="16"/>
  <c r="V57" i="16"/>
  <c r="T57" i="16"/>
  <c r="V56" i="16"/>
  <c r="T56" i="16"/>
  <c r="V55" i="16"/>
  <c r="T55" i="16"/>
  <c r="V54" i="16"/>
  <c r="T54" i="16"/>
  <c r="V53" i="16"/>
  <c r="T53" i="16"/>
  <c r="V52" i="16"/>
  <c r="T52" i="16"/>
  <c r="V51" i="16"/>
  <c r="T51" i="16"/>
  <c r="V50" i="16"/>
  <c r="T50" i="16"/>
  <c r="V49" i="16"/>
  <c r="T49" i="16"/>
  <c r="V48" i="16"/>
  <c r="T48" i="16"/>
  <c r="AE47" i="16"/>
  <c r="AD47" i="16"/>
  <c r="AC47" i="16"/>
  <c r="AB47" i="16"/>
  <c r="AA47" i="16"/>
  <c r="Z47" i="16"/>
  <c r="Y47" i="16"/>
  <c r="X47" i="16"/>
  <c r="W47" i="16"/>
  <c r="V47" i="16"/>
  <c r="U47" i="16"/>
  <c r="T47" i="16"/>
  <c r="S47" i="16"/>
  <c r="R47" i="16"/>
  <c r="V45" i="16"/>
  <c r="T45" i="16"/>
  <c r="V44" i="16"/>
  <c r="T44" i="16"/>
  <c r="V43" i="16"/>
  <c r="T43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V40" i="16"/>
  <c r="T40" i="16"/>
  <c r="V39" i="16"/>
  <c r="T39" i="16"/>
  <c r="AE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AE37" i="16"/>
  <c r="AD37" i="16"/>
  <c r="AC37" i="16"/>
  <c r="AB37" i="16"/>
  <c r="AA37" i="16"/>
  <c r="Z37" i="16"/>
  <c r="Y37" i="16"/>
  <c r="X37" i="16"/>
  <c r="W37" i="16"/>
  <c r="V37" i="16"/>
  <c r="U37" i="16"/>
  <c r="T37" i="16"/>
  <c r="S37" i="16"/>
  <c r="R37" i="16"/>
  <c r="AE36" i="16"/>
  <c r="AD36" i="16"/>
  <c r="AC36" i="16"/>
  <c r="AB36" i="16"/>
  <c r="AA36" i="16"/>
  <c r="Z36" i="16"/>
  <c r="Y36" i="16"/>
  <c r="X36" i="16"/>
  <c r="W36" i="16"/>
  <c r="V36" i="16"/>
  <c r="U36" i="16"/>
  <c r="T36" i="16"/>
  <c r="S36" i="16"/>
  <c r="R36" i="16"/>
  <c r="V31" i="16"/>
  <c r="T31" i="16"/>
  <c r="V30" i="16"/>
  <c r="T30" i="16"/>
  <c r="V29" i="16"/>
  <c r="T29" i="16"/>
  <c r="V28" i="16"/>
  <c r="T28" i="16"/>
  <c r="V27" i="16"/>
  <c r="T27" i="16"/>
  <c r="V26" i="16"/>
  <c r="T26" i="16"/>
  <c r="V25" i="16"/>
  <c r="T25" i="16"/>
  <c r="V24" i="16"/>
  <c r="T24" i="16"/>
  <c r="V23" i="16"/>
  <c r="T23" i="16"/>
  <c r="V22" i="16"/>
  <c r="T22" i="16"/>
  <c r="V21" i="16"/>
  <c r="T21" i="16"/>
  <c r="V20" i="16"/>
  <c r="T20" i="16"/>
  <c r="V19" i="16"/>
  <c r="T19" i="16"/>
  <c r="V18" i="16"/>
  <c r="T18" i="16"/>
  <c r="V17" i="16"/>
  <c r="T17" i="16"/>
  <c r="V16" i="16"/>
  <c r="T16" i="16"/>
  <c r="V15" i="16"/>
  <c r="T15" i="16"/>
  <c r="V14" i="16"/>
  <c r="T14" i="16"/>
  <c r="V13" i="16"/>
  <c r="T13" i="16"/>
  <c r="AE12" i="16"/>
  <c r="AD12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R8" i="16"/>
  <c r="R7" i="16"/>
  <c r="R6" i="16"/>
  <c r="C6" i="16"/>
  <c r="S6" i="16" s="1"/>
  <c r="U35" i="15"/>
  <c r="T35" i="15"/>
  <c r="S35" i="15"/>
  <c r="R35" i="15"/>
  <c r="Q35" i="15"/>
  <c r="P35" i="15"/>
  <c r="O35" i="15"/>
  <c r="N35" i="15"/>
  <c r="M35" i="15"/>
  <c r="S34" i="15"/>
  <c r="P34" i="15"/>
  <c r="M34" i="15"/>
  <c r="U32" i="15"/>
  <c r="T32" i="15"/>
  <c r="S32" i="15"/>
  <c r="R32" i="15"/>
  <c r="Q32" i="15"/>
  <c r="P32" i="15"/>
  <c r="O32" i="15"/>
  <c r="N32" i="15"/>
  <c r="M32" i="15"/>
  <c r="U12" i="15"/>
  <c r="T12" i="15"/>
  <c r="S12" i="15"/>
  <c r="R12" i="15"/>
  <c r="Q12" i="15"/>
  <c r="P12" i="15"/>
  <c r="O12" i="15"/>
  <c r="N12" i="15"/>
  <c r="M12" i="15"/>
  <c r="U11" i="15"/>
  <c r="T11" i="15"/>
  <c r="S11" i="15"/>
  <c r="R11" i="15"/>
  <c r="Q11" i="15"/>
  <c r="P11" i="15"/>
  <c r="O11" i="15"/>
  <c r="N11" i="15"/>
  <c r="M11" i="15"/>
  <c r="U9" i="15"/>
  <c r="T9" i="15"/>
  <c r="S9" i="15"/>
  <c r="R9" i="15"/>
  <c r="Q9" i="15"/>
  <c r="P9" i="15"/>
  <c r="O9" i="15"/>
  <c r="N9" i="15"/>
  <c r="M9" i="15"/>
  <c r="S8" i="15"/>
  <c r="P8" i="15"/>
  <c r="M8" i="15"/>
  <c r="T6" i="15"/>
  <c r="Q6" i="15"/>
  <c r="N6" i="15"/>
  <c r="A10" i="13"/>
  <c r="A9" i="13"/>
  <c r="A8" i="13"/>
  <c r="A10" i="12"/>
  <c r="A9" i="12"/>
  <c r="A8" i="12"/>
  <c r="A10" i="11"/>
  <c r="A9" i="11"/>
  <c r="A8" i="11"/>
  <c r="V13" i="8"/>
  <c r="V11" i="8"/>
  <c r="V10" i="8"/>
  <c r="Y13" i="7"/>
  <c r="Y11" i="7"/>
  <c r="Y10" i="7"/>
  <c r="A9" i="5"/>
  <c r="O15" i="2"/>
  <c r="P17" i="2"/>
  <c r="U17" i="2"/>
  <c r="T17" i="2"/>
  <c r="Q22" i="2"/>
  <c r="R22" i="2"/>
  <c r="M26" i="2"/>
  <c r="O26" i="2"/>
  <c r="R26" i="2"/>
  <c r="Q26" i="2"/>
  <c r="Q32" i="2"/>
  <c r="T33" i="2"/>
  <c r="T34" i="2"/>
  <c r="M39" i="2"/>
  <c r="R39" i="2"/>
  <c r="U39" i="2"/>
  <c r="Q39" i="2"/>
  <c r="M43" i="2"/>
  <c r="R43" i="2"/>
  <c r="S43" i="2"/>
  <c r="V43" i="2"/>
  <c r="Q43" i="2"/>
  <c r="Q45" i="2"/>
  <c r="N58" i="2"/>
  <c r="O58" i="2"/>
  <c r="R58" i="2"/>
  <c r="Q60" i="2"/>
  <c r="Q62" i="2"/>
  <c r="V17" i="2"/>
  <c r="T20" i="2"/>
  <c r="S22" i="2"/>
  <c r="S26" i="2"/>
  <c r="T32" i="2"/>
  <c r="Q33" i="2"/>
  <c r="P39" i="2"/>
  <c r="Q41" i="2"/>
  <c r="T41" i="2"/>
  <c r="P43" i="2"/>
  <c r="T44" i="2"/>
  <c r="M58" i="2"/>
  <c r="Q58" i="2"/>
  <c r="M22" i="2"/>
  <c r="P26" i="2"/>
  <c r="Q34" i="2"/>
  <c r="S39" i="2"/>
  <c r="P58" i="2"/>
  <c r="P22" i="2"/>
  <c r="V39" i="2"/>
  <c r="U43" i="2"/>
  <c r="N53" i="2"/>
  <c r="Q19" i="2"/>
  <c r="N43" i="2"/>
  <c r="T45" i="2"/>
  <c r="M53" i="2"/>
  <c r="O39" i="2"/>
  <c r="M17" i="2"/>
  <c r="M31" i="2"/>
  <c r="A14" i="6"/>
  <c r="A15" i="6"/>
  <c r="AD24" i="6"/>
  <c r="AE24" i="6"/>
  <c r="AC14" i="6"/>
  <c r="AD14" i="6"/>
  <c r="AE14" i="6"/>
  <c r="A16" i="6"/>
  <c r="A17" i="6"/>
  <c r="AD8" i="6"/>
  <c r="AC8" i="6"/>
  <c r="AD12" i="6"/>
  <c r="AE8" i="6"/>
  <c r="AE11" i="6"/>
  <c r="AE10" i="6"/>
  <c r="AE9" i="6"/>
  <c r="AD11" i="6"/>
  <c r="AD10" i="6"/>
  <c r="AD9" i="6"/>
  <c r="AC36" i="6"/>
  <c r="AE18" i="6"/>
  <c r="AD18" i="6"/>
  <c r="AE12" i="6"/>
  <c r="A36" i="6"/>
  <c r="A35" i="6"/>
  <c r="A34" i="6"/>
  <c r="A33" i="6"/>
  <c r="A32" i="6"/>
  <c r="A30" i="6"/>
  <c r="A29" i="6"/>
  <c r="A28" i="6"/>
  <c r="A27" i="6"/>
  <c r="A26" i="6"/>
  <c r="A24" i="6"/>
  <c r="A23" i="6"/>
  <c r="A22" i="6"/>
  <c r="A21" i="6"/>
  <c r="A20" i="6"/>
  <c r="A18" i="6"/>
  <c r="AC18" i="6"/>
  <c r="T48" i="2"/>
  <c r="Q24" i="2"/>
  <c r="Q23" i="2"/>
  <c r="T50" i="2"/>
  <c r="Q50" i="2"/>
  <c r="U58" i="2"/>
  <c r="T58" i="2"/>
  <c r="O53" i="2"/>
  <c r="R53" i="2"/>
  <c r="T53" i="2"/>
  <c r="Q47" i="2"/>
  <c r="O43" i="2"/>
  <c r="S31" i="2"/>
  <c r="R31" i="2"/>
  <c r="P31" i="2"/>
  <c r="O31" i="2"/>
  <c r="AE16" i="6"/>
  <c r="AD16" i="6"/>
  <c r="AC16" i="6"/>
  <c r="AE36" i="6"/>
  <c r="AE35" i="6"/>
  <c r="AD35" i="6"/>
  <c r="AC35" i="6"/>
  <c r="AE34" i="6"/>
  <c r="AD34" i="6"/>
  <c r="AC34" i="6"/>
  <c r="AE33" i="6"/>
  <c r="AD33" i="6"/>
  <c r="AC33" i="6"/>
  <c r="AE32" i="6"/>
  <c r="AD32" i="6"/>
  <c r="AC32" i="6"/>
  <c r="AE30" i="6"/>
  <c r="AD30" i="6"/>
  <c r="AC30" i="6"/>
  <c r="AE29" i="6"/>
  <c r="AD29" i="6"/>
  <c r="AC29" i="6"/>
  <c r="AE28" i="6"/>
  <c r="AD28" i="6"/>
  <c r="AC28" i="6"/>
  <c r="AE27" i="6"/>
  <c r="AD27" i="6"/>
  <c r="AC27" i="6"/>
  <c r="AE26" i="6"/>
  <c r="AD26" i="6"/>
  <c r="AC26" i="6"/>
  <c r="AE23" i="6"/>
  <c r="AD23" i="6"/>
  <c r="AC23" i="6"/>
  <c r="AE22" i="6"/>
  <c r="AD22" i="6"/>
  <c r="AC22" i="6"/>
  <c r="AE21" i="6"/>
  <c r="AD21" i="6"/>
  <c r="AC21" i="6"/>
  <c r="AE20" i="6"/>
  <c r="AD20" i="6"/>
  <c r="AC20" i="6"/>
  <c r="AE15" i="6"/>
  <c r="AD15" i="6"/>
  <c r="AC15" i="6"/>
  <c r="AC11" i="6"/>
  <c r="AC10" i="6"/>
  <c r="AC9" i="6"/>
  <c r="N22" i="2"/>
  <c r="N26" i="2"/>
  <c r="Q28" i="2"/>
  <c r="T60" i="2"/>
  <c r="T59" i="2"/>
  <c r="V58" i="2"/>
  <c r="Q56" i="2"/>
  <c r="Q55" i="2"/>
  <c r="Q54" i="2"/>
  <c r="S53" i="2"/>
  <c r="Q51" i="2"/>
  <c r="T51" i="2"/>
  <c r="Q48" i="2"/>
  <c r="N31" i="2"/>
  <c r="Q29" i="2"/>
  <c r="Q20" i="2"/>
  <c r="T19" i="2"/>
  <c r="V31" i="2"/>
  <c r="U31" i="2"/>
  <c r="N17" i="2"/>
  <c r="Q53" i="2"/>
  <c r="AD36" i="6"/>
  <c r="AC12" i="6"/>
  <c r="AC24" i="6"/>
  <c r="T47" i="2"/>
  <c r="R15" i="2"/>
  <c r="N39" i="2"/>
  <c r="T43" i="2"/>
  <c r="T40" i="2"/>
  <c r="S15" i="2"/>
  <c r="T63" i="2"/>
  <c r="T39" i="2"/>
  <c r="Q59" i="2"/>
  <c r="Q63" i="2"/>
  <c r="T31" i="2"/>
  <c r="S17" i="2"/>
  <c r="O22" i="2"/>
  <c r="Q31" i="2"/>
  <c r="N15" i="2"/>
  <c r="R17" i="2"/>
  <c r="T62" i="2"/>
  <c r="T18" i="2"/>
  <c r="Q27" i="2"/>
  <c r="Q17" i="2"/>
  <c r="M15" i="2"/>
  <c r="O17" i="2"/>
  <c r="Q44" i="2"/>
  <c r="S58" i="2"/>
  <c r="Q18" i="2"/>
  <c r="Q40" i="2"/>
  <c r="T36" i="2"/>
  <c r="T37" i="2"/>
  <c r="Q37" i="2"/>
  <c r="Q15" i="2"/>
  <c r="Q36" i="2"/>
</calcChain>
</file>

<file path=xl/sharedStrings.xml><?xml version="1.0" encoding="utf-8"?>
<sst xmlns="http://schemas.openxmlformats.org/spreadsheetml/2006/main" count="1098" uniqueCount="561">
  <si>
    <t>年      度</t>
  </si>
  <si>
    <t>学    校    数</t>
  </si>
  <si>
    <t>教    員    数</t>
  </si>
  <si>
    <t>在    学    者    数</t>
  </si>
  <si>
    <t>校      種</t>
  </si>
  <si>
    <t>本    校</t>
  </si>
  <si>
    <t>分    校</t>
  </si>
  <si>
    <t>本    務</t>
  </si>
  <si>
    <t>兼    務</t>
  </si>
  <si>
    <t>男</t>
  </si>
  <si>
    <t>女</t>
  </si>
  <si>
    <t>…</t>
  </si>
  <si>
    <t>　　国　　　立</t>
  </si>
  <si>
    <t>　　公　　　立</t>
    <rPh sb="2" eb="3">
      <t>オオヤケ</t>
    </rPh>
    <rPh sb="6" eb="7">
      <t>タテ</t>
    </rPh>
    <phoneticPr fontId="4"/>
  </si>
  <si>
    <t>　　私　　　立</t>
  </si>
  <si>
    <t/>
  </si>
  <si>
    <t>国・公・私立の合計数である。</t>
  </si>
  <si>
    <t>園　　　　　数</t>
    <rPh sb="6" eb="7">
      <t>スウ</t>
    </rPh>
    <phoneticPr fontId="4"/>
  </si>
  <si>
    <t>教　　　　員　　　　数</t>
    <rPh sb="5" eb="6">
      <t>イン</t>
    </rPh>
    <rPh sb="10" eb="11">
      <t>カズ</t>
    </rPh>
    <phoneticPr fontId="4"/>
  </si>
  <si>
    <t>園                  児                  数</t>
  </si>
  <si>
    <t>学 級 数</t>
  </si>
  <si>
    <t>年　　　　齢　　　　別</t>
    <rPh sb="0" eb="1">
      <t>トシ</t>
    </rPh>
    <rPh sb="5" eb="6">
      <t>ヨワイ</t>
    </rPh>
    <rPh sb="10" eb="11">
      <t>ベツ</t>
    </rPh>
    <phoneticPr fontId="4"/>
  </si>
  <si>
    <t>本    園</t>
  </si>
  <si>
    <t>分    園</t>
  </si>
  <si>
    <t>３歳児</t>
  </si>
  <si>
    <t xml:space="preserve"> 下 関 市</t>
  </si>
  <si>
    <t xml:space="preserve"> 宇 部 市</t>
  </si>
  <si>
    <t xml:space="preserve"> 山 口 市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</si>
  <si>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</si>
  <si>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</si>
  <si>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</si>
  <si>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</si>
  <si>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</si>
  <si>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</si>
  <si>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 xml:space="preserve"> 山陽小野田市</t>
    <rPh sb="1" eb="3">
      <t>サンヨウ</t>
    </rPh>
    <rPh sb="3" eb="6">
      <t>オノダ</t>
    </rPh>
    <rPh sb="6" eb="7">
      <t>シ</t>
    </rPh>
    <phoneticPr fontId="4"/>
  </si>
  <si>
    <t xml:space="preserve"> 萩     市</t>
    <phoneticPr fontId="2"/>
  </si>
  <si>
    <t xml:space="preserve"> 光     市</t>
    <phoneticPr fontId="2"/>
  </si>
  <si>
    <t>この調査は，5月1日現在で，文部科学省が行ったものである。なお，学校数には休校中のものを含む。</t>
    <rPh sb="2" eb="4">
      <t>チョウサ</t>
    </rPh>
    <rPh sb="16" eb="18">
      <t>カガク</t>
    </rPh>
    <phoneticPr fontId="4"/>
  </si>
  <si>
    <t>文部科学省</t>
    <rPh sb="0" eb="2">
      <t>モンブ</t>
    </rPh>
    <rPh sb="2" eb="5">
      <t>カガクショウ</t>
    </rPh>
    <phoneticPr fontId="4"/>
  </si>
  <si>
    <t>男</t>
    <rPh sb="0" eb="1">
      <t>オトコ</t>
    </rPh>
    <phoneticPr fontId="2"/>
  </si>
  <si>
    <t>４歳児</t>
  </si>
  <si>
    <t>５歳児</t>
  </si>
  <si>
    <t xml:space="preserve"> 周防大島町</t>
    <rPh sb="1" eb="6">
      <t>スオウオオシマチョウ</t>
    </rPh>
    <phoneticPr fontId="2"/>
  </si>
  <si>
    <t xml:space="preserve"> 和 木 町</t>
    <rPh sb="1" eb="2">
      <t>ワ</t>
    </rPh>
    <rPh sb="3" eb="4">
      <t>キ</t>
    </rPh>
    <rPh sb="5" eb="6">
      <t>マチ</t>
    </rPh>
    <phoneticPr fontId="2"/>
  </si>
  <si>
    <t xml:space="preserve"> 上 関 町</t>
    <rPh sb="1" eb="2">
      <t>ジョウ</t>
    </rPh>
    <rPh sb="3" eb="4">
      <t>セキ</t>
    </rPh>
    <rPh sb="5" eb="6">
      <t>マチ</t>
    </rPh>
    <phoneticPr fontId="2"/>
  </si>
  <si>
    <t xml:space="preserve"> 田布施町</t>
    <rPh sb="1" eb="5">
      <t>タブセチョウ</t>
    </rPh>
    <phoneticPr fontId="2"/>
  </si>
  <si>
    <t xml:space="preserve"> 平 生 町</t>
    <rPh sb="1" eb="2">
      <t>ヒラ</t>
    </rPh>
    <rPh sb="3" eb="4">
      <t>ショウ</t>
    </rPh>
    <rPh sb="5" eb="6">
      <t>マチ</t>
    </rPh>
    <phoneticPr fontId="2"/>
  </si>
  <si>
    <t xml:space="preserve"> 阿 武 町</t>
    <rPh sb="1" eb="2">
      <t>クマ</t>
    </rPh>
    <rPh sb="3" eb="4">
      <t>ブ</t>
    </rPh>
    <rPh sb="5" eb="6">
      <t>マチ</t>
    </rPh>
    <phoneticPr fontId="2"/>
  </si>
  <si>
    <t>性　　　　別</t>
    <rPh sb="5" eb="6">
      <t>ベツ</t>
    </rPh>
    <phoneticPr fontId="4"/>
  </si>
  <si>
    <t>検算</t>
    <rPh sb="0" eb="2">
      <t>ケンザン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</si>
  <si>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</si>
  <si>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</si>
  <si>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在学者数</t>
    <rPh sb="0" eb="3">
      <t>ザイガクシャ</t>
    </rPh>
    <rPh sb="3" eb="4">
      <t>スウ</t>
    </rPh>
    <phoneticPr fontId="2"/>
  </si>
  <si>
    <t>幼    稚    園</t>
    <phoneticPr fontId="2"/>
  </si>
  <si>
    <t>小    学    校</t>
    <phoneticPr fontId="2"/>
  </si>
  <si>
    <t>中    学    校</t>
    <phoneticPr fontId="2"/>
  </si>
  <si>
    <t>高等専門学校</t>
    <phoneticPr fontId="2"/>
  </si>
  <si>
    <t>　　公　　　立</t>
    <rPh sb="2" eb="3">
      <t>オオヤケ</t>
    </rPh>
    <rPh sb="6" eb="7">
      <t>リツ</t>
    </rPh>
    <phoneticPr fontId="4"/>
  </si>
  <si>
    <t>計</t>
    <rPh sb="0" eb="1">
      <t>ケイ</t>
    </rPh>
    <phoneticPr fontId="2"/>
  </si>
  <si>
    <t>兼務</t>
    <rPh sb="0" eb="2">
      <t>ケンム</t>
    </rPh>
    <phoneticPr fontId="2"/>
  </si>
  <si>
    <t>教員数</t>
    <rPh sb="0" eb="3">
      <t>キョウインスウ</t>
    </rPh>
    <phoneticPr fontId="2"/>
  </si>
  <si>
    <t>本務</t>
    <rPh sb="0" eb="2">
      <t>ホンム</t>
    </rPh>
    <phoneticPr fontId="2"/>
  </si>
  <si>
    <t>女</t>
    <rPh sb="0" eb="1">
      <t>オンナ</t>
    </rPh>
    <phoneticPr fontId="2"/>
  </si>
  <si>
    <t>卒業者数</t>
    <rPh sb="0" eb="3">
      <t>ソツギョウシャ</t>
    </rPh>
    <rPh sb="3" eb="4">
      <t>スウ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</si>
  <si>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</si>
  <si>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</si>
  <si>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</si>
  <si>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</si>
  <si>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</si>
  <si>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特別支援</t>
    <rPh sb="0" eb="2">
      <t>トクベツ</t>
    </rPh>
    <rPh sb="2" eb="4">
      <t>シエン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</si>
  <si>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</si>
  <si>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短期大学</t>
    <rPh sb="0" eb="2">
      <t>タンキ</t>
    </rPh>
    <rPh sb="2" eb="4">
      <t>ダイガク</t>
    </rPh>
    <phoneticPr fontId="2"/>
  </si>
  <si>
    <t>大学</t>
    <rPh sb="0" eb="2">
      <t>ダイガク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</si>
  <si>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</si>
  <si>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</si>
  <si>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卒    業    者    数 1)</t>
    <phoneticPr fontId="2"/>
  </si>
  <si>
    <r>
      <t xml:space="preserve">中等教育学校 </t>
    </r>
    <r>
      <rPr>
        <sz val="11"/>
        <rFont val="ＭＳ Ｐ明朝"/>
        <family val="1"/>
        <charset val="128"/>
      </rPr>
      <t>2)</t>
    </r>
    <rPh sb="0" eb="2">
      <t>チュウトウ</t>
    </rPh>
    <rPh sb="2" eb="4">
      <t>キョウイク</t>
    </rPh>
    <rPh sb="4" eb="6">
      <t>ガッコウ</t>
    </rPh>
    <phoneticPr fontId="4"/>
  </si>
  <si>
    <t>　　国　　　立　 7)</t>
    <phoneticPr fontId="2"/>
  </si>
  <si>
    <t>　　 5）在学者数は本科学生数，卒業者数は本科を卒業した者の数である。　6)在学者数は学部学生数，卒業者数は学部を卒業した者の数である。</t>
    <rPh sb="5" eb="8">
      <t>ザイガクシャ</t>
    </rPh>
    <rPh sb="8" eb="9">
      <t>スウ</t>
    </rPh>
    <rPh sb="10" eb="12">
      <t>ホンカ</t>
    </rPh>
    <rPh sb="12" eb="15">
      <t>ガクセイスウ</t>
    </rPh>
    <rPh sb="16" eb="19">
      <t>ソツギョウシャ</t>
    </rPh>
    <rPh sb="19" eb="20">
      <t>スウ</t>
    </rPh>
    <rPh sb="21" eb="23">
      <t>ホンカ</t>
    </rPh>
    <rPh sb="24" eb="26">
      <t>ソツギョウ</t>
    </rPh>
    <rPh sb="28" eb="29">
      <t>モノ</t>
    </rPh>
    <rPh sb="30" eb="31">
      <t>カズ</t>
    </rPh>
    <rPh sb="43" eb="45">
      <t>ガクブ</t>
    </rPh>
    <rPh sb="54" eb="56">
      <t>ガクブ</t>
    </rPh>
    <phoneticPr fontId="2"/>
  </si>
  <si>
    <t>　　 7）水産大学校は含まない。</t>
    <rPh sb="5" eb="7">
      <t>スイサン</t>
    </rPh>
    <rPh sb="7" eb="10">
      <t>ダイガッコウ</t>
    </rPh>
    <rPh sb="11" eb="12">
      <t>フク</t>
    </rPh>
    <phoneticPr fontId="2"/>
  </si>
  <si>
    <t>専  修  学  校</t>
    <phoneticPr fontId="2"/>
  </si>
  <si>
    <t>各  種  学  校</t>
    <phoneticPr fontId="2"/>
  </si>
  <si>
    <r>
      <t xml:space="preserve">特別支援学校 </t>
    </r>
    <r>
      <rPr>
        <sz val="11"/>
        <rFont val="ＭＳ Ｐ明朝"/>
        <family val="1"/>
        <charset val="128"/>
      </rPr>
      <t>4)</t>
    </r>
    <rPh sb="0" eb="2">
      <t>トクベツ</t>
    </rPh>
    <rPh sb="2" eb="4">
      <t>シエン</t>
    </rPh>
    <phoneticPr fontId="2"/>
  </si>
  <si>
    <t>　　　　　　　　　　　　　　この調査は，5月1日現在で，文部科学省が行ったものである。なお，学校数には休校中のものを含む。</t>
    <rPh sb="16" eb="18">
      <t>チョウサ</t>
    </rPh>
    <rPh sb="30" eb="32">
      <t>カガク</t>
    </rPh>
    <phoneticPr fontId="4"/>
  </si>
  <si>
    <r>
      <t xml:space="preserve">高等学校(全日制・定時制) </t>
    </r>
    <r>
      <rPr>
        <sz val="11"/>
        <rFont val="ＭＳ Ｐ明朝"/>
        <family val="1"/>
        <charset val="128"/>
      </rPr>
      <t>3)</t>
    </r>
    <rPh sb="5" eb="8">
      <t>ゼンニチセイ</t>
    </rPh>
    <rPh sb="9" eb="12">
      <t>テイジセイ</t>
    </rPh>
    <phoneticPr fontId="2"/>
  </si>
  <si>
    <t xml:space="preserve">注　1）前年度間の卒業者数である。　2）在学者数及び卒業者数は，前期課程と後期課程の合計数である。 </t>
    <phoneticPr fontId="2"/>
  </si>
  <si>
    <t>年　　度
市    町</t>
    <rPh sb="0" eb="1">
      <t>トシ</t>
    </rPh>
    <rPh sb="3" eb="4">
      <t>ド</t>
    </rPh>
    <rPh sb="10" eb="11">
      <t>マチ</t>
    </rPh>
    <phoneticPr fontId="2"/>
  </si>
  <si>
    <t>　　 3)卒業者数は，本科を卒業した者の数である。 4)卒業者数は，中学部と高等部の卒業者の合計数である。</t>
    <rPh sb="5" eb="8">
      <t>ソツギョウシャ</t>
    </rPh>
    <rPh sb="8" eb="9">
      <t>スウ</t>
    </rPh>
    <rPh sb="11" eb="13">
      <t>ホンカ</t>
    </rPh>
    <rPh sb="14" eb="16">
      <t>ソツギョウ</t>
    </rPh>
    <rPh sb="18" eb="19">
      <t>モノ</t>
    </rPh>
    <rPh sb="20" eb="21">
      <t>カズ</t>
    </rPh>
    <rPh sb="42" eb="45">
      <t>ソツギョウシャ</t>
    </rPh>
    <phoneticPr fontId="2"/>
  </si>
  <si>
    <t>以下の検算式は一時的に削除して、シートコピーすること！</t>
    <rPh sb="0" eb="2">
      <t>イカ</t>
    </rPh>
    <rPh sb="7" eb="10">
      <t>イチジテキ</t>
    </rPh>
    <phoneticPr fontId="2"/>
  </si>
  <si>
    <t>注：HP掲載用エクセルファイル作成時には、</t>
    <rPh sb="0" eb="1">
      <t>チュウ</t>
    </rPh>
    <rPh sb="4" eb="6">
      <t>ケイサイ</t>
    </rPh>
    <rPh sb="6" eb="7">
      <t>ヨウ</t>
    </rPh>
    <rPh sb="15" eb="17">
      <t>サクセイ</t>
    </rPh>
    <rPh sb="17" eb="18">
      <t>ジ</t>
    </rPh>
    <phoneticPr fontId="2"/>
  </si>
  <si>
    <t>幼帆こども園</t>
    <rPh sb="0" eb="1">
      <t>ヨウ</t>
    </rPh>
    <rPh sb="1" eb="2">
      <t>ホ</t>
    </rPh>
    <rPh sb="5" eb="6">
      <t>エン</t>
    </rPh>
    <phoneticPr fontId="2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</si>
  <si>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2"/>
  </si>
  <si>
    <t>園　　　　　数</t>
    <rPh sb="6" eb="7">
      <t>スウ</t>
    </rPh>
    <phoneticPr fontId="2"/>
  </si>
  <si>
    <t>教育・保育職員</t>
    <rPh sb="0" eb="2">
      <t>キョウイク</t>
    </rPh>
    <rPh sb="3" eb="5">
      <t>ホイク</t>
    </rPh>
    <rPh sb="5" eb="7">
      <t>ショクイン</t>
    </rPh>
    <phoneticPr fontId="2"/>
  </si>
  <si>
    <t>性　　　　別</t>
    <rPh sb="5" eb="6">
      <t>ベツ</t>
    </rPh>
    <phoneticPr fontId="2"/>
  </si>
  <si>
    <t>年　　　　齢　　　　別</t>
    <rPh sb="0" eb="1">
      <t>トシ</t>
    </rPh>
    <rPh sb="5" eb="6">
      <t>ヨワイ</t>
    </rPh>
    <rPh sb="10" eb="11">
      <t>ベツ</t>
    </rPh>
    <phoneticPr fontId="2"/>
  </si>
  <si>
    <t>０歳児</t>
    <rPh sb="1" eb="3">
      <t>サイジ</t>
    </rPh>
    <phoneticPr fontId="2"/>
  </si>
  <si>
    <t>１歳児</t>
    <rPh sb="1" eb="3">
      <t>サイジ</t>
    </rPh>
    <phoneticPr fontId="2"/>
  </si>
  <si>
    <t>２歳児</t>
    <rPh sb="1" eb="3">
      <t>サイジ</t>
    </rPh>
    <phoneticPr fontId="2"/>
  </si>
  <si>
    <t>校    種
年　　度</t>
    <rPh sb="7" eb="8">
      <t>ネン</t>
    </rPh>
    <rPh sb="10" eb="11">
      <t>ド</t>
    </rPh>
    <phoneticPr fontId="2"/>
  </si>
  <si>
    <t>校　（園）　長</t>
  </si>
  <si>
    <t>副校（園）長</t>
    <rPh sb="0" eb="1">
      <t>フク</t>
    </rPh>
    <rPh sb="1" eb="2">
      <t>コウ</t>
    </rPh>
    <rPh sb="3" eb="4">
      <t>エン</t>
    </rPh>
    <rPh sb="5" eb="6">
      <t>チョウ</t>
    </rPh>
    <phoneticPr fontId="2"/>
  </si>
  <si>
    <t>教       頭</t>
    <phoneticPr fontId="2"/>
  </si>
  <si>
    <t>養護教諭</t>
    <phoneticPr fontId="2"/>
  </si>
  <si>
    <t>養護助教諭</t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</si>
  <si>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</si>
  <si>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    師</t>
    <phoneticPr fontId="2"/>
  </si>
  <si>
    <t xml:space="preserve"> 幼 稚 園</t>
  </si>
  <si>
    <t xml:space="preserve"> </t>
  </si>
  <si>
    <t xml:space="preserve"> 小 学 校</t>
  </si>
  <si>
    <t xml:space="preserve"> 中 学 校</t>
  </si>
  <si>
    <t xml:space="preserve"> 高等学校</t>
  </si>
  <si>
    <t>主幹(保育）教諭</t>
    <rPh sb="0" eb="2">
      <t>シュカン</t>
    </rPh>
    <rPh sb="3" eb="5">
      <t>ホイク</t>
    </rPh>
    <rPh sb="6" eb="8">
      <t>キョウユ</t>
    </rPh>
    <phoneticPr fontId="2"/>
  </si>
  <si>
    <t>指導(保育）教諭</t>
    <rPh sb="0" eb="2">
      <t>シドウ</t>
    </rPh>
    <rPh sb="3" eb="5">
      <t>ホイク</t>
    </rPh>
    <rPh sb="6" eb="8">
      <t>キョウユ</t>
    </rPh>
    <phoneticPr fontId="2"/>
  </si>
  <si>
    <t>(保育）教諭</t>
    <rPh sb="1" eb="3">
      <t>ホイク</t>
    </rPh>
    <phoneticPr fontId="2"/>
  </si>
  <si>
    <t>助（保育）教諭</t>
    <rPh sb="2" eb="4">
      <t>ホイク</t>
    </rPh>
    <phoneticPr fontId="13"/>
  </si>
  <si>
    <t>公・私立の合計数である。</t>
    <phoneticPr fontId="12"/>
  </si>
  <si>
    <r>
      <t xml:space="preserve">短  期  大  学 </t>
    </r>
    <r>
      <rPr>
        <sz val="11"/>
        <rFont val="ＭＳ Ｐ明朝"/>
        <family val="1"/>
        <charset val="128"/>
      </rPr>
      <t>5)</t>
    </r>
    <phoneticPr fontId="2"/>
  </si>
  <si>
    <r>
      <t xml:space="preserve">大           学 </t>
    </r>
    <r>
      <rPr>
        <sz val="11"/>
        <rFont val="ＭＳ Ｐ明朝"/>
        <family val="1"/>
        <charset val="128"/>
      </rPr>
      <t>6)</t>
    </r>
    <phoneticPr fontId="2"/>
  </si>
  <si>
    <t xml:space="preserve"> 周 南 市</t>
    <rPh sb="1" eb="2">
      <t>シュウ</t>
    </rPh>
    <rPh sb="3" eb="4">
      <t>ミナミ</t>
    </rPh>
    <rPh sb="5" eb="6">
      <t>シ</t>
    </rPh>
    <phoneticPr fontId="4"/>
  </si>
  <si>
    <t>（１）　学校総覧</t>
    <phoneticPr fontId="2"/>
  </si>
  <si>
    <r>
      <t xml:space="preserve">  （２）　教員数</t>
    </r>
    <r>
      <rPr>
        <sz val="12"/>
        <rFont val="ＭＳ Ｐ明朝"/>
        <family val="1"/>
        <charset val="128"/>
      </rPr>
      <t>（本務者）</t>
    </r>
    <rPh sb="10" eb="11">
      <t>ホン</t>
    </rPh>
    <rPh sb="11" eb="12">
      <t>ツトム</t>
    </rPh>
    <rPh sb="12" eb="13">
      <t>シャ</t>
    </rPh>
    <phoneticPr fontId="2"/>
  </si>
  <si>
    <t>（３）　幼稚園</t>
    <phoneticPr fontId="2"/>
  </si>
  <si>
    <t>（４）　幼保連携型認定こども園</t>
    <rPh sb="5" eb="6">
      <t>ホ</t>
    </rPh>
    <rPh sb="6" eb="9">
      <t>レンケイガタ</t>
    </rPh>
    <rPh sb="9" eb="11">
      <t>ニンテイ</t>
    </rPh>
    <rPh sb="14" eb="15">
      <t>エン</t>
    </rPh>
    <phoneticPr fontId="2"/>
  </si>
  <si>
    <t xml:space="preserve"> </t>
    <phoneticPr fontId="13"/>
  </si>
  <si>
    <t xml:space="preserve"> 周 南 市</t>
    <rPh sb="1" eb="2">
      <t>シュウ</t>
    </rPh>
    <rPh sb="3" eb="4">
      <t>ミナミ</t>
    </rPh>
    <phoneticPr fontId="2"/>
  </si>
  <si>
    <t xml:space="preserve"> 萩     市</t>
    <phoneticPr fontId="12"/>
  </si>
  <si>
    <t xml:space="preserve"> 岩 国 市</t>
    <rPh sb="1" eb="2">
      <t>イワ</t>
    </rPh>
    <rPh sb="3" eb="4">
      <t>クニ</t>
    </rPh>
    <phoneticPr fontId="12"/>
  </si>
  <si>
    <t xml:space="preserve"> 防 府 市</t>
    <phoneticPr fontId="12"/>
  </si>
  <si>
    <t>令　和　元　　　　　</t>
    <rPh sb="0" eb="1">
      <t>レイ</t>
    </rPh>
    <rPh sb="2" eb="3">
      <t>ワ</t>
    </rPh>
    <rPh sb="4" eb="5">
      <t>モト</t>
    </rPh>
    <phoneticPr fontId="2"/>
  </si>
  <si>
    <t xml:space="preserve"> 下 関 市</t>
    <phoneticPr fontId="12"/>
  </si>
  <si>
    <t xml:space="preserve"> 山 口 市</t>
    <rPh sb="1" eb="2">
      <t>ヤマ</t>
    </rPh>
    <rPh sb="3" eb="4">
      <t>クチ</t>
    </rPh>
    <rPh sb="5" eb="6">
      <t>シ</t>
    </rPh>
    <phoneticPr fontId="12"/>
  </si>
  <si>
    <t>平　成　29　年　度</t>
    <rPh sb="0" eb="1">
      <t>ヒラ</t>
    </rPh>
    <rPh sb="2" eb="3">
      <t>シゲル</t>
    </rPh>
    <rPh sb="7" eb="8">
      <t>トシ</t>
    </rPh>
    <rPh sb="9" eb="10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</si>
  <si>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</si>
  <si>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</si>
  <si>
    <t>１７０　学校基本調査（令和５年度）</t>
    <rPh sb="11" eb="13">
      <t>レイワ</t>
    </rPh>
    <phoneticPr fontId="2"/>
  </si>
  <si>
    <t>１７３　学     校     基     本     調     査 (令和５年度)</t>
    <rPh sb="37" eb="39">
      <t>レイワ</t>
    </rPh>
    <rPh sb="40" eb="42">
      <t>ネンド</t>
    </rPh>
    <phoneticPr fontId="2"/>
  </si>
  <si>
    <t>　この調査は，５月１日現在で，文部科学省が行ったものである。なお，学校数には休校中のものを含む。</t>
    <rPh sb="3" eb="5">
      <t>チョウサ</t>
    </rPh>
    <rPh sb="17" eb="19">
      <t>カガク</t>
    </rPh>
    <phoneticPr fontId="2"/>
  </si>
  <si>
    <t>（５）　小学校</t>
    <phoneticPr fontId="2"/>
  </si>
  <si>
    <t>　　　市町別の内訳は，国・公・私立の合計である。</t>
    <phoneticPr fontId="2"/>
  </si>
  <si>
    <t>年   度</t>
    <phoneticPr fontId="2"/>
  </si>
  <si>
    <t>学  　校  　数</t>
  </si>
  <si>
    <t>学        級        数</t>
  </si>
  <si>
    <t>児</t>
    <rPh sb="0" eb="1">
      <t>ジ</t>
    </rPh>
    <phoneticPr fontId="2"/>
  </si>
  <si>
    <t>童</t>
    <rPh sb="0" eb="1">
      <t>ドウ</t>
    </rPh>
    <phoneticPr fontId="2"/>
  </si>
  <si>
    <t>数</t>
    <rPh sb="0" eb="1">
      <t>スウ</t>
    </rPh>
    <phoneticPr fontId="2"/>
  </si>
  <si>
    <t>教           員           数</t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</si>
  <si>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</si>
  <si>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 xml:space="preserve"> 本校</t>
  </si>
  <si>
    <t xml:space="preserve"> 分校</t>
  </si>
  <si>
    <t xml:space="preserve"> 単式</t>
  </si>
  <si>
    <t xml:space="preserve"> 複式</t>
  </si>
  <si>
    <t>1学年</t>
  </si>
  <si>
    <t>2学年</t>
  </si>
  <si>
    <t>3学年</t>
  </si>
  <si>
    <t>4学年</t>
  </si>
  <si>
    <t>5学年</t>
  </si>
  <si>
    <t>6学年</t>
  </si>
  <si>
    <t>本</t>
  </si>
  <si>
    <t>務</t>
  </si>
  <si>
    <t>者</t>
  </si>
  <si>
    <t xml:space="preserve"> 兼務者</t>
  </si>
  <si>
    <t xml:space="preserve"> う　ち</t>
    <phoneticPr fontId="2"/>
  </si>
  <si>
    <t>市 　町</t>
    <phoneticPr fontId="2"/>
  </si>
  <si>
    <t xml:space="preserve"> 学級</t>
  </si>
  <si>
    <t>学　　　級</t>
    <phoneticPr fontId="2"/>
  </si>
  <si>
    <t>計</t>
  </si>
  <si>
    <t>事務職員</t>
  </si>
  <si>
    <t>市　 町</t>
    <phoneticPr fontId="2"/>
  </si>
  <si>
    <t>令 和 3 年 度</t>
    <rPh sb="0" eb="1">
      <t>レイ</t>
    </rPh>
    <rPh sb="2" eb="3">
      <t>ワ</t>
    </rPh>
    <rPh sb="6" eb="9">
      <t>ネンド</t>
    </rPh>
    <phoneticPr fontId="1"/>
  </si>
  <si>
    <t xml:space="preserve"> 国    立</t>
  </si>
  <si>
    <t xml:space="preserve"> 公    立</t>
  </si>
  <si>
    <t xml:space="preserve"> 私    立</t>
  </si>
  <si>
    <t xml:space="preserve"> 市　　計</t>
    <phoneticPr fontId="2"/>
  </si>
  <si>
    <t xml:space="preserve"> 市  　計</t>
  </si>
  <si>
    <t xml:space="preserve"> 下 関 市</t>
    <phoneticPr fontId="2"/>
  </si>
  <si>
    <t xml:space="preserve"> 宇 部 市</t>
    <phoneticPr fontId="2"/>
  </si>
  <si>
    <t xml:space="preserve"> 山 口 市</t>
    <phoneticPr fontId="2"/>
  </si>
  <si>
    <t xml:space="preserve"> 萩 　　市</t>
    <phoneticPr fontId="2"/>
  </si>
  <si>
    <t xml:space="preserve"> 防 府 市</t>
    <phoneticPr fontId="2"/>
  </si>
  <si>
    <t xml:space="preserve"> 下 松 市</t>
    <phoneticPr fontId="2"/>
  </si>
  <si>
    <t xml:space="preserve"> 岩 国 市</t>
    <phoneticPr fontId="2"/>
  </si>
  <si>
    <r>
      <t xml:space="preserve"> </t>
    </r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1" eb="2">
      <t>ヒカリ</t>
    </rPh>
    <phoneticPr fontId="2"/>
  </si>
  <si>
    <r>
      <t xml:space="preserve"> </t>
    </r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1" eb="2">
      <t>チョウ</t>
    </rPh>
    <rPh sb="3" eb="4">
      <t>モン</t>
    </rPh>
    <rPh sb="5" eb="6">
      <t>シ</t>
    </rPh>
    <phoneticPr fontId="2"/>
  </si>
  <si>
    <r>
      <rPr>
        <sz val="11"/>
        <color indexed="8"/>
        <rFont val="ＭＳ Ｐ明朝"/>
        <family val="1"/>
        <charset val="128"/>
      </rPr>
      <t xml:space="preserve"> 柳 井 </t>
    </r>
    <r>
      <rPr>
        <sz val="11"/>
        <rFont val="ＭＳ Ｐ明朝"/>
        <family val="1"/>
        <charset val="128"/>
      </rPr>
      <t>市</t>
    </r>
    <rPh sb="1" eb="2">
      <t>ヤナギ</t>
    </rPh>
    <rPh sb="3" eb="4">
      <t>セイ</t>
    </rPh>
    <rPh sb="5" eb="6">
      <t>シ</t>
    </rPh>
    <phoneticPr fontId="2"/>
  </si>
  <si>
    <r>
      <rPr>
        <sz val="11"/>
        <color indexed="8"/>
        <rFont val="ＭＳ Ｐ明朝"/>
        <family val="1"/>
        <charset val="128"/>
      </rPr>
      <t xml:space="preserve"> 美 祢</t>
    </r>
    <r>
      <rPr>
        <sz val="11"/>
        <rFont val="ＭＳ Ｐ明朝"/>
        <family val="1"/>
        <charset val="128"/>
      </rPr>
      <t xml:space="preserve"> 市</t>
    </r>
    <rPh sb="1" eb="2">
      <t>ビ</t>
    </rPh>
    <rPh sb="3" eb="4">
      <t>ネ</t>
    </rPh>
    <phoneticPr fontId="2"/>
  </si>
  <si>
    <r>
      <rPr>
        <sz val="11"/>
        <color indexed="8"/>
        <rFont val="ＭＳ Ｐ明朝"/>
        <family val="1"/>
        <charset val="128"/>
      </rPr>
      <t xml:space="preserve"> 周 南</t>
    </r>
    <r>
      <rPr>
        <sz val="11"/>
        <rFont val="ＭＳ Ｐ明朝"/>
        <family val="1"/>
        <charset val="128"/>
      </rPr>
      <t xml:space="preserve"> 市</t>
    </r>
    <rPh sb="1" eb="2">
      <t>シュウ</t>
    </rPh>
    <rPh sb="3" eb="4">
      <t>ミナミ</t>
    </rPh>
    <phoneticPr fontId="2"/>
  </si>
  <si>
    <t xml:space="preserve"> 山陽小野田市</t>
    <rPh sb="1" eb="3">
      <t>サンヨウ</t>
    </rPh>
    <rPh sb="3" eb="6">
      <t>オノダ</t>
    </rPh>
    <rPh sb="6" eb="7">
      <t>シ</t>
    </rPh>
    <phoneticPr fontId="2"/>
  </si>
  <si>
    <t xml:space="preserve"> 町　　計</t>
    <phoneticPr fontId="2"/>
  </si>
  <si>
    <t xml:space="preserve"> 町    計</t>
    <phoneticPr fontId="2"/>
  </si>
  <si>
    <r>
      <rPr>
        <sz val="11"/>
        <color indexed="8"/>
        <rFont val="ＭＳ Ｐ明朝"/>
        <family val="1"/>
        <charset val="128"/>
      </rPr>
      <t xml:space="preserve"> 周防大島</t>
    </r>
    <r>
      <rPr>
        <sz val="11"/>
        <rFont val="ＭＳ Ｐ明朝"/>
        <family val="1"/>
        <charset val="128"/>
      </rPr>
      <t>町</t>
    </r>
    <rPh sb="1" eb="3">
      <t>スオウ</t>
    </rPh>
    <rPh sb="3" eb="5">
      <t>オオシマ</t>
    </rPh>
    <phoneticPr fontId="2"/>
  </si>
  <si>
    <r>
      <rPr>
        <sz val="11"/>
        <color indexed="8"/>
        <rFont val="ＭＳ Ｐ明朝"/>
        <family val="1"/>
        <charset val="128"/>
      </rPr>
      <t xml:space="preserve"> 和 木</t>
    </r>
    <r>
      <rPr>
        <sz val="11"/>
        <rFont val="ＭＳ Ｐ明朝"/>
        <family val="1"/>
        <charset val="128"/>
      </rPr>
      <t xml:space="preserve"> 町</t>
    </r>
    <rPh sb="1" eb="2">
      <t>ワ</t>
    </rPh>
    <rPh sb="3" eb="4">
      <t>キ</t>
    </rPh>
    <phoneticPr fontId="2"/>
  </si>
  <si>
    <t xml:space="preserve"> 上 関 町</t>
    <rPh sb="1" eb="2">
      <t>ウエ</t>
    </rPh>
    <rPh sb="3" eb="4">
      <t>セキ</t>
    </rPh>
    <rPh sb="5" eb="6">
      <t>チョウ</t>
    </rPh>
    <phoneticPr fontId="2"/>
  </si>
  <si>
    <t xml:space="preserve"> 田布施町</t>
    <rPh sb="1" eb="4">
      <t>タブセ</t>
    </rPh>
    <phoneticPr fontId="2"/>
  </si>
  <si>
    <t xml:space="preserve"> 平 生 町</t>
    <rPh sb="1" eb="2">
      <t>ヒラ</t>
    </rPh>
    <rPh sb="3" eb="4">
      <t>ショウ</t>
    </rPh>
    <phoneticPr fontId="2"/>
  </si>
  <si>
    <t xml:space="preserve"> 阿 武 町</t>
    <rPh sb="1" eb="2">
      <t>オク</t>
    </rPh>
    <rPh sb="3" eb="4">
      <t>タケ</t>
    </rPh>
    <phoneticPr fontId="2"/>
  </si>
  <si>
    <t>　</t>
  </si>
  <si>
    <t>１７０　学     校     基     本     調     査 (令和５年度)</t>
    <rPh sb="37" eb="39">
      <t>レイワ</t>
    </rPh>
    <phoneticPr fontId="2"/>
  </si>
  <si>
    <t>（６）　中学校</t>
    <phoneticPr fontId="2"/>
  </si>
  <si>
    <t>年    度</t>
  </si>
  <si>
    <t>学        級        数</t>
    <phoneticPr fontId="2"/>
  </si>
  <si>
    <t>生</t>
    <rPh sb="0" eb="1">
      <t>セイ</t>
    </rPh>
    <phoneticPr fontId="2"/>
  </si>
  <si>
    <t>徒</t>
    <rPh sb="0" eb="1">
      <t>ト</t>
    </rPh>
    <phoneticPr fontId="2"/>
  </si>
  <si>
    <t>本校</t>
    <phoneticPr fontId="2"/>
  </si>
  <si>
    <t>分校</t>
    <phoneticPr fontId="2"/>
  </si>
  <si>
    <t>単式</t>
    <phoneticPr fontId="2"/>
  </si>
  <si>
    <t>複式</t>
    <phoneticPr fontId="2"/>
  </si>
  <si>
    <t>務</t>
    <phoneticPr fontId="2"/>
  </si>
  <si>
    <t>兼務者</t>
    <phoneticPr fontId="2"/>
  </si>
  <si>
    <t>市　　町</t>
    <phoneticPr fontId="2"/>
  </si>
  <si>
    <t>学級</t>
    <phoneticPr fontId="2"/>
  </si>
  <si>
    <t>男</t>
    <phoneticPr fontId="2"/>
  </si>
  <si>
    <t>令 和  3  年 度</t>
    <rPh sb="0" eb="1">
      <t>レイ</t>
    </rPh>
    <rPh sb="2" eb="3">
      <t>ワ</t>
    </rPh>
    <phoneticPr fontId="2"/>
  </si>
  <si>
    <t>下 関 市</t>
    <phoneticPr fontId="2"/>
  </si>
  <si>
    <t>宇 部 市</t>
    <phoneticPr fontId="2"/>
  </si>
  <si>
    <t>山 口 市</t>
    <phoneticPr fontId="2"/>
  </si>
  <si>
    <t>萩 　　市</t>
    <phoneticPr fontId="2"/>
  </si>
  <si>
    <t>防 府 市</t>
    <phoneticPr fontId="2"/>
  </si>
  <si>
    <t>下 松 市</t>
    <phoneticPr fontId="2"/>
  </si>
  <si>
    <t>岩 国 市</t>
    <phoneticPr fontId="2"/>
  </si>
  <si>
    <r>
      <rPr>
        <sz val="11"/>
        <color indexed="8"/>
        <rFont val="ＭＳ Ｐ明朝"/>
        <family val="1"/>
        <charset val="128"/>
      </rPr>
      <t>光 　　</t>
    </r>
    <r>
      <rPr>
        <sz val="11"/>
        <rFont val="ＭＳ Ｐ明朝"/>
        <family val="1"/>
        <charset val="128"/>
      </rPr>
      <t>市</t>
    </r>
    <rPh sb="0" eb="1">
      <t>ヒカリ</t>
    </rPh>
    <phoneticPr fontId="2"/>
  </si>
  <si>
    <r>
      <rPr>
        <sz val="11"/>
        <color indexed="8"/>
        <rFont val="ＭＳ Ｐ明朝"/>
        <family val="1"/>
        <charset val="128"/>
      </rPr>
      <t xml:space="preserve">長 門 </t>
    </r>
    <r>
      <rPr>
        <sz val="11"/>
        <rFont val="ＭＳ Ｐ明朝"/>
        <family val="1"/>
        <charset val="128"/>
      </rPr>
      <t>市</t>
    </r>
    <rPh sb="0" eb="1">
      <t>チョウ</t>
    </rPh>
    <rPh sb="2" eb="3">
      <t>モン</t>
    </rPh>
    <rPh sb="4" eb="5">
      <t>シ</t>
    </rPh>
    <phoneticPr fontId="2"/>
  </si>
  <si>
    <r>
      <rPr>
        <sz val="11"/>
        <color indexed="8"/>
        <rFont val="ＭＳ Ｐ明朝"/>
        <family val="1"/>
        <charset val="128"/>
      </rPr>
      <t xml:space="preserve">柳 井 </t>
    </r>
    <r>
      <rPr>
        <sz val="11"/>
        <rFont val="ＭＳ Ｐ明朝"/>
        <family val="1"/>
        <charset val="128"/>
      </rPr>
      <t>市</t>
    </r>
    <rPh sb="0" eb="1">
      <t>ヤナギ</t>
    </rPh>
    <rPh sb="2" eb="3">
      <t>セイ</t>
    </rPh>
    <rPh sb="4" eb="5">
      <t>シ</t>
    </rPh>
    <phoneticPr fontId="2"/>
  </si>
  <si>
    <r>
      <rPr>
        <sz val="11"/>
        <color indexed="8"/>
        <rFont val="ＭＳ Ｐ明朝"/>
        <family val="1"/>
        <charset val="128"/>
      </rPr>
      <t>美 祢</t>
    </r>
    <r>
      <rPr>
        <sz val="11"/>
        <rFont val="ＭＳ Ｐ明朝"/>
        <family val="1"/>
        <charset val="128"/>
      </rPr>
      <t xml:space="preserve"> 市</t>
    </r>
    <rPh sb="0" eb="1">
      <t>ビ</t>
    </rPh>
    <rPh sb="2" eb="3">
      <t>ネ</t>
    </rPh>
    <phoneticPr fontId="2"/>
  </si>
  <si>
    <r>
      <rPr>
        <sz val="11"/>
        <color indexed="8"/>
        <rFont val="ＭＳ Ｐ明朝"/>
        <family val="1"/>
        <charset val="128"/>
      </rPr>
      <t>周 南</t>
    </r>
    <r>
      <rPr>
        <sz val="11"/>
        <rFont val="ＭＳ Ｐ明朝"/>
        <family val="1"/>
        <charset val="128"/>
      </rPr>
      <t xml:space="preserve"> 市</t>
    </r>
    <rPh sb="0" eb="1">
      <t>シュウ</t>
    </rPh>
    <rPh sb="2" eb="3">
      <t>ミナミ</t>
    </rPh>
    <phoneticPr fontId="2"/>
  </si>
  <si>
    <t>山陽小野田市</t>
    <rPh sb="0" eb="2">
      <t>サンヨウ</t>
    </rPh>
    <rPh sb="2" eb="5">
      <t>オノダ</t>
    </rPh>
    <rPh sb="5" eb="6">
      <t>シ</t>
    </rPh>
    <phoneticPr fontId="2"/>
  </si>
  <si>
    <r>
      <rPr>
        <sz val="11"/>
        <color indexed="8"/>
        <rFont val="ＭＳ Ｐ明朝"/>
        <family val="1"/>
        <charset val="128"/>
      </rPr>
      <t>周防大島</t>
    </r>
    <r>
      <rPr>
        <sz val="11"/>
        <rFont val="ＭＳ Ｐ明朝"/>
        <family val="1"/>
        <charset val="128"/>
      </rPr>
      <t>町</t>
    </r>
    <rPh sb="0" eb="2">
      <t>スオウ</t>
    </rPh>
    <rPh sb="2" eb="4">
      <t>オオシマ</t>
    </rPh>
    <phoneticPr fontId="2"/>
  </si>
  <si>
    <r>
      <rPr>
        <sz val="11"/>
        <color indexed="8"/>
        <rFont val="ＭＳ Ｐ明朝"/>
        <family val="1"/>
        <charset val="128"/>
      </rPr>
      <t>和 木</t>
    </r>
    <r>
      <rPr>
        <sz val="11"/>
        <rFont val="ＭＳ Ｐ明朝"/>
        <family val="1"/>
        <charset val="128"/>
      </rPr>
      <t xml:space="preserve"> 町</t>
    </r>
    <rPh sb="0" eb="1">
      <t>ワ</t>
    </rPh>
    <rPh sb="2" eb="3">
      <t>キ</t>
    </rPh>
    <phoneticPr fontId="2"/>
  </si>
  <si>
    <t>上 関 町</t>
    <rPh sb="0" eb="1">
      <t>ウエ</t>
    </rPh>
    <rPh sb="2" eb="3">
      <t>セキ</t>
    </rPh>
    <rPh sb="4" eb="5">
      <t>チョウ</t>
    </rPh>
    <phoneticPr fontId="2"/>
  </si>
  <si>
    <r>
      <rPr>
        <sz val="11"/>
        <color indexed="8"/>
        <rFont val="ＭＳ Ｐ明朝"/>
        <family val="1"/>
        <charset val="128"/>
      </rPr>
      <t>田布施</t>
    </r>
    <r>
      <rPr>
        <sz val="11"/>
        <rFont val="ＭＳ Ｐ明朝"/>
        <family val="1"/>
        <charset val="128"/>
      </rPr>
      <t>町</t>
    </r>
    <rPh sb="0" eb="3">
      <t>タブセ</t>
    </rPh>
    <phoneticPr fontId="2"/>
  </si>
  <si>
    <r>
      <rPr>
        <sz val="11"/>
        <color indexed="8"/>
        <rFont val="ＭＳ Ｐ明朝"/>
        <family val="1"/>
        <charset val="128"/>
      </rPr>
      <t>平 生</t>
    </r>
    <r>
      <rPr>
        <sz val="11"/>
        <rFont val="ＭＳ Ｐ明朝"/>
        <family val="1"/>
        <charset val="128"/>
      </rPr>
      <t xml:space="preserve"> 町</t>
    </r>
    <rPh sb="0" eb="1">
      <t>ヒラ</t>
    </rPh>
    <rPh sb="2" eb="3">
      <t>ショウ</t>
    </rPh>
    <phoneticPr fontId="2"/>
  </si>
  <si>
    <r>
      <rPr>
        <sz val="11"/>
        <color indexed="8"/>
        <rFont val="ＭＳ Ｐ明朝"/>
        <family val="1"/>
        <charset val="128"/>
      </rPr>
      <t>阿 武</t>
    </r>
    <r>
      <rPr>
        <sz val="11"/>
        <rFont val="ＭＳ Ｐ明朝"/>
        <family val="1"/>
        <charset val="128"/>
      </rPr>
      <t xml:space="preserve"> 町</t>
    </r>
    <rPh sb="0" eb="1">
      <t>オク</t>
    </rPh>
    <rPh sb="2" eb="3">
      <t>タケ</t>
    </rPh>
    <phoneticPr fontId="2"/>
  </si>
  <si>
    <t>（７）　高等学校（全日制・定時制）</t>
    <rPh sb="9" eb="10">
      <t>ゼン</t>
    </rPh>
    <rPh sb="10" eb="11">
      <t>ヒ</t>
    </rPh>
    <rPh sb="11" eb="12">
      <t>セイ</t>
    </rPh>
    <rPh sb="13" eb="14">
      <t>サダム</t>
    </rPh>
    <rPh sb="14" eb="15">
      <t>ジ</t>
    </rPh>
    <rPh sb="15" eb="16">
      <t>セイ</t>
    </rPh>
    <phoneticPr fontId="2"/>
  </si>
  <si>
    <t>区    分</t>
  </si>
  <si>
    <t>令和元年度</t>
    <rPh sb="0" eb="2">
      <t>レイワ</t>
    </rPh>
    <rPh sb="2" eb="3">
      <t>モト</t>
    </rPh>
    <rPh sb="3" eb="5">
      <t>ネンド</t>
    </rPh>
    <phoneticPr fontId="2"/>
  </si>
  <si>
    <t>公　　立</t>
    <rPh sb="0" eb="1">
      <t>コウ</t>
    </rPh>
    <rPh sb="3" eb="4">
      <t>タテ</t>
    </rPh>
    <phoneticPr fontId="2"/>
  </si>
  <si>
    <t>私    立</t>
  </si>
  <si>
    <t>　学　校　数</t>
    <phoneticPr fontId="2"/>
  </si>
  <si>
    <t>　　本　　校</t>
    <phoneticPr fontId="2"/>
  </si>
  <si>
    <t>　　分　　校</t>
    <phoneticPr fontId="2"/>
  </si>
  <si>
    <t>　教　員　数</t>
    <phoneticPr fontId="2"/>
  </si>
  <si>
    <t>　　本 務 者</t>
    <phoneticPr fontId="2"/>
  </si>
  <si>
    <t>　　　男</t>
    <rPh sb="3" eb="4">
      <t>オトコ</t>
    </rPh>
    <phoneticPr fontId="2"/>
  </si>
  <si>
    <t>　　　女</t>
    <rPh sb="3" eb="4">
      <t>オンナ</t>
    </rPh>
    <phoneticPr fontId="2"/>
  </si>
  <si>
    <t>　　兼 務 者</t>
    <phoneticPr fontId="2"/>
  </si>
  <si>
    <t>　職　員　数</t>
    <rPh sb="1" eb="2">
      <t>ショク</t>
    </rPh>
    <phoneticPr fontId="2"/>
  </si>
  <si>
    <t>　　うち事務職員</t>
    <phoneticPr fontId="2"/>
  </si>
  <si>
    <t>　生　徒　数</t>
    <rPh sb="1" eb="2">
      <t>ショウ</t>
    </rPh>
    <rPh sb="3" eb="4">
      <t>ト</t>
    </rPh>
    <phoneticPr fontId="2"/>
  </si>
  <si>
    <t>　　男</t>
    <rPh sb="2" eb="3">
      <t>オトコ</t>
    </rPh>
    <phoneticPr fontId="2"/>
  </si>
  <si>
    <t>　　女</t>
    <rPh sb="2" eb="3">
      <t>オンナ</t>
    </rPh>
    <phoneticPr fontId="2"/>
  </si>
  <si>
    <t>　　本　　科</t>
    <rPh sb="2" eb="3">
      <t>ホン</t>
    </rPh>
    <phoneticPr fontId="2"/>
  </si>
  <si>
    <t>　　　１ 学 年</t>
    <phoneticPr fontId="2"/>
  </si>
  <si>
    <t>　　　２ 学 年</t>
    <phoneticPr fontId="2"/>
  </si>
  <si>
    <t>　　　３ 学 年</t>
    <phoneticPr fontId="2"/>
  </si>
  <si>
    <t>　　　４ 学 年</t>
  </si>
  <si>
    <t>　　専 攻 科</t>
    <phoneticPr fontId="2"/>
  </si>
  <si>
    <t>　本科学科別生徒数</t>
    <rPh sb="1" eb="3">
      <t>ホンカ</t>
    </rPh>
    <rPh sb="3" eb="5">
      <t>ガッカ</t>
    </rPh>
    <rPh sb="5" eb="6">
      <t>ベツ</t>
    </rPh>
    <phoneticPr fontId="2"/>
  </si>
  <si>
    <t>　　普　　通</t>
    <phoneticPr fontId="2"/>
  </si>
  <si>
    <t>　　農　　業</t>
    <phoneticPr fontId="2"/>
  </si>
  <si>
    <t>　　工　　業</t>
    <phoneticPr fontId="2"/>
  </si>
  <si>
    <t>　　商　　業</t>
    <phoneticPr fontId="2"/>
  </si>
  <si>
    <t>　　水　　産</t>
    <phoneticPr fontId="2"/>
  </si>
  <si>
    <t>　　家　　庭</t>
    <phoneticPr fontId="2"/>
  </si>
  <si>
    <t>　　看　　護</t>
    <phoneticPr fontId="2"/>
  </si>
  <si>
    <t>　　福　　祉</t>
    <phoneticPr fontId="2"/>
  </si>
  <si>
    <t>　　そ の 他</t>
    <rPh sb="6" eb="7">
      <t>タ</t>
    </rPh>
    <phoneticPr fontId="2"/>
  </si>
  <si>
    <t>　　総　　合</t>
    <rPh sb="2" eb="3">
      <t>ソウ</t>
    </rPh>
    <rPh sb="5" eb="6">
      <t>ゴウ</t>
    </rPh>
    <phoneticPr fontId="2"/>
  </si>
  <si>
    <t>　　</t>
  </si>
  <si>
    <r>
      <t xml:space="preserve">　本科卒業者数 </t>
    </r>
    <r>
      <rPr>
        <sz val="11"/>
        <rFont val="ＭＳ Ｐゴシック"/>
        <family val="3"/>
        <charset val="128"/>
      </rPr>
      <t>1)</t>
    </r>
    <phoneticPr fontId="2"/>
  </si>
  <si>
    <t>　　女</t>
    <phoneticPr fontId="2"/>
  </si>
  <si>
    <t>　　普  通　　男</t>
    <phoneticPr fontId="2"/>
  </si>
  <si>
    <t>　　　　　  　　女</t>
    <phoneticPr fontId="2"/>
  </si>
  <si>
    <t>　　農　業　　男</t>
    <phoneticPr fontId="2"/>
  </si>
  <si>
    <t>　　工　業　　男</t>
    <phoneticPr fontId="2"/>
  </si>
  <si>
    <t>　　商　業　　男</t>
    <phoneticPr fontId="2"/>
  </si>
  <si>
    <t>　　水　産　　男</t>
    <phoneticPr fontId="2"/>
  </si>
  <si>
    <t>　　家　庭　　男</t>
    <phoneticPr fontId="2"/>
  </si>
  <si>
    <t>　　看　護　　男</t>
    <phoneticPr fontId="2"/>
  </si>
  <si>
    <t>　　福　祉　　男</t>
    <rPh sb="2" eb="3">
      <t>フク</t>
    </rPh>
    <rPh sb="4" eb="5">
      <t>シ</t>
    </rPh>
    <phoneticPr fontId="2"/>
  </si>
  <si>
    <t>　　その他   男</t>
    <rPh sb="4" eb="5">
      <t>タ</t>
    </rPh>
    <phoneticPr fontId="2"/>
  </si>
  <si>
    <t>　　総　合　　男</t>
    <rPh sb="2" eb="3">
      <t>ソウ</t>
    </rPh>
    <rPh sb="4" eb="5">
      <t>ゴウ</t>
    </rPh>
    <phoneticPr fontId="2"/>
  </si>
  <si>
    <t>注　1）前年度間の卒業者数である。</t>
    <phoneticPr fontId="2"/>
  </si>
  <si>
    <t>　　（８）　特別支援学校</t>
    <rPh sb="6" eb="7">
      <t>トク</t>
    </rPh>
    <rPh sb="7" eb="8">
      <t>ベツ</t>
    </rPh>
    <rPh sb="8" eb="9">
      <t>ササ</t>
    </rPh>
    <rPh sb="9" eb="10">
      <t>エン</t>
    </rPh>
    <rPh sb="10" eb="11">
      <t>ガク</t>
    </rPh>
    <rPh sb="11" eb="12">
      <t>コウ</t>
    </rPh>
    <phoneticPr fontId="2"/>
  </si>
  <si>
    <t>学級数</t>
  </si>
  <si>
    <t>在              学              者              数</t>
  </si>
  <si>
    <t>職員数
（本務者）</t>
    <rPh sb="5" eb="7">
      <t>ホンム</t>
    </rPh>
    <rPh sb="7" eb="8">
      <t>シャ</t>
    </rPh>
    <phoneticPr fontId="2"/>
  </si>
  <si>
    <t>幼稚部</t>
  </si>
  <si>
    <t>小学部</t>
  </si>
  <si>
    <t>中学部</t>
  </si>
  <si>
    <t>高等部</t>
  </si>
  <si>
    <t>本務者</t>
  </si>
  <si>
    <t>兼務者</t>
  </si>
  <si>
    <t>令和3年度</t>
    <rPh sb="0" eb="2">
      <t>レイワ</t>
    </rPh>
    <rPh sb="3" eb="5">
      <t>ネンド</t>
    </rPh>
    <phoneticPr fontId="2"/>
  </si>
  <si>
    <t xml:space="preserve">（９）　特別支援学級 </t>
    <rPh sb="4" eb="5">
      <t>トク</t>
    </rPh>
    <rPh sb="5" eb="6">
      <t>ベツ</t>
    </rPh>
    <rPh sb="6" eb="7">
      <t>ササ</t>
    </rPh>
    <rPh sb="7" eb="8">
      <t>エン</t>
    </rPh>
    <rPh sb="8" eb="9">
      <t>ガク</t>
    </rPh>
    <rPh sb="9" eb="10">
      <t>キュウ</t>
    </rPh>
    <phoneticPr fontId="2"/>
  </si>
  <si>
    <t>年度、学級種類</t>
    <rPh sb="3" eb="5">
      <t>ガッキュウ</t>
    </rPh>
    <rPh sb="5" eb="7">
      <t>シュルイ</t>
    </rPh>
    <phoneticPr fontId="2"/>
  </si>
  <si>
    <t>小     学     校</t>
  </si>
  <si>
    <t>中     学     校</t>
  </si>
  <si>
    <t>学  級  数</t>
  </si>
  <si>
    <t>児童生徒数</t>
  </si>
  <si>
    <t>児  童  数</t>
  </si>
  <si>
    <t>生  徒  数</t>
  </si>
  <si>
    <t>知的障害</t>
    <rPh sb="0" eb="1">
      <t>チ</t>
    </rPh>
    <rPh sb="1" eb="2">
      <t>テキ</t>
    </rPh>
    <rPh sb="2" eb="4">
      <t>ショウガイ</t>
    </rPh>
    <phoneticPr fontId="2"/>
  </si>
  <si>
    <t>肢体不自由</t>
    <phoneticPr fontId="2"/>
  </si>
  <si>
    <t>病弱・身体虚弱</t>
  </si>
  <si>
    <t>弱　視</t>
    <rPh sb="0" eb="1">
      <t>ヨワ</t>
    </rPh>
    <rPh sb="2" eb="3">
      <t>シ</t>
    </rPh>
    <phoneticPr fontId="2"/>
  </si>
  <si>
    <t>難　聴</t>
    <phoneticPr fontId="2"/>
  </si>
  <si>
    <t>言語障害</t>
    <phoneticPr fontId="2"/>
  </si>
  <si>
    <t>自閉症・情緒障害</t>
    <rPh sb="0" eb="3">
      <t>ジヘイショウ</t>
    </rPh>
    <phoneticPr fontId="2"/>
  </si>
  <si>
    <t>（１０）　専修学校</t>
    <phoneticPr fontId="2"/>
  </si>
  <si>
    <t>年  度、学　科</t>
    <rPh sb="5" eb="6">
      <t>ガク</t>
    </rPh>
    <rPh sb="7" eb="8">
      <t>カ</t>
    </rPh>
    <phoneticPr fontId="2"/>
  </si>
  <si>
    <t>学 科 数</t>
  </si>
  <si>
    <t>生　　　徒　　　数</t>
    <rPh sb="4" eb="5">
      <t>ト</t>
    </rPh>
    <rPh sb="8" eb="9">
      <t>スウ</t>
    </rPh>
    <phoneticPr fontId="2"/>
  </si>
  <si>
    <t>学　　科</t>
    <rPh sb="0" eb="1">
      <t>ガク</t>
    </rPh>
    <rPh sb="3" eb="4">
      <t>カ</t>
    </rPh>
    <phoneticPr fontId="2"/>
  </si>
  <si>
    <t>歯科衛生</t>
  </si>
  <si>
    <t>歯科技工</t>
  </si>
  <si>
    <t>理学・作業療法</t>
  </si>
  <si>
    <t>その他(医療関係)</t>
  </si>
  <si>
    <t>国      立</t>
  </si>
  <si>
    <t>調　   理</t>
  </si>
  <si>
    <t>公      立</t>
  </si>
  <si>
    <t>理　   容</t>
  </si>
  <si>
    <t>私      立</t>
  </si>
  <si>
    <t>美　   容</t>
  </si>
  <si>
    <t>製菓・製パン</t>
  </si>
  <si>
    <t>高 等 課 程</t>
  </si>
  <si>
    <t>介護福祉</t>
  </si>
  <si>
    <t>准  看  護</t>
  </si>
  <si>
    <t>商　   業</t>
  </si>
  <si>
    <t>経理・簿記</t>
  </si>
  <si>
    <t>旅　   行</t>
  </si>
  <si>
    <t>社会福祉</t>
  </si>
  <si>
    <t>情　   報</t>
  </si>
  <si>
    <t>ビジネス</t>
  </si>
  <si>
    <t>その他(商業実務関係)</t>
  </si>
  <si>
    <t>和  洋  裁</t>
  </si>
  <si>
    <t>法律行政</t>
  </si>
  <si>
    <t>専 門 課 程</t>
  </si>
  <si>
    <t>その他(文化・教養関係)</t>
  </si>
  <si>
    <t>情報処理</t>
  </si>
  <si>
    <t>農　   業</t>
  </si>
  <si>
    <t>一 般 課 程</t>
  </si>
  <si>
    <t>園　   芸</t>
  </si>
  <si>
    <t>受験・補習</t>
  </si>
  <si>
    <t>その他(農業関係)</t>
  </si>
  <si>
    <t>看　   護</t>
  </si>
  <si>
    <t>（１１）　各種学校</t>
    <phoneticPr fontId="2"/>
  </si>
  <si>
    <t>年度、設置者</t>
    <rPh sb="3" eb="6">
      <t>セッチシャ</t>
    </rPh>
    <phoneticPr fontId="2"/>
  </si>
  <si>
    <t>課 程 数</t>
  </si>
  <si>
    <t>課      程</t>
    <phoneticPr fontId="2"/>
  </si>
  <si>
    <t>准　看　護</t>
  </si>
  <si>
    <t>和　洋　裁</t>
  </si>
  <si>
    <t>自動車操縦</t>
  </si>
  <si>
    <t>公     立</t>
    <phoneticPr fontId="2"/>
  </si>
  <si>
    <t>外国人学校</t>
  </si>
  <si>
    <t>私     立</t>
    <phoneticPr fontId="2"/>
  </si>
  <si>
    <t>（１２）　不就学学齢児童生徒数</t>
    <phoneticPr fontId="2"/>
  </si>
  <si>
    <t>学　　齢　　児　　童</t>
    <rPh sb="0" eb="1">
      <t>ガク</t>
    </rPh>
    <rPh sb="3" eb="4">
      <t>ヨワイ</t>
    </rPh>
    <rPh sb="6" eb="7">
      <t>ジ</t>
    </rPh>
    <rPh sb="9" eb="10">
      <t>ワラベ</t>
    </rPh>
    <phoneticPr fontId="2"/>
  </si>
  <si>
    <t>学　　齢　　生　　徒</t>
    <rPh sb="0" eb="1">
      <t>ガク</t>
    </rPh>
    <rPh sb="3" eb="4">
      <t>ヨワイ</t>
    </rPh>
    <rPh sb="6" eb="7">
      <t>ショウ</t>
    </rPh>
    <rPh sb="9" eb="10">
      <t>ト</t>
    </rPh>
    <phoneticPr fontId="2"/>
  </si>
  <si>
    <t>区                 分</t>
  </si>
  <si>
    <t>6歳</t>
  </si>
  <si>
    <t>7</t>
  </si>
  <si>
    <t>8</t>
  </si>
  <si>
    <t>9</t>
  </si>
  <si>
    <t>10</t>
  </si>
  <si>
    <t>11</t>
  </si>
  <si>
    <t>12歳</t>
  </si>
  <si>
    <t>13</t>
  </si>
  <si>
    <t>14</t>
  </si>
  <si>
    <t>令　和　3　年　度</t>
    <rPh sb="0" eb="1">
      <t>レイ</t>
    </rPh>
    <rPh sb="2" eb="3">
      <t>ワ</t>
    </rPh>
    <phoneticPr fontId="2"/>
  </si>
  <si>
    <t>就     学     免     除     者</t>
  </si>
  <si>
    <t>病 弱  ・  発 育 不 完 全</t>
    <rPh sb="8" eb="9">
      <t>ハッ</t>
    </rPh>
    <rPh sb="10" eb="11">
      <t>イク</t>
    </rPh>
    <rPh sb="12" eb="13">
      <t>フ</t>
    </rPh>
    <rPh sb="14" eb="15">
      <t>カン</t>
    </rPh>
    <rPh sb="16" eb="17">
      <t>ゼン</t>
    </rPh>
    <phoneticPr fontId="2"/>
  </si>
  <si>
    <t>児童自立支援施設又は
少 年 院 に い る た め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1" eb="12">
      <t>ショウ</t>
    </rPh>
    <rPh sb="13" eb="14">
      <t>ネン</t>
    </rPh>
    <rPh sb="15" eb="16">
      <t>イン</t>
    </rPh>
    <phoneticPr fontId="2"/>
  </si>
  <si>
    <t>重　国　籍　の　た　め</t>
    <rPh sb="0" eb="1">
      <t>ジュウ</t>
    </rPh>
    <rPh sb="2" eb="3">
      <t>クニ</t>
    </rPh>
    <rPh sb="4" eb="5">
      <t>セキ</t>
    </rPh>
    <phoneticPr fontId="2"/>
  </si>
  <si>
    <t>そ　　　の　　　他</t>
    <rPh sb="8" eb="9">
      <t>タ</t>
    </rPh>
    <phoneticPr fontId="2"/>
  </si>
  <si>
    <t>就     学     猶     予     者</t>
  </si>
  <si>
    <t>（１３）　中学校卒業後の状況</t>
    <phoneticPr fontId="2"/>
  </si>
  <si>
    <t>　                                      この表は，各年度とも3月卒業者について，翌年度5月1日現在の状況を調査したものである。</t>
    <rPh sb="46" eb="47">
      <t>ド</t>
    </rPh>
    <rPh sb="59" eb="62">
      <t>ヨクネンド</t>
    </rPh>
    <phoneticPr fontId="2"/>
  </si>
  <si>
    <t>注：HP掲載用ファイル作成時は一時的に削除してシートコピーすること。</t>
    <rPh sb="0" eb="1">
      <t>チュウ</t>
    </rPh>
    <rPh sb="4" eb="6">
      <t>ケイサイ</t>
    </rPh>
    <rPh sb="6" eb="7">
      <t>ヨウ</t>
    </rPh>
    <rPh sb="11" eb="14">
      <t>サクセイジ</t>
    </rPh>
    <rPh sb="15" eb="18">
      <t>イチジテキ</t>
    </rPh>
    <rPh sb="19" eb="21">
      <t>サクジョ</t>
    </rPh>
    <phoneticPr fontId="2"/>
  </si>
  <si>
    <t>区               分</t>
  </si>
  <si>
    <t>令和２年度（３年３月）</t>
    <rPh sb="0" eb="2">
      <t>レイワ</t>
    </rPh>
    <rPh sb="3" eb="5">
      <t>ネンド</t>
    </rPh>
    <rPh sb="7" eb="8">
      <t>ネン</t>
    </rPh>
    <rPh sb="9" eb="10">
      <t>ガツ</t>
    </rPh>
    <phoneticPr fontId="2"/>
  </si>
  <si>
    <t>３年度（４年３月）</t>
    <rPh sb="1" eb="3">
      <t>ネンド</t>
    </rPh>
    <rPh sb="5" eb="6">
      <t>ネン</t>
    </rPh>
    <rPh sb="7" eb="8">
      <t>ガツ</t>
    </rPh>
    <phoneticPr fontId="2"/>
  </si>
  <si>
    <t>４年度（５年３月）</t>
    <rPh sb="1" eb="3">
      <t>ネンド</t>
    </rPh>
    <rPh sb="5" eb="6">
      <t>ネン</t>
    </rPh>
    <rPh sb="7" eb="8">
      <t>ガツ</t>
    </rPh>
    <phoneticPr fontId="2"/>
  </si>
  <si>
    <t>男女計</t>
    <rPh sb="0" eb="3">
      <t>ダンジョケイ</t>
    </rPh>
    <phoneticPr fontId="2"/>
  </si>
  <si>
    <t>卒     業     者     数</t>
    <phoneticPr fontId="2"/>
  </si>
  <si>
    <t xml:space="preserve"> 高 等 学 校 等 進 学 者A</t>
    <rPh sb="1" eb="2">
      <t>タカ</t>
    </rPh>
    <rPh sb="3" eb="4">
      <t>トウ</t>
    </rPh>
    <rPh sb="5" eb="6">
      <t>ガク</t>
    </rPh>
    <rPh sb="7" eb="8">
      <t>コウ</t>
    </rPh>
    <rPh sb="9" eb="10">
      <t>トウ</t>
    </rPh>
    <rPh sb="11" eb="12">
      <t>ススム</t>
    </rPh>
    <rPh sb="13" eb="14">
      <t>ガク</t>
    </rPh>
    <rPh sb="15" eb="16">
      <t>シャ</t>
    </rPh>
    <phoneticPr fontId="2"/>
  </si>
  <si>
    <t>高   等   学   校　（本   科）</t>
    <phoneticPr fontId="2"/>
  </si>
  <si>
    <t>全　　日　　制</t>
    <phoneticPr fontId="2"/>
  </si>
  <si>
    <t>定　　時　　制</t>
    <phoneticPr fontId="2"/>
  </si>
  <si>
    <t>通　　信　　制</t>
    <rPh sb="0" eb="1">
      <t>ツウ</t>
    </rPh>
    <rPh sb="3" eb="4">
      <t>シン</t>
    </rPh>
    <phoneticPr fontId="2"/>
  </si>
  <si>
    <t>高   等   学   校　（別   科）</t>
    <phoneticPr fontId="2"/>
  </si>
  <si>
    <t>中等教育学校後期課程（本科）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1" eb="13">
      <t>ホンカ</t>
    </rPh>
    <phoneticPr fontId="2"/>
  </si>
  <si>
    <t>高   等   専   門   学   校</t>
    <phoneticPr fontId="2"/>
  </si>
  <si>
    <t>特別支援学校高等部(本科)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2"/>
  </si>
  <si>
    <t xml:space="preserve"> 専修学校 （高等課程）進学者B</t>
    <rPh sb="7" eb="9">
      <t>コウトウ</t>
    </rPh>
    <rPh sb="9" eb="11">
      <t>カテイ</t>
    </rPh>
    <rPh sb="12" eb="15">
      <t>シンガクシャ</t>
    </rPh>
    <phoneticPr fontId="2"/>
  </si>
  <si>
    <t xml:space="preserve"> 専修学校 （一般課程）等入学者C</t>
    <rPh sb="7" eb="9">
      <t>イッパン</t>
    </rPh>
    <rPh sb="9" eb="11">
      <t>カテイ</t>
    </rPh>
    <rPh sb="12" eb="13">
      <t>トウ</t>
    </rPh>
    <phoneticPr fontId="2"/>
  </si>
  <si>
    <r>
      <t xml:space="preserve"> 公共職業能力開発施設等入学者</t>
    </r>
    <r>
      <rPr>
        <sz val="11"/>
        <rFont val="ＭＳ Ｐ明朝"/>
        <family val="1"/>
        <charset val="128"/>
      </rPr>
      <t>D</t>
    </r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phoneticPr fontId="2"/>
  </si>
  <si>
    <t xml:space="preserve"> 就     職     者     等</t>
    <rPh sb="19" eb="20">
      <t>ナド</t>
    </rPh>
    <phoneticPr fontId="2"/>
  </si>
  <si>
    <t xml:space="preserve">  自営業主等</t>
    <phoneticPr fontId="2"/>
  </si>
  <si>
    <t>　常用労働者</t>
    <phoneticPr fontId="2"/>
  </si>
  <si>
    <t>　　　　無期雇用労働者</t>
    <phoneticPr fontId="2"/>
  </si>
  <si>
    <r>
      <t>　　　　有期雇用労働者※
　　　</t>
    </r>
    <r>
      <rPr>
        <sz val="9"/>
        <rFont val="ＭＳ Ｐ明朝"/>
        <family val="1"/>
        <charset val="128"/>
      </rPr>
      <t>（雇用契約期間が１ヶ月以上の者）</t>
    </r>
    <rPh sb="17" eb="19">
      <t>コヨウ</t>
    </rPh>
    <rPh sb="19" eb="21">
      <t>ケイヤク</t>
    </rPh>
    <rPh sb="21" eb="23">
      <t>キカン</t>
    </rPh>
    <rPh sb="26" eb="27">
      <t>ゲツ</t>
    </rPh>
    <rPh sb="27" eb="29">
      <t>イジョウ</t>
    </rPh>
    <rPh sb="30" eb="31">
      <t>モノ</t>
    </rPh>
    <phoneticPr fontId="2"/>
  </si>
  <si>
    <t xml:space="preserve">    臨時労働者</t>
    <phoneticPr fontId="2"/>
  </si>
  <si>
    <t xml:space="preserve"> 上　記　以　外　の  者</t>
    <rPh sb="1" eb="2">
      <t>ジョウ</t>
    </rPh>
    <rPh sb="3" eb="4">
      <t>キ</t>
    </rPh>
    <rPh sb="5" eb="6">
      <t>イ</t>
    </rPh>
    <rPh sb="7" eb="8">
      <t>ソト</t>
    </rPh>
    <rPh sb="12" eb="13">
      <t>モノ</t>
    </rPh>
    <phoneticPr fontId="2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</si>
  <si>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シャ</t>
    </rPh>
    <phoneticPr fontId="2"/>
  </si>
  <si>
    <t>就職者・就職進学者計</t>
    <rPh sb="0" eb="3">
      <t>シュウショクシャ</t>
    </rPh>
    <rPh sb="4" eb="6">
      <t>シュウショク</t>
    </rPh>
    <rPh sb="6" eb="9">
      <t>シンガクシャ</t>
    </rPh>
    <rPh sb="9" eb="10">
      <t>ケイ</t>
    </rPh>
    <phoneticPr fontId="2"/>
  </si>
  <si>
    <t xml:space="preserve"> A～Dのうち就職している者（再掲） </t>
    <rPh sb="2" eb="4">
      <t>サイケイ</t>
    </rPh>
    <phoneticPr fontId="2"/>
  </si>
  <si>
    <r>
      <rPr>
        <sz val="11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※のうち雇用契約期間が1年以上かつ  フルタイム勤務相当の者（再掲）</t>
    </r>
    <rPh sb="32" eb="34">
      <t>サイケイ</t>
    </rPh>
    <phoneticPr fontId="2"/>
  </si>
  <si>
    <t>産  業  別  就  職  者  数</t>
  </si>
  <si>
    <t xml:space="preserve"> 第   １   次   産   業</t>
    <phoneticPr fontId="2"/>
  </si>
  <si>
    <t xml:space="preserve"> 第   ２   次   産   業</t>
    <phoneticPr fontId="2"/>
  </si>
  <si>
    <t xml:space="preserve"> 第   ３   次   産   業</t>
    <phoneticPr fontId="2"/>
  </si>
  <si>
    <t xml:space="preserve"> 上　記　以　外　の  者</t>
    <phoneticPr fontId="2"/>
  </si>
  <si>
    <t>（１４）　高等学校卒業後の状況</t>
    <phoneticPr fontId="2"/>
  </si>
  <si>
    <t>この表は，各年度とも3月に全日制・定時制の本科を卒業した者について，翌年度5月1日現在の状況を調査したものである。</t>
    <rPh sb="7" eb="8">
      <t>ド</t>
    </rPh>
    <rPh sb="13" eb="16">
      <t>ゼンニチセイ</t>
    </rPh>
    <rPh sb="17" eb="20">
      <t>テイジセイ</t>
    </rPh>
    <rPh sb="21" eb="23">
      <t>ホンカ</t>
    </rPh>
    <rPh sb="34" eb="37">
      <t>ヨクネンド</t>
    </rPh>
    <phoneticPr fontId="2"/>
  </si>
  <si>
    <t>令和</t>
    <rPh sb="0" eb="2">
      <t>レイワ</t>
    </rPh>
    <phoneticPr fontId="2"/>
  </si>
  <si>
    <t>３年度</t>
    <rPh sb="1" eb="3">
      <t>ネンド</t>
    </rPh>
    <phoneticPr fontId="2"/>
  </si>
  <si>
    <t>性　　別</t>
    <rPh sb="0" eb="1">
      <t>セイ</t>
    </rPh>
    <rPh sb="3" eb="4">
      <t>ベツ</t>
    </rPh>
    <phoneticPr fontId="2"/>
  </si>
  <si>
    <t>学　　　　　　　　　科　　　　　　　　　別</t>
    <rPh sb="0" eb="1">
      <t>ガク</t>
    </rPh>
    <rPh sb="10" eb="11">
      <t>カ</t>
    </rPh>
    <rPh sb="20" eb="21">
      <t>ベツ</t>
    </rPh>
    <phoneticPr fontId="2"/>
  </si>
  <si>
    <t>(４年3月)</t>
    <rPh sb="2" eb="3">
      <t>ネン</t>
    </rPh>
    <rPh sb="4" eb="5">
      <t>ツキ</t>
    </rPh>
    <phoneticPr fontId="2"/>
  </si>
  <si>
    <t>普通</t>
  </si>
  <si>
    <t>農業</t>
  </si>
  <si>
    <t>工業</t>
  </si>
  <si>
    <t>商業</t>
  </si>
  <si>
    <t>水産</t>
  </si>
  <si>
    <t>家庭</t>
  </si>
  <si>
    <t>看護</t>
  </si>
  <si>
    <t>福祉</t>
    <rPh sb="0" eb="2">
      <t>フクシ</t>
    </rPh>
    <phoneticPr fontId="2"/>
  </si>
  <si>
    <t>その他</t>
    <rPh sb="2" eb="3">
      <t>タ</t>
    </rPh>
    <phoneticPr fontId="2"/>
  </si>
  <si>
    <t>総合</t>
    <rPh sb="0" eb="2">
      <t>ソウゴウ</t>
    </rPh>
    <phoneticPr fontId="2"/>
  </si>
  <si>
    <t>卒    業    者    数</t>
    <phoneticPr fontId="2"/>
  </si>
  <si>
    <t xml:space="preserve"> 大　学　等　進　学　者  A</t>
    <rPh sb="1" eb="2">
      <t>ダイ</t>
    </rPh>
    <rPh sb="3" eb="4">
      <t>ガク</t>
    </rPh>
    <rPh sb="5" eb="6">
      <t>トウ</t>
    </rPh>
    <rPh sb="7" eb="8">
      <t>シン</t>
    </rPh>
    <phoneticPr fontId="2"/>
  </si>
  <si>
    <t>大　学（学　部）</t>
    <phoneticPr fontId="2"/>
  </si>
  <si>
    <t>男女別計</t>
    <rPh sb="0" eb="3">
      <t>ダンジョベツ</t>
    </rPh>
    <rPh sb="3" eb="4">
      <t>ケイ</t>
    </rPh>
    <phoneticPr fontId="2"/>
  </si>
  <si>
    <t>学科計</t>
    <rPh sb="0" eb="2">
      <t>ガッカ</t>
    </rPh>
    <rPh sb="2" eb="3">
      <t>ケイ</t>
    </rPh>
    <phoneticPr fontId="2"/>
  </si>
  <si>
    <t>短期大学（本科）</t>
    <phoneticPr fontId="2"/>
  </si>
  <si>
    <t>大学・短期大学の通信教育部及び
放送大学</t>
    <phoneticPr fontId="2"/>
  </si>
  <si>
    <t>大学・短期大学（別科）</t>
    <phoneticPr fontId="2"/>
  </si>
  <si>
    <t>高等学校（専攻科）</t>
    <phoneticPr fontId="2"/>
  </si>
  <si>
    <t>特別支援学校高等部（専攻科）</t>
    <rPh sb="0" eb="2">
      <t>トクベツ</t>
    </rPh>
    <rPh sb="2" eb="4">
      <t>シエン</t>
    </rPh>
    <phoneticPr fontId="2"/>
  </si>
  <si>
    <t xml:space="preserve"> 専修学校（専門課程）進学者  B</t>
    <rPh sb="6" eb="8">
      <t>センモン</t>
    </rPh>
    <rPh sb="8" eb="10">
      <t>カテイ</t>
    </rPh>
    <rPh sb="11" eb="14">
      <t>シンガクシャ</t>
    </rPh>
    <phoneticPr fontId="2"/>
  </si>
  <si>
    <t xml:space="preserve"> 専修学校（一般課程）等入学者  C</t>
    <rPh sb="6" eb="8">
      <t>イッパン</t>
    </rPh>
    <rPh sb="8" eb="10">
      <t>カテイ</t>
    </rPh>
    <rPh sb="12" eb="13">
      <t>ニュウ</t>
    </rPh>
    <phoneticPr fontId="2"/>
  </si>
  <si>
    <t xml:space="preserve"> 公共職業能力開発施設等入学者  D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2"/>
  </si>
  <si>
    <t>　就　職　者　等</t>
    <phoneticPr fontId="2"/>
  </si>
  <si>
    <t>　 自営業主等</t>
    <rPh sb="2" eb="7">
      <t>ジエイギョウシュトウ</t>
    </rPh>
    <phoneticPr fontId="2"/>
  </si>
  <si>
    <t>　 常用労働者    無期雇用労働者</t>
    <rPh sb="2" eb="4">
      <t>ジョウヨウ</t>
    </rPh>
    <rPh sb="4" eb="7">
      <t>ロウドウシャ</t>
    </rPh>
    <rPh sb="11" eb="13">
      <t>ムキ</t>
    </rPh>
    <rPh sb="13" eb="15">
      <t>コヨウ</t>
    </rPh>
    <rPh sb="15" eb="18">
      <t>ロウドウシャ</t>
    </rPh>
    <phoneticPr fontId="2"/>
  </si>
  <si>
    <r>
      <t>　　　　　　　　　 　 有期雇用労働者※
　　　　　　　　</t>
    </r>
    <r>
      <rPr>
        <sz val="8"/>
        <rFont val="ＭＳ Ｐ明朝"/>
        <family val="1"/>
        <charset val="128"/>
      </rPr>
      <t>（雇用契約期間が１ヶ月以上の者）</t>
    </r>
    <rPh sb="12" eb="19">
      <t>ユウキコヨウロウドウシャ</t>
    </rPh>
    <rPh sb="32" eb="34">
      <t>ケイヤク</t>
    </rPh>
    <rPh sb="43" eb="44">
      <t>モノ</t>
    </rPh>
    <phoneticPr fontId="2"/>
  </si>
  <si>
    <t>　臨時労働者</t>
    <rPh sb="1" eb="6">
      <t>リンジロウドウシャ</t>
    </rPh>
    <phoneticPr fontId="2"/>
  </si>
  <si>
    <t xml:space="preserve"> 上　記　以　外　の　者</t>
    <phoneticPr fontId="2"/>
  </si>
  <si>
    <t xml:space="preserve"> 不　詳　・　死　亡　の　者</t>
    <rPh sb="1" eb="2">
      <t>フ</t>
    </rPh>
    <rPh sb="3" eb="4">
      <t>ショウ</t>
    </rPh>
    <rPh sb="7" eb="8">
      <t>シ</t>
    </rPh>
    <rPh sb="9" eb="10">
      <t>ボウ</t>
    </rPh>
    <rPh sb="13" eb="14">
      <t>モノ</t>
    </rPh>
    <phoneticPr fontId="2"/>
  </si>
  <si>
    <t>　A～Ｄのうち就職している者（再掲）</t>
    <rPh sb="8" eb="10">
      <t>シュウショクモノ</t>
    </rPh>
    <rPh sb="15" eb="17">
      <t>サイケイ</t>
    </rPh>
    <phoneticPr fontId="2"/>
  </si>
  <si>
    <t>　※のうち雇用契約期間が１年以上かつ フルタイム（再掲）</t>
    <rPh sb="25" eb="27">
      <t>サイケイ</t>
    </rPh>
    <phoneticPr fontId="2"/>
  </si>
  <si>
    <t xml:space="preserve"> 第    １    次    産    業</t>
    <phoneticPr fontId="2"/>
  </si>
  <si>
    <t>就＋就進</t>
    <rPh sb="0" eb="1">
      <t>シュウ</t>
    </rPh>
    <rPh sb="2" eb="3">
      <t>シュウ</t>
    </rPh>
    <rPh sb="3" eb="4">
      <t>ススム</t>
    </rPh>
    <phoneticPr fontId="2"/>
  </si>
  <si>
    <t>農　業　、　林　業</t>
    <rPh sb="6" eb="7">
      <t>ハヤシ</t>
    </rPh>
    <rPh sb="8" eb="9">
      <t>ギョウ</t>
    </rPh>
    <phoneticPr fontId="2"/>
  </si>
  <si>
    <t>漁  業</t>
    <phoneticPr fontId="2"/>
  </si>
  <si>
    <t xml:space="preserve"> 第    ２    次    産    業</t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</si>
  <si>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</si>
  <si>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  設  業</t>
    <phoneticPr fontId="2"/>
  </si>
  <si>
    <t>製  造  業</t>
    <phoneticPr fontId="2"/>
  </si>
  <si>
    <t xml:space="preserve"> 第    ３    次    産    業</t>
    <phoneticPr fontId="2"/>
  </si>
  <si>
    <t>電気・ガス・熱供給・水道業</t>
    <phoneticPr fontId="2"/>
  </si>
  <si>
    <t>情報通信業</t>
    <rPh sb="0" eb="1">
      <t>ジョウ</t>
    </rPh>
    <rPh sb="1" eb="2">
      <t>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</si>
  <si>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</si>
  <si>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</si>
  <si>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</si>
  <si>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</si>
  <si>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</si>
  <si>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宿泊業、飲食サービス業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</si>
  <si>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</si>
  <si>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2"/>
  </si>
  <si>
    <t>医療、福祉</t>
    <rPh sb="0" eb="1">
      <t>イ</t>
    </rPh>
    <rPh sb="1" eb="2">
      <t>リョウ</t>
    </rPh>
    <rPh sb="3" eb="4">
      <t>フク</t>
    </rPh>
    <rPh sb="4" eb="5">
      <t>シ</t>
    </rPh>
    <phoneticPr fontId="2"/>
  </si>
  <si>
    <t>複合サービス事業</t>
    <rPh sb="0" eb="1">
      <t>フク</t>
    </rPh>
    <rPh sb="1" eb="2">
      <t>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</si>
  <si>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</si>
  <si>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公務（他に分類されるものを除く）</t>
    <rPh sb="3" eb="4">
      <t>タ</t>
    </rPh>
    <rPh sb="5" eb="7">
      <t>ブンルイ</t>
    </rPh>
    <rPh sb="13" eb="14">
      <t>ノゾ</t>
    </rPh>
    <phoneticPr fontId="2"/>
  </si>
  <si>
    <t xml:space="preserve"> 上　記　以　外　の　も　の</t>
    <rPh sb="1" eb="2">
      <t>ジョウ</t>
    </rPh>
    <rPh sb="3" eb="4">
      <t>キ</t>
    </rPh>
    <rPh sb="5" eb="6">
      <t>イ</t>
    </rPh>
    <rPh sb="7" eb="8">
      <t>ソト</t>
    </rPh>
    <phoneticPr fontId="2"/>
  </si>
  <si>
    <t>職  業  別  就  職  者  数</t>
  </si>
  <si>
    <t xml:space="preserve"> 専門的・技術的職業従事者</t>
    <phoneticPr fontId="2"/>
  </si>
  <si>
    <t xml:space="preserve"> 事務従事者</t>
    <rPh sb="4" eb="5">
      <t>ジ</t>
    </rPh>
    <phoneticPr fontId="2"/>
  </si>
  <si>
    <t xml:space="preserve"> 販売従事者</t>
    <rPh sb="1" eb="2">
      <t>ハン</t>
    </rPh>
    <rPh sb="2" eb="3">
      <t>バイ</t>
    </rPh>
    <rPh sb="3" eb="4">
      <t>ジュウ</t>
    </rPh>
    <rPh sb="4" eb="5">
      <t>ジ</t>
    </rPh>
    <rPh sb="5" eb="6">
      <t>シャ</t>
    </rPh>
    <phoneticPr fontId="2"/>
  </si>
  <si>
    <t xml:space="preserve"> サービス職業従事者</t>
    <phoneticPr fontId="2"/>
  </si>
  <si>
    <t xml:space="preserve"> 保安職業従事者</t>
    <phoneticPr fontId="2"/>
  </si>
  <si>
    <t xml:space="preserve"> 農林業従事者</t>
    <rPh sb="4" eb="7">
      <t>ジュウジシャ</t>
    </rPh>
    <phoneticPr fontId="2"/>
  </si>
  <si>
    <t xml:space="preserve"> 漁業従事者</t>
    <rPh sb="3" eb="4">
      <t>ジュウ</t>
    </rPh>
    <rPh sb="4" eb="5">
      <t>ジ</t>
    </rPh>
    <phoneticPr fontId="2"/>
  </si>
  <si>
    <t xml:space="preserve"> 生産工程従事者</t>
    <rPh sb="1" eb="3">
      <t>セイサン</t>
    </rPh>
    <rPh sb="3" eb="5">
      <t>コウテイ</t>
    </rPh>
    <rPh sb="5" eb="8">
      <t>ジュウジシャ</t>
    </rPh>
    <phoneticPr fontId="2"/>
  </si>
  <si>
    <t xml:space="preserve"> 輸送・機械運転従事者</t>
    <rPh sb="1" eb="3">
      <t>ユソウ</t>
    </rPh>
    <rPh sb="4" eb="6">
      <t>キカイ</t>
    </rPh>
    <rPh sb="6" eb="8">
      <t>ウンテン</t>
    </rPh>
    <rPh sb="8" eb="11">
      <t>ジュウジシャ</t>
    </rPh>
    <phoneticPr fontId="2"/>
  </si>
  <si>
    <t xml:space="preserve"> 建設・採掘従事者</t>
    <rPh sb="1" eb="3">
      <t>ケンセツ</t>
    </rPh>
    <rPh sb="4" eb="6">
      <t>サイクツ</t>
    </rPh>
    <rPh sb="6" eb="9">
      <t>ジュウジシャ</t>
    </rPh>
    <phoneticPr fontId="2"/>
  </si>
  <si>
    <t xml:space="preserve"> 運搬・清掃等従事者</t>
    <rPh sb="1" eb="3">
      <t>ウンパン</t>
    </rPh>
    <rPh sb="4" eb="6">
      <t>セイソウ</t>
    </rPh>
    <rPh sb="6" eb="7">
      <t>トウ</t>
    </rPh>
    <rPh sb="7" eb="10">
      <t>ジュウジシャ</t>
    </rPh>
    <phoneticPr fontId="2"/>
  </si>
  <si>
    <t xml:space="preserve"> 上記以外のもの</t>
    <rPh sb="1" eb="3">
      <t>ジョウキ</t>
    </rPh>
    <rPh sb="3" eb="5">
      <t>イガイ</t>
    </rPh>
    <phoneticPr fontId="2"/>
  </si>
  <si>
    <t>注　1）大学等進学者，専修学校（専門課程）進学者，専修学校（一般課程）等入学者，公共職業能力開発施設等入学者のうち就職している者である。</t>
    <rPh sb="0" eb="1">
      <t>チュウ</t>
    </rPh>
    <rPh sb="4" eb="7">
      <t>ダイガクトウ</t>
    </rPh>
    <rPh sb="7" eb="10">
      <t>シンガクシャ</t>
    </rPh>
    <rPh sb="16" eb="18">
      <t>センモン</t>
    </rPh>
    <rPh sb="30" eb="32">
      <t>イッパン</t>
    </rPh>
    <rPh sb="32" eb="34">
      <t>カテイ</t>
    </rPh>
    <rPh sb="35" eb="36">
      <t>トウ</t>
    </rPh>
    <rPh sb="36" eb="39">
      <t>ニュウガクシャ</t>
    </rPh>
    <rPh sb="57" eb="59">
      <t>シュウショク</t>
    </rPh>
    <rPh sb="63" eb="64">
      <t>モノ</t>
    </rPh>
    <phoneticPr fontId="2"/>
  </si>
  <si>
    <r>
      <t>　　　          （１５）　</t>
    </r>
    <r>
      <rPr>
        <sz val="12"/>
        <color indexed="8"/>
        <rFont val="ＭＳ Ｐ明朝"/>
        <family val="1"/>
        <charset val="128"/>
      </rPr>
      <t>短期大学</t>
    </r>
    <r>
      <rPr>
        <sz val="12"/>
        <rFont val="ＭＳ Ｐ明朝"/>
        <family val="1"/>
        <charset val="128"/>
      </rPr>
      <t>卒業後の状況</t>
    </r>
    <rPh sb="18" eb="19">
      <t>タン</t>
    </rPh>
    <rPh sb="19" eb="20">
      <t>キ</t>
    </rPh>
    <rPh sb="20" eb="21">
      <t>ダイ</t>
    </rPh>
    <rPh sb="21" eb="22">
      <t>ガク</t>
    </rPh>
    <phoneticPr fontId="2"/>
  </si>
  <si>
    <t>　                     この表は，各年度とも3月に本科を卒業した者について，翌年度5月1日現在の状況を調査したものである。</t>
    <rPh sb="29" eb="30">
      <t>ド</t>
    </rPh>
    <rPh sb="35" eb="37">
      <t>ホンカ</t>
    </rPh>
    <rPh sb="48" eb="51">
      <t>ヨクネンド</t>
    </rPh>
    <phoneticPr fontId="2"/>
  </si>
  <si>
    <t>令和２（３年３月）</t>
    <rPh sb="0" eb="2">
      <t>レイワ</t>
    </rPh>
    <phoneticPr fontId="2"/>
  </si>
  <si>
    <t>３（４年３月）</t>
  </si>
  <si>
    <t>４（５年３月）</t>
    <phoneticPr fontId="2"/>
  </si>
  <si>
    <t xml:space="preserve"> 卒    業    者    数</t>
    <phoneticPr fontId="2"/>
  </si>
  <si>
    <t>内訳計</t>
    <rPh sb="0" eb="2">
      <t>ウチワケ</t>
    </rPh>
    <rPh sb="2" eb="3">
      <t>ケイ</t>
    </rPh>
    <phoneticPr fontId="2"/>
  </si>
  <si>
    <t>進         学         者</t>
    <phoneticPr fontId="2"/>
  </si>
  <si>
    <t>就         職         者　　　等</t>
    <rPh sb="24" eb="25">
      <t>トウ</t>
    </rPh>
    <phoneticPr fontId="2"/>
  </si>
  <si>
    <t>　自営業主等</t>
    <rPh sb="1" eb="4">
      <t>ジエイギョウ</t>
    </rPh>
    <rPh sb="4" eb="5">
      <t>シュ</t>
    </rPh>
    <rPh sb="5" eb="6">
      <t>トウ</t>
    </rPh>
    <phoneticPr fontId="2"/>
  </si>
  <si>
    <t>　常用労働者</t>
    <rPh sb="1" eb="6">
      <t>ジョウヨウロウドウシャ</t>
    </rPh>
    <phoneticPr fontId="2"/>
  </si>
  <si>
    <t>　　　無期雇用労働者</t>
    <phoneticPr fontId="2"/>
  </si>
  <si>
    <r>
      <t>　　　有期雇用労働者※　　　　　　　　　　　
　　　　　</t>
    </r>
    <r>
      <rPr>
        <sz val="9"/>
        <color indexed="8"/>
        <rFont val="ＭＳ Ｐ明朝"/>
        <family val="1"/>
        <charset val="128"/>
      </rPr>
      <t>（</t>
    </r>
    <r>
      <rPr>
        <sz val="8"/>
        <color indexed="8"/>
        <rFont val="ＭＳ Ｐ明朝"/>
        <family val="1"/>
        <charset val="128"/>
      </rPr>
      <t>雇用契約期間が１か月以上の者）</t>
    </r>
    <rPh sb="3" eb="5">
      <t>ユウキ</t>
    </rPh>
    <rPh sb="5" eb="7">
      <t>コヨウ</t>
    </rPh>
    <rPh sb="7" eb="10">
      <t>ロウドウシャ</t>
    </rPh>
    <rPh sb="29" eb="35">
      <t>コヨウケイヤクキカン</t>
    </rPh>
    <rPh sb="38" eb="41">
      <t>ゲツイジョウ</t>
    </rPh>
    <rPh sb="42" eb="43">
      <t>モノ</t>
    </rPh>
    <phoneticPr fontId="2"/>
  </si>
  <si>
    <t>　臨時労働者</t>
    <phoneticPr fontId="2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</si>
  <si>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4">
      <t>ニュウガクシャ</t>
    </rPh>
    <phoneticPr fontId="2"/>
  </si>
  <si>
    <t>上　記　以　外　の　者</t>
    <rPh sb="0" eb="3">
      <t>ジョウキ</t>
    </rPh>
    <rPh sb="4" eb="7">
      <t>イガイ</t>
    </rPh>
    <rPh sb="10" eb="11">
      <t>モノ</t>
    </rPh>
    <phoneticPr fontId="2"/>
  </si>
  <si>
    <t>不  詳 ・死  亡  の 者</t>
    <phoneticPr fontId="2"/>
  </si>
  <si>
    <t>上記「進学者」のうち就職している者（再掲）</t>
    <phoneticPr fontId="2"/>
  </si>
  <si>
    <t>※のうち、雇用契約期間が一年以上、かつフルタイム勤務相当の者（再掲）</t>
    <phoneticPr fontId="2"/>
  </si>
  <si>
    <r>
      <t>　　　            （１６）　</t>
    </r>
    <r>
      <rPr>
        <sz val="12"/>
        <color indexed="8"/>
        <rFont val="ＭＳ Ｐ明朝"/>
        <family val="1"/>
        <charset val="128"/>
      </rPr>
      <t>大学</t>
    </r>
    <r>
      <rPr>
        <sz val="12"/>
        <rFont val="ＭＳ Ｐ明朝"/>
        <family val="1"/>
        <charset val="128"/>
      </rPr>
      <t>卒業後の状況</t>
    </r>
    <rPh sb="20" eb="21">
      <t>ダイ</t>
    </rPh>
    <rPh sb="21" eb="22">
      <t>ガク</t>
    </rPh>
    <phoneticPr fontId="2"/>
  </si>
  <si>
    <t>　                     この表は，各年度とも3月に学部を卒業した者（年度途中の卒業者を含む）について，翌年度5月1日現在の状況を</t>
    <rPh sb="29" eb="30">
      <t>ド</t>
    </rPh>
    <rPh sb="35" eb="37">
      <t>ガクブ</t>
    </rPh>
    <rPh sb="44" eb="46">
      <t>ネンド</t>
    </rPh>
    <rPh sb="46" eb="48">
      <t>トチュウ</t>
    </rPh>
    <rPh sb="49" eb="52">
      <t>ソツギョウシャ</t>
    </rPh>
    <rPh sb="53" eb="54">
      <t>フク</t>
    </rPh>
    <rPh sb="61" eb="64">
      <t>ヨクネンド</t>
    </rPh>
    <phoneticPr fontId="2"/>
  </si>
  <si>
    <t>　　　　　　　　　調査したものである。</t>
    <phoneticPr fontId="2"/>
  </si>
  <si>
    <t>就         職         者　　等</t>
    <rPh sb="23" eb="24">
      <t>トウ</t>
    </rPh>
    <phoneticPr fontId="2"/>
  </si>
  <si>
    <r>
      <t>　　　有期雇用労働者※　　　　　　　
　　　　　　</t>
    </r>
    <r>
      <rPr>
        <sz val="8"/>
        <color indexed="8"/>
        <rFont val="ＭＳ Ｐ明朝"/>
        <family val="1"/>
        <charset val="128"/>
      </rPr>
      <t>（雇用契約期間が１か月以上の者）</t>
    </r>
    <rPh sb="3" eb="5">
      <t>ユウキ</t>
    </rPh>
    <rPh sb="5" eb="7">
      <t>コヨウ</t>
    </rPh>
    <rPh sb="7" eb="10">
      <t>ロウドウシャ</t>
    </rPh>
    <rPh sb="39" eb="40">
      <t>モノ</t>
    </rPh>
    <phoneticPr fontId="2"/>
  </si>
  <si>
    <t>臨床研修医（予定者を含む）</t>
    <rPh sb="0" eb="2">
      <t>リンショウ</t>
    </rPh>
    <rPh sb="2" eb="5">
      <t>ケンシュウイ</t>
    </rPh>
    <rPh sb="6" eb="9">
      <t>ヨテイシャ</t>
    </rPh>
    <rPh sb="10" eb="11">
      <t>フク</t>
    </rPh>
    <phoneticPr fontId="2"/>
  </si>
  <si>
    <t>専修学校・外国の学校等入学者</t>
    <rPh sb="0" eb="2">
      <t>センシュウ</t>
    </rPh>
    <rPh sb="2" eb="4">
      <t>ガッコウ</t>
    </rPh>
    <rPh sb="5" eb="7">
      <t>ガイコク</t>
    </rPh>
    <rPh sb="8" eb="10">
      <t>ガッコウ</t>
    </rPh>
    <rPh sb="10" eb="11">
      <t>トウ</t>
    </rPh>
    <rPh sb="11" eb="13">
      <t>ニュウガク</t>
    </rPh>
    <rPh sb="13" eb="14">
      <t>シャ</t>
    </rPh>
    <phoneticPr fontId="2"/>
  </si>
  <si>
    <t>※のうち、雇用契約期間が一年以上、かつフルタイム勤務相当の者（再掲）　</t>
    <phoneticPr fontId="2"/>
  </si>
  <si>
    <t>　　　            （１７）  大学院・高等専門学校の卒業者数</t>
    <rPh sb="21" eb="24">
      <t>ダイガクイン</t>
    </rPh>
    <rPh sb="25" eb="27">
      <t>コウトウ</t>
    </rPh>
    <rPh sb="27" eb="29">
      <t>センモン</t>
    </rPh>
    <rPh sb="29" eb="31">
      <t>ガッコウ</t>
    </rPh>
    <rPh sb="32" eb="35">
      <t>ソツギョウシャ</t>
    </rPh>
    <rPh sb="35" eb="36">
      <t>スウ</t>
    </rPh>
    <phoneticPr fontId="2"/>
  </si>
  <si>
    <t>　                      この表は，各年度とも3月卒業者について，翌年度5月1日現在の状況を調査したものである。</t>
    <rPh sb="30" eb="31">
      <t>ド</t>
    </rPh>
    <rPh sb="43" eb="46">
      <t>ヨクネンド</t>
    </rPh>
    <phoneticPr fontId="2"/>
  </si>
  <si>
    <t xml:space="preserve"> 大　　　　学　　　　院</t>
    <rPh sb="1" eb="2">
      <t>ダイ</t>
    </rPh>
    <rPh sb="6" eb="7">
      <t>ガク</t>
    </rPh>
    <rPh sb="11" eb="12">
      <t>イン</t>
    </rPh>
    <phoneticPr fontId="2"/>
  </si>
  <si>
    <t>修　　士　　課　　程</t>
    <rPh sb="0" eb="1">
      <t>オサム</t>
    </rPh>
    <rPh sb="3" eb="4">
      <t>シ</t>
    </rPh>
    <rPh sb="6" eb="7">
      <t>カ</t>
    </rPh>
    <rPh sb="9" eb="10">
      <t>ホド</t>
    </rPh>
    <phoneticPr fontId="2"/>
  </si>
  <si>
    <t>博　　士　　課　　程</t>
    <rPh sb="0" eb="1">
      <t>ヒロシ</t>
    </rPh>
    <rPh sb="3" eb="4">
      <t>シ</t>
    </rPh>
    <rPh sb="6" eb="7">
      <t>カ</t>
    </rPh>
    <rPh sb="9" eb="10">
      <t>ホド</t>
    </rPh>
    <phoneticPr fontId="2"/>
  </si>
  <si>
    <t>専 門 職 学 位 課 程</t>
    <rPh sb="0" eb="1">
      <t>アツム</t>
    </rPh>
    <rPh sb="2" eb="3">
      <t>モン</t>
    </rPh>
    <rPh sb="4" eb="5">
      <t>ショク</t>
    </rPh>
    <rPh sb="6" eb="7">
      <t>ガク</t>
    </rPh>
    <rPh sb="8" eb="9">
      <t>クライ</t>
    </rPh>
    <rPh sb="10" eb="11">
      <t>カ</t>
    </rPh>
    <rPh sb="12" eb="13">
      <t>ホド</t>
    </rPh>
    <phoneticPr fontId="2"/>
  </si>
  <si>
    <t xml:space="preserve"> 高  等  専　門　学  校</t>
    <rPh sb="7" eb="8">
      <t>アツム</t>
    </rPh>
    <rPh sb="9" eb="10">
      <t>モン</t>
    </rPh>
    <rPh sb="11" eb="12">
      <t>ガク</t>
    </rPh>
    <phoneticPr fontId="2"/>
  </si>
  <si>
    <t xml:space="preserve">                             （１8）　中学校・高等学校卒業者の県外就職状況</t>
    <rPh sb="36" eb="37">
      <t>コウ</t>
    </rPh>
    <phoneticPr fontId="2"/>
  </si>
  <si>
    <t>産                  業</t>
  </si>
  <si>
    <t>令和２</t>
    <rPh sb="0" eb="2">
      <t>レイワ</t>
    </rPh>
    <phoneticPr fontId="2"/>
  </si>
  <si>
    <t>産業</t>
    <phoneticPr fontId="2"/>
  </si>
  <si>
    <t>（3年3月）</t>
    <rPh sb="2" eb="3">
      <t>ネン</t>
    </rPh>
    <rPh sb="4" eb="5">
      <t>ガツ</t>
    </rPh>
    <phoneticPr fontId="2"/>
  </si>
  <si>
    <t>（4年3月）</t>
    <rPh sb="2" eb="3">
      <t>ネン</t>
    </rPh>
    <rPh sb="4" eb="5">
      <t>ガツ</t>
    </rPh>
    <phoneticPr fontId="2"/>
  </si>
  <si>
    <t>（5年3月）</t>
    <rPh sb="2" eb="3">
      <t>ネン</t>
    </rPh>
    <rPh sb="4" eb="5">
      <t>ガツ</t>
    </rPh>
    <phoneticPr fontId="2"/>
  </si>
  <si>
    <t>都    道    府    県</t>
  </si>
  <si>
    <t>都道府県</t>
    <phoneticPr fontId="2"/>
  </si>
  <si>
    <t>中学　産業別計</t>
    <rPh sb="0" eb="2">
      <t>チュウガク</t>
    </rPh>
    <rPh sb="3" eb="6">
      <t>サンギョウベツ</t>
    </rPh>
    <rPh sb="6" eb="7">
      <t>ケイ</t>
    </rPh>
    <phoneticPr fontId="2"/>
  </si>
  <si>
    <t>中        学        校</t>
    <phoneticPr fontId="2"/>
  </si>
  <si>
    <t>【産業別】</t>
    <rPh sb="1" eb="4">
      <t>サンギョウベツ</t>
    </rPh>
    <phoneticPr fontId="2"/>
  </si>
  <si>
    <t xml:space="preserve"> 第  １  次  産  業</t>
    <phoneticPr fontId="2"/>
  </si>
  <si>
    <t xml:space="preserve"> 第  ２  次  産  業</t>
    <phoneticPr fontId="2"/>
  </si>
  <si>
    <t xml:space="preserve"> 第  ３  次  産  業</t>
    <phoneticPr fontId="2"/>
  </si>
  <si>
    <t xml:space="preserve"> 上 記 以 外 の も の</t>
    <rPh sb="1" eb="2">
      <t>ジョウ</t>
    </rPh>
    <rPh sb="3" eb="4">
      <t>キ</t>
    </rPh>
    <rPh sb="5" eb="6">
      <t>イ</t>
    </rPh>
    <rPh sb="7" eb="8">
      <t>ソト</t>
    </rPh>
    <phoneticPr fontId="2"/>
  </si>
  <si>
    <t>医療、福祉</t>
    <rPh sb="0" eb="2">
      <t>イリョウ</t>
    </rPh>
    <rPh sb="3" eb="5">
      <t>フクシ</t>
    </rPh>
    <phoneticPr fontId="2"/>
  </si>
  <si>
    <t>高校　産業別計（１，２，３次、以外）</t>
    <rPh sb="0" eb="2">
      <t>コウコウ</t>
    </rPh>
    <rPh sb="3" eb="6">
      <t>サンギョウベツ</t>
    </rPh>
    <rPh sb="6" eb="7">
      <t>ケイ</t>
    </rPh>
    <rPh sb="13" eb="14">
      <t>ジ</t>
    </rPh>
    <rPh sb="15" eb="17">
      <t>イガイ</t>
    </rPh>
    <phoneticPr fontId="2"/>
  </si>
  <si>
    <t>高     等     学     校</t>
    <phoneticPr fontId="2"/>
  </si>
  <si>
    <t>高校　１次産業計</t>
    <rPh sb="0" eb="2">
      <t>コウコウ</t>
    </rPh>
    <rPh sb="3" eb="5">
      <t>イチジ</t>
    </rPh>
    <rPh sb="5" eb="7">
      <t>サンギョウ</t>
    </rPh>
    <rPh sb="7" eb="8">
      <t>ケイ</t>
    </rPh>
    <phoneticPr fontId="2"/>
  </si>
  <si>
    <t>漁                業</t>
    <phoneticPr fontId="2"/>
  </si>
  <si>
    <t>高校　２次産業計</t>
    <rPh sb="0" eb="2">
      <t>コウコウ</t>
    </rPh>
    <rPh sb="4" eb="5">
      <t>ジ</t>
    </rPh>
    <rPh sb="5" eb="7">
      <t>サンギョウ</t>
    </rPh>
    <rPh sb="7" eb="8">
      <t>ケイ</t>
    </rPh>
    <phoneticPr fontId="2"/>
  </si>
  <si>
    <t>高校　都道府県別計</t>
    <rPh sb="0" eb="2">
      <t>コウコウ</t>
    </rPh>
    <rPh sb="3" eb="7">
      <t>トドウフケン</t>
    </rPh>
    <rPh sb="7" eb="8">
      <t>ベツ</t>
    </rPh>
    <rPh sb="8" eb="9">
      <t>ケイ</t>
    </rPh>
    <phoneticPr fontId="2"/>
  </si>
  <si>
    <t>【都道府県別】</t>
    <rPh sb="1" eb="5">
      <t>トドウフケン</t>
    </rPh>
    <rPh sb="5" eb="6">
      <t>ベツ</t>
    </rPh>
    <phoneticPr fontId="2"/>
  </si>
  <si>
    <t>広　　　　 島　　　　県</t>
    <phoneticPr fontId="2"/>
  </si>
  <si>
    <t>建      設       業</t>
    <phoneticPr fontId="2"/>
  </si>
  <si>
    <t>福　　　　 岡　　　　県</t>
    <phoneticPr fontId="2"/>
  </si>
  <si>
    <t>製      造       業</t>
    <phoneticPr fontId="2"/>
  </si>
  <si>
    <t>東　　　　 京　　　　都</t>
    <phoneticPr fontId="2"/>
  </si>
  <si>
    <t>愛　　　 　知　　　　県</t>
    <phoneticPr fontId="2"/>
  </si>
  <si>
    <t>高校　３次産業計</t>
    <rPh sb="0" eb="2">
      <t>コウコウ</t>
    </rPh>
    <rPh sb="4" eb="5">
      <t>ジ</t>
    </rPh>
    <rPh sb="5" eb="7">
      <t>サンギョウ</t>
    </rPh>
    <rPh sb="7" eb="8">
      <t>ケイ</t>
    </rPh>
    <phoneticPr fontId="2"/>
  </si>
  <si>
    <t>大　　　　 阪　　　　府</t>
    <phoneticPr fontId="2"/>
  </si>
  <si>
    <t>電気・ガス・熱供給・水道業</t>
  </si>
  <si>
    <t>兵　　　　 庫　　　　県</t>
    <phoneticPr fontId="2"/>
  </si>
  <si>
    <t>情報通信業</t>
    <rPh sb="0" eb="1">
      <t>ジョウ</t>
    </rPh>
    <rPh sb="1" eb="2">
      <t>ホウ</t>
    </rPh>
    <rPh sb="2" eb="5">
      <t>ツウシンギョウ</t>
    </rPh>
    <phoneticPr fontId="29"/>
  </si>
  <si>
    <t>神　   奈　   川　   県</t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</si>
  <si>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9"/>
  </si>
  <si>
    <t>上記以外の道府県・その他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</si>
</sst>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##\ ###\ ##0"/>
    <numFmt numFmtId="177" formatCode="###\ ##0"/>
    <numFmt numFmtId="178" formatCode="#,##0;\-#,##0;&quot;－&quot;"/>
    <numFmt numFmtId="179" formatCode="#\ ###\ ##0;\-#\ ##0;&quot;－&quot;"/>
    <numFmt numFmtId="180" formatCode="#,##0;0;&quot;－&quot;"/>
    <numFmt numFmtId="181" formatCode="#\ ###\ ##0;\-#\ ##0;&quot;&quot;"/>
    <numFmt numFmtId="182" formatCode="#\ ###\ ##0;\-#\ ##0;&quot;-&quot;"/>
  </numFmts>
  <fonts count="4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 tint="4.9989318521683403E-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4" fillId="0" borderId="0"/>
  </cellStyleXfs>
  <cellXfs count="398">
    <xf numFmtId="0" fontId="0" fillId="0" borderId="0" xfId="0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8" fillId="0" borderId="0" xfId="0" applyNumberFormat="1" applyFont="1">
      <alignment vertical="center"/>
    </xf>
    <xf numFmtId="3" fontId="8" fillId="2" borderId="2" xfId="0" applyNumberFormat="1" applyFont="1" applyFill="1" applyBorder="1" applyAlignment="1">
      <alignment horizontal="centerContinuous" vertical="center"/>
    </xf>
    <xf numFmtId="3" fontId="8" fillId="2" borderId="3" xfId="0" applyNumberFormat="1" applyFont="1" applyFill="1" applyBorder="1" applyAlignment="1">
      <alignment horizontal="centerContinuous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Continuous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10" fillId="0" borderId="0" xfId="0" applyNumberFormat="1" applyFont="1">
      <alignment vertical="center"/>
    </xf>
    <xf numFmtId="3" fontId="9" fillId="0" borderId="0" xfId="0" applyNumberFormat="1" applyFont="1">
      <alignment vertical="center"/>
    </xf>
    <xf numFmtId="3" fontId="8" fillId="2" borderId="8" xfId="0" applyNumberFormat="1" applyFont="1" applyFill="1" applyBorder="1" applyAlignment="1">
      <alignment horizontal="right" vertical="center"/>
    </xf>
    <xf numFmtId="3" fontId="8" fillId="2" borderId="9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>
      <alignment vertical="center"/>
    </xf>
    <xf numFmtId="0" fontId="19" fillId="0" borderId="0" xfId="0" applyFont="1">
      <alignment vertical="center"/>
    </xf>
    <xf numFmtId="178" fontId="3" fillId="0" borderId="0" xfId="0" applyNumberFormat="1" applyFont="1" applyAlignment="1">
      <alignment horizontal="right" vertical="center"/>
    </xf>
    <xf numFmtId="178" fontId="6" fillId="0" borderId="0" xfId="2" applyNumberFormat="1" applyFont="1" applyFill="1" applyBorder="1" applyAlignment="1">
      <alignment vertical="center"/>
    </xf>
    <xf numFmtId="178" fontId="3" fillId="0" borderId="10" xfId="0" applyNumberFormat="1" applyFont="1" applyBorder="1" applyAlignment="1">
      <alignment horizontal="right" vertical="center"/>
    </xf>
    <xf numFmtId="3" fontId="7" fillId="0" borderId="0" xfId="0" applyNumberFormat="1" applyFont="1">
      <alignment vertical="center"/>
    </xf>
    <xf numFmtId="3" fontId="11" fillId="0" borderId="0" xfId="0" quotePrefix="1" applyNumberFormat="1" applyFont="1">
      <alignment vertical="center"/>
    </xf>
    <xf numFmtId="49" fontId="8" fillId="0" borderId="0" xfId="0" quotePrefix="1" applyNumberFormat="1" applyFont="1" applyAlignment="1">
      <alignment horizontal="left" vertical="center"/>
    </xf>
    <xf numFmtId="3" fontId="9" fillId="0" borderId="0" xfId="0" applyNumberFormat="1" applyFont="1" applyAlignment="1">
      <alignment horizontal="left" vertical="top" indent="3"/>
    </xf>
    <xf numFmtId="3" fontId="9" fillId="0" borderId="0" xfId="0" applyNumberFormat="1" applyFont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/>
    <xf numFmtId="3" fontId="9" fillId="0" borderId="0" xfId="0" applyNumberFormat="1" applyFont="1" applyAlignment="1">
      <alignment horizontal="right" vertical="top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/>
    <xf numFmtId="3" fontId="3" fillId="0" borderId="0" xfId="0" applyNumberFormat="1" applyFont="1" applyAlignment="1"/>
    <xf numFmtId="176" fontId="3" fillId="0" borderId="0" xfId="0" applyNumberFormat="1" applyFont="1">
      <alignment vertical="center"/>
    </xf>
    <xf numFmtId="0" fontId="18" fillId="0" borderId="0" xfId="0" applyFont="1">
      <alignment vertical="center"/>
    </xf>
    <xf numFmtId="0" fontId="0" fillId="0" borderId="12" xfId="0" applyBorder="1">
      <alignment vertical="center"/>
    </xf>
    <xf numFmtId="176" fontId="0" fillId="0" borderId="7" xfId="0" applyNumberFormat="1" applyBorder="1">
      <alignment vertical="center"/>
    </xf>
    <xf numFmtId="3" fontId="3" fillId="2" borderId="1" xfId="0" applyNumberFormat="1" applyFont="1" applyFill="1" applyBorder="1">
      <alignment vertical="center"/>
    </xf>
    <xf numFmtId="0" fontId="0" fillId="0" borderId="13" xfId="0" applyBorder="1">
      <alignment vertical="center"/>
    </xf>
    <xf numFmtId="3" fontId="6" fillId="2" borderId="1" xfId="0" applyNumberFormat="1" applyFont="1" applyFill="1" applyBorder="1">
      <alignment vertical="center"/>
    </xf>
    <xf numFmtId="176" fontId="6" fillId="0" borderId="0" xfId="0" applyNumberFormat="1" applyFont="1" applyAlignment="1">
      <alignment horizontal="right" vertical="center"/>
    </xf>
    <xf numFmtId="0" fontId="0" fillId="0" borderId="12" xfId="0" applyBorder="1" applyAlignment="1">
      <alignment horizontal="right" vertical="center"/>
    </xf>
    <xf numFmtId="3" fontId="8" fillId="2" borderId="1" xfId="0" applyNumberFormat="1" applyFont="1" applyFill="1" applyBorder="1">
      <alignment vertical="center"/>
    </xf>
    <xf numFmtId="179" fontId="3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0" fontId="0" fillId="0" borderId="13" xfId="0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>
      <alignment vertical="center"/>
    </xf>
    <xf numFmtId="3" fontId="3" fillId="2" borderId="1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left" vertical="center"/>
    </xf>
    <xf numFmtId="179" fontId="3" fillId="0" borderId="10" xfId="0" applyNumberFormat="1" applyFont="1" applyBorder="1" applyAlignment="1">
      <alignment horizontal="right" vertical="center"/>
    </xf>
    <xf numFmtId="3" fontId="9" fillId="0" borderId="0" xfId="0" applyNumberFormat="1" applyFont="1" applyAlignment="1"/>
    <xf numFmtId="0" fontId="9" fillId="0" borderId="0" xfId="0" applyFont="1" applyAlignment="1"/>
    <xf numFmtId="3" fontId="8" fillId="0" borderId="0" xfId="0" quotePrefix="1" applyNumberFormat="1" applyFont="1">
      <alignment vertical="center"/>
    </xf>
    <xf numFmtId="3" fontId="20" fillId="0" borderId="0" xfId="0" applyNumberFormat="1" applyFont="1">
      <alignment vertical="center"/>
    </xf>
    <xf numFmtId="3" fontId="21" fillId="0" borderId="0" xfId="0" applyNumberFormat="1" applyFont="1">
      <alignment vertical="center"/>
    </xf>
    <xf numFmtId="0" fontId="21" fillId="0" borderId="0" xfId="0" applyFont="1">
      <alignment vertical="center"/>
    </xf>
    <xf numFmtId="3" fontId="7" fillId="0" borderId="0" xfId="0" applyNumberFormat="1" applyFont="1" applyAlignment="1">
      <alignment horizontal="left" vertical="center"/>
    </xf>
    <xf numFmtId="3" fontId="8" fillId="0" borderId="15" xfId="0" applyNumberFormat="1" applyFont="1" applyBorder="1">
      <alignment vertical="center"/>
    </xf>
    <xf numFmtId="3" fontId="8" fillId="2" borderId="14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19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79" fontId="19" fillId="0" borderId="0" xfId="0" applyNumberFormat="1" applyFont="1">
      <alignment vertical="center"/>
    </xf>
    <xf numFmtId="3" fontId="8" fillId="2" borderId="1" xfId="0" quotePrefix="1" applyNumberFormat="1" applyFont="1" applyFill="1" applyBorder="1" applyAlignment="1">
      <alignment horizontal="center" vertical="center"/>
    </xf>
    <xf numFmtId="3" fontId="6" fillId="2" borderId="1" xfId="0" quotePrefix="1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vertical="center" wrapText="1" shrinkToFit="1"/>
    </xf>
    <xf numFmtId="179" fontId="19" fillId="0" borderId="0" xfId="0" applyNumberFormat="1" applyFont="1" applyAlignment="1">
      <alignment horizontal="right" vertical="center"/>
    </xf>
    <xf numFmtId="180" fontId="19" fillId="0" borderId="0" xfId="3" applyNumberFormat="1" applyFont="1" applyAlignment="1"/>
    <xf numFmtId="3" fontId="6" fillId="2" borderId="5" xfId="0" quotePrefix="1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3" fontId="8" fillId="2" borderId="16" xfId="0" applyNumberFormat="1" applyFont="1" applyFill="1" applyBorder="1" applyAlignment="1">
      <alignment horizontal="centerContinuous" vertical="center"/>
    </xf>
    <xf numFmtId="3" fontId="8" fillId="2" borderId="17" xfId="0" applyNumberFormat="1" applyFont="1" applyFill="1" applyBorder="1" applyAlignment="1">
      <alignment horizontal="centerContinuous" vertical="center"/>
    </xf>
    <xf numFmtId="178" fontId="6" fillId="0" borderId="9" xfId="1" applyNumberFormat="1" applyFont="1" applyFill="1" applyBorder="1" applyAlignment="1" applyProtection="1">
      <alignment vertical="center"/>
    </xf>
    <xf numFmtId="178" fontId="6" fillId="0" borderId="0" xfId="0" applyNumberFormat="1" applyFont="1" applyAlignment="1">
      <alignment horizontal="right" vertical="center"/>
    </xf>
    <xf numFmtId="179" fontId="22" fillId="0" borderId="0" xfId="3" applyNumberFormat="1" applyFont="1">
      <alignment vertical="center"/>
    </xf>
    <xf numFmtId="179" fontId="6" fillId="0" borderId="0" xfId="0" applyNumberFormat="1" applyFont="1" applyAlignment="1">
      <alignment horizontal="right" vertical="center"/>
    </xf>
    <xf numFmtId="179" fontId="22" fillId="0" borderId="4" xfId="3" applyNumberFormat="1" applyFont="1" applyBorder="1">
      <alignment vertical="center"/>
    </xf>
    <xf numFmtId="179" fontId="22" fillId="0" borderId="10" xfId="3" applyNumberFormat="1" applyFont="1" applyBorder="1">
      <alignment vertical="center"/>
    </xf>
    <xf numFmtId="179" fontId="22" fillId="0" borderId="0" xfId="3" applyNumberFormat="1" applyFont="1" applyAlignment="1">
      <alignment horizontal="right" vertical="center"/>
    </xf>
    <xf numFmtId="178" fontId="0" fillId="0" borderId="0" xfId="0" applyNumberFormat="1">
      <alignment vertical="center"/>
    </xf>
    <xf numFmtId="179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>
      <alignment vertical="center"/>
    </xf>
    <xf numFmtId="178" fontId="3" fillId="0" borderId="9" xfId="1" applyNumberFormat="1" applyFont="1" applyFill="1" applyBorder="1" applyAlignment="1" applyProtection="1">
      <alignment vertical="center"/>
    </xf>
    <xf numFmtId="3" fontId="3" fillId="0" borderId="0" xfId="0" applyNumberFormat="1" applyFont="1">
      <alignment vertical="center"/>
    </xf>
    <xf numFmtId="176" fontId="3" fillId="0" borderId="10" xfId="0" applyNumberFormat="1" applyFont="1" applyBorder="1">
      <alignment vertical="center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/>
    </xf>
    <xf numFmtId="3" fontId="8" fillId="2" borderId="2" xfId="0" applyNumberFormat="1" applyFont="1" applyFill="1" applyBorder="1">
      <alignment vertical="center"/>
    </xf>
    <xf numFmtId="3" fontId="8" fillId="3" borderId="3" xfId="0" applyNumberFormat="1" applyFont="1" applyFill="1" applyBorder="1">
      <alignment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3" xfId="0" applyFont="1" applyFill="1" applyBorder="1">
      <alignment vertical="center"/>
    </xf>
    <xf numFmtId="0" fontId="21" fillId="3" borderId="6" xfId="0" applyFont="1" applyFill="1" applyBorder="1">
      <alignment vertical="center"/>
    </xf>
    <xf numFmtId="3" fontId="8" fillId="2" borderId="8" xfId="0" applyNumberFormat="1" applyFont="1" applyFill="1" applyBorder="1" applyAlignment="1">
      <alignment horizontal="centerContinuous" vertical="center"/>
    </xf>
    <xf numFmtId="3" fontId="8" fillId="2" borderId="19" xfId="0" applyNumberFormat="1" applyFont="1" applyFill="1" applyBorder="1" applyAlignment="1">
      <alignment horizontal="centerContinuous" vertical="center"/>
    </xf>
    <xf numFmtId="3" fontId="8" fillId="2" borderId="8" xfId="0" applyNumberFormat="1" applyFont="1" applyFill="1" applyBorder="1" applyAlignment="1">
      <alignment horizontal="center"/>
    </xf>
    <xf numFmtId="3" fontId="8" fillId="2" borderId="12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2" borderId="17" xfId="0" applyNumberFormat="1" applyFont="1" applyFill="1" applyBorder="1">
      <alignment vertical="center"/>
    </xf>
    <xf numFmtId="3" fontId="8" fillId="2" borderId="9" xfId="0" applyNumberFormat="1" applyFont="1" applyFill="1" applyBorder="1">
      <alignment vertical="center"/>
    </xf>
    <xf numFmtId="3" fontId="8" fillId="2" borderId="12" xfId="0" applyNumberFormat="1" applyFont="1" applyFill="1" applyBorder="1" applyAlignment="1"/>
    <xf numFmtId="3" fontId="21" fillId="2" borderId="5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top"/>
    </xf>
    <xf numFmtId="3" fontId="8" fillId="2" borderId="10" xfId="0" applyNumberFormat="1" applyFont="1" applyFill="1" applyBorder="1" applyAlignment="1">
      <alignment horizontal="center" vertical="top"/>
    </xf>
    <xf numFmtId="3" fontId="21" fillId="2" borderId="4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178" fontId="3" fillId="0" borderId="9" xfId="2" applyNumberFormat="1" applyFont="1" applyFill="1" applyBorder="1" applyAlignment="1" applyProtection="1">
      <alignment vertical="center"/>
    </xf>
    <xf numFmtId="178" fontId="3" fillId="0" borderId="0" xfId="2" applyNumberFormat="1" applyFont="1" applyFill="1" applyAlignment="1" applyProtection="1">
      <alignment vertical="center"/>
    </xf>
    <xf numFmtId="178" fontId="22" fillId="0" borderId="0" xfId="0" applyNumberFormat="1" applyFont="1">
      <alignment vertical="center"/>
    </xf>
    <xf numFmtId="3" fontId="6" fillId="2" borderId="9" xfId="0" applyNumberFormat="1" applyFont="1" applyFill="1" applyBorder="1" applyAlignment="1">
      <alignment horizontal="center" vertical="center"/>
    </xf>
    <xf numFmtId="178" fontId="3" fillId="0" borderId="0" xfId="2" applyNumberFormat="1" applyFont="1" applyFill="1" applyBorder="1" applyAlignment="1" applyProtection="1">
      <alignment horizontal="right" vertical="center"/>
    </xf>
    <xf numFmtId="178" fontId="3" fillId="0" borderId="0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Border="1" applyAlignment="1" applyProtection="1">
      <alignment vertical="center"/>
    </xf>
    <xf numFmtId="178" fontId="3" fillId="0" borderId="0" xfId="2" applyNumberFormat="1" applyFont="1" applyFill="1" applyAlignment="1" applyProtection="1">
      <alignment horizontal="right" vertical="center"/>
    </xf>
    <xf numFmtId="178" fontId="6" fillId="0" borderId="9" xfId="2" applyNumberFormat="1" applyFont="1" applyFill="1" applyBorder="1" applyAlignment="1" applyProtection="1">
      <alignment vertical="center"/>
    </xf>
    <xf numFmtId="178" fontId="6" fillId="0" borderId="0" xfId="2" applyNumberFormat="1" applyFont="1" applyFill="1" applyAlignment="1" applyProtection="1">
      <alignment vertical="center"/>
    </xf>
    <xf numFmtId="3" fontId="3" fillId="2" borderId="5" xfId="0" applyNumberFormat="1" applyFont="1" applyFill="1" applyBorder="1" applyAlignment="1">
      <alignment horizontal="center" vertical="center"/>
    </xf>
    <xf numFmtId="178" fontId="3" fillId="0" borderId="10" xfId="2" applyNumberFormat="1" applyFont="1" applyFill="1" applyBorder="1" applyAlignment="1" applyProtection="1">
      <alignment horizontal="right" vertical="center"/>
    </xf>
    <xf numFmtId="176" fontId="3" fillId="0" borderId="10" xfId="2" applyNumberFormat="1" applyFont="1" applyFill="1" applyBorder="1" applyAlignment="1" applyProtection="1">
      <alignment horizontal="right" vertical="center"/>
    </xf>
    <xf numFmtId="3" fontId="3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9" xfId="0" applyFont="1" applyFill="1" applyBorder="1">
      <alignment vertical="center"/>
    </xf>
    <xf numFmtId="3" fontId="8" fillId="2" borderId="0" xfId="0" applyNumberFormat="1" applyFont="1" applyFill="1" applyAlignment="1">
      <alignment horizontal="center" vertical="center"/>
    </xf>
    <xf numFmtId="3" fontId="8" fillId="2" borderId="18" xfId="0" applyNumberFormat="1" applyFont="1" applyFill="1" applyBorder="1">
      <alignment vertical="center"/>
    </xf>
    <xf numFmtId="3" fontId="8" fillId="2" borderId="9" xfId="0" applyNumberFormat="1" applyFont="1" applyFill="1" applyBorder="1" applyAlignment="1">
      <alignment vertical="top"/>
    </xf>
    <xf numFmtId="176" fontId="3" fillId="0" borderId="0" xfId="2" applyNumberFormat="1" applyFont="1" applyFill="1" applyBorder="1" applyAlignment="1" applyProtection="1">
      <alignment vertical="center"/>
    </xf>
    <xf numFmtId="176" fontId="3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Alignment="1" applyProtection="1">
      <alignment vertical="center"/>
    </xf>
    <xf numFmtId="176" fontId="24" fillId="0" borderId="0" xfId="2" applyNumberFormat="1" applyFont="1" applyFill="1" applyAlignment="1" applyProtection="1">
      <alignment vertical="center"/>
    </xf>
    <xf numFmtId="179" fontId="3" fillId="0" borderId="0" xfId="2" applyNumberFormat="1" applyFont="1" applyFill="1" applyAlignment="1" applyProtection="1">
      <alignment vertical="center"/>
    </xf>
    <xf numFmtId="178" fontId="16" fillId="0" borderId="0" xfId="2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center" vertical="center"/>
    </xf>
    <xf numFmtId="176" fontId="3" fillId="0" borderId="9" xfId="2" applyNumberFormat="1" applyFont="1" applyFill="1" applyBorder="1" applyAlignment="1" applyProtection="1">
      <alignment vertical="center"/>
    </xf>
    <xf numFmtId="3" fontId="6" fillId="2" borderId="0" xfId="0" applyNumberFormat="1" applyFont="1" applyFill="1" applyAlignment="1">
      <alignment horizontal="center" vertical="center"/>
    </xf>
    <xf numFmtId="176" fontId="6" fillId="0" borderId="9" xfId="2" applyNumberFormat="1" applyFont="1" applyFill="1" applyBorder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vertical="center"/>
    </xf>
    <xf numFmtId="179" fontId="6" fillId="0" borderId="0" xfId="2" applyNumberFormat="1" applyFont="1" applyFill="1" applyAlignment="1" applyProtection="1">
      <alignment vertical="center"/>
    </xf>
    <xf numFmtId="179" fontId="3" fillId="0" borderId="10" xfId="2" applyNumberFormat="1" applyFont="1" applyFill="1" applyBorder="1" applyAlignment="1" applyProtection="1">
      <alignment vertical="center"/>
    </xf>
    <xf numFmtId="3" fontId="25" fillId="0" borderId="0" xfId="0" applyNumberFormat="1" applyFont="1">
      <alignment vertical="center"/>
    </xf>
    <xf numFmtId="3" fontId="8" fillId="2" borderId="2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3" fontId="3" fillId="0" borderId="24" xfId="0" applyNumberFormat="1" applyFont="1" applyBorder="1" applyAlignment="1">
      <alignment horizontal="right" vertical="center"/>
    </xf>
    <xf numFmtId="0" fontId="6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left" vertical="center" indent="2"/>
    </xf>
    <xf numFmtId="3" fontId="8" fillId="0" borderId="0" xfId="0" applyNumberFormat="1" applyFont="1" applyAlignment="1">
      <alignment horizontal="left" vertical="center" indent="2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right" vertical="center"/>
    </xf>
    <xf numFmtId="3" fontId="6" fillId="2" borderId="5" xfId="0" applyNumberFormat="1" applyFont="1" applyFill="1" applyBorder="1" applyAlignment="1">
      <alignment horizontal="center" vertical="center"/>
    </xf>
    <xf numFmtId="177" fontId="6" fillId="0" borderId="10" xfId="0" applyNumberFormat="1" applyFont="1" applyBorder="1">
      <alignment vertical="center"/>
    </xf>
    <xf numFmtId="177" fontId="6" fillId="0" borderId="10" xfId="0" applyNumberFormat="1" applyFont="1" applyBorder="1" applyAlignment="1">
      <alignment horizontal="right" vertical="center"/>
    </xf>
    <xf numFmtId="3" fontId="26" fillId="0" borderId="24" xfId="0" applyNumberFormat="1" applyFont="1" applyBorder="1" applyAlignment="1">
      <alignment horizontal="left" vertical="center"/>
    </xf>
    <xf numFmtId="3" fontId="26" fillId="0" borderId="0" xfId="0" applyNumberFormat="1" applyFont="1" applyAlignment="1">
      <alignment horizontal="left" vertical="center"/>
    </xf>
    <xf numFmtId="179" fontId="6" fillId="0" borderId="0" xfId="0" applyNumberFormat="1" applyFont="1">
      <alignment vertical="center"/>
    </xf>
    <xf numFmtId="3" fontId="8" fillId="2" borderId="1" xfId="0" applyNumberFormat="1" applyFont="1" applyFill="1" applyBorder="1" applyAlignment="1">
      <alignment horizontal="left" vertical="center" indent="1"/>
    </xf>
    <xf numFmtId="3" fontId="8" fillId="2" borderId="5" xfId="0" applyNumberFormat="1" applyFont="1" applyFill="1" applyBorder="1" applyAlignment="1">
      <alignment horizontal="left" vertical="center" indent="1"/>
    </xf>
    <xf numFmtId="179" fontId="3" fillId="0" borderId="4" xfId="0" applyNumberFormat="1" applyFont="1" applyBorder="1">
      <alignment vertical="center"/>
    </xf>
    <xf numFmtId="179" fontId="3" fillId="0" borderId="10" xfId="0" applyNumberFormat="1" applyFont="1" applyBorder="1">
      <alignment vertical="center"/>
    </xf>
    <xf numFmtId="180" fontId="8" fillId="0" borderId="0" xfId="0" applyNumberFormat="1" applyFont="1" applyAlignment="1"/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/>
    <xf numFmtId="3" fontId="9" fillId="0" borderId="0" xfId="0" applyNumberFormat="1" applyFont="1" applyAlignment="1">
      <alignment horizontal="left" indent="5"/>
    </xf>
    <xf numFmtId="3" fontId="10" fillId="0" borderId="0" xfId="0" applyNumberFormat="1" applyFont="1" applyAlignment="1">
      <alignment horizontal="left" indent="2"/>
    </xf>
    <xf numFmtId="0" fontId="3" fillId="2" borderId="1" xfId="0" applyFont="1" applyFill="1" applyBorder="1" applyAlignment="1">
      <alignment horizontal="center" vertical="center"/>
    </xf>
    <xf numFmtId="181" fontId="3" fillId="2" borderId="13" xfId="0" applyNumberFormat="1" applyFont="1" applyFill="1" applyBorder="1">
      <alignment vertical="center"/>
    </xf>
    <xf numFmtId="181" fontId="8" fillId="2" borderId="13" xfId="0" applyNumberFormat="1" applyFont="1" applyFill="1" applyBorder="1" applyAlignment="1">
      <alignment horizontal="left" vertical="center" indent="1"/>
    </xf>
    <xf numFmtId="181" fontId="8" fillId="2" borderId="13" xfId="0" applyNumberFormat="1" applyFont="1" applyFill="1" applyBorder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181" fontId="8" fillId="2" borderId="1" xfId="0" applyNumberFormat="1" applyFont="1" applyFill="1" applyBorder="1">
      <alignment vertical="center"/>
    </xf>
    <xf numFmtId="181" fontId="8" fillId="2" borderId="1" xfId="0" applyNumberFormat="1" applyFont="1" applyFill="1" applyBorder="1" applyAlignment="1">
      <alignment horizontal="left" vertical="center" indent="1"/>
    </xf>
    <xf numFmtId="181" fontId="8" fillId="2" borderId="13" xfId="0" applyNumberFormat="1" applyFont="1" applyFill="1" applyBorder="1">
      <alignment vertical="center"/>
    </xf>
    <xf numFmtId="181" fontId="8" fillId="2" borderId="1" xfId="0" applyNumberFormat="1" applyFont="1" applyFill="1" applyBorder="1" applyAlignment="1">
      <alignment horizontal="left" vertical="center" indent="1" shrinkToFit="1"/>
    </xf>
    <xf numFmtId="181" fontId="8" fillId="2" borderId="5" xfId="0" applyNumberFormat="1" applyFont="1" applyFill="1" applyBorder="1">
      <alignment vertical="center"/>
    </xf>
    <xf numFmtId="177" fontId="3" fillId="0" borderId="10" xfId="0" applyNumberFormat="1" applyFont="1" applyBorder="1" applyAlignment="1">
      <alignment horizontal="right" vertical="center"/>
    </xf>
    <xf numFmtId="181" fontId="8" fillId="2" borderId="14" xfId="0" applyNumberFormat="1" applyFont="1" applyFill="1" applyBorder="1">
      <alignment vertical="center"/>
    </xf>
    <xf numFmtId="182" fontId="3" fillId="0" borderId="1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left" indent="2"/>
    </xf>
    <xf numFmtId="179" fontId="3" fillId="0" borderId="0" xfId="0" applyNumberFormat="1" applyFont="1" applyAlignment="1"/>
    <xf numFmtId="3" fontId="3" fillId="2" borderId="13" xfId="0" applyNumberFormat="1" applyFont="1" applyFill="1" applyBorder="1" applyAlignment="1"/>
    <xf numFmtId="0" fontId="8" fillId="2" borderId="13" xfId="0" applyFont="1" applyFill="1" applyBorder="1" applyAlignment="1">
      <alignment horizontal="left" vertical="center" indent="1"/>
    </xf>
    <xf numFmtId="3" fontId="3" fillId="2" borderId="5" xfId="0" applyNumberFormat="1" applyFont="1" applyFill="1" applyBorder="1" applyAlignment="1"/>
    <xf numFmtId="179" fontId="3" fillId="0" borderId="10" xfId="0" applyNumberFormat="1" applyFont="1" applyBorder="1" applyAlignment="1">
      <alignment horizontal="right"/>
    </xf>
    <xf numFmtId="0" fontId="8" fillId="2" borderId="14" xfId="0" applyFont="1" applyFill="1" applyBorder="1" applyAlignment="1">
      <alignment horizontal="left" vertical="center" indent="1"/>
    </xf>
    <xf numFmtId="3" fontId="8" fillId="2" borderId="11" xfId="0" applyNumberFormat="1" applyFont="1" applyFill="1" applyBorder="1">
      <alignment vertical="center"/>
    </xf>
    <xf numFmtId="3" fontId="8" fillId="2" borderId="22" xfId="0" applyNumberFormat="1" applyFont="1" applyFill="1" applyBorder="1">
      <alignment vertical="center"/>
    </xf>
    <xf numFmtId="49" fontId="8" fillId="2" borderId="2" xfId="0" applyNumberFormat="1" applyFont="1" applyFill="1" applyBorder="1" applyAlignment="1">
      <alignment horizontal="centerContinuous" vertical="center"/>
    </xf>
    <xf numFmtId="3" fontId="8" fillId="2" borderId="5" xfId="0" applyNumberFormat="1" applyFont="1" applyFill="1" applyBorder="1">
      <alignment vertical="center"/>
    </xf>
    <xf numFmtId="3" fontId="8" fillId="2" borderId="14" xfId="0" applyNumberFormat="1" applyFont="1" applyFill="1" applyBorder="1">
      <alignment vertical="center"/>
    </xf>
    <xf numFmtId="3" fontId="3" fillId="2" borderId="1" xfId="0" quotePrefix="1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9" fontId="22" fillId="0" borderId="0" xfId="0" applyNumberFormat="1" applyFont="1">
      <alignment vertical="center"/>
    </xf>
    <xf numFmtId="0" fontId="8" fillId="2" borderId="1" xfId="0" applyFont="1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left" vertical="center" wrapText="1" indent="2" shrinkToFit="1"/>
    </xf>
    <xf numFmtId="0" fontId="8" fillId="2" borderId="5" xfId="0" applyFont="1" applyFill="1" applyBorder="1" applyAlignment="1">
      <alignment horizontal="left" vertical="center" indent="2"/>
    </xf>
    <xf numFmtId="0" fontId="27" fillId="0" borderId="0" xfId="0" applyFont="1">
      <alignment vertical="center"/>
    </xf>
    <xf numFmtId="0" fontId="8" fillId="0" borderId="0" xfId="0" applyFo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Continuous" vertical="center"/>
    </xf>
    <xf numFmtId="3" fontId="8" fillId="2" borderId="7" xfId="0" applyNumberFormat="1" applyFont="1" applyFill="1" applyBorder="1" applyAlignment="1">
      <alignment horizontal="centerContinuous" vertical="center"/>
    </xf>
    <xf numFmtId="3" fontId="8" fillId="2" borderId="10" xfId="0" applyNumberFormat="1" applyFont="1" applyFill="1" applyBorder="1" applyAlignment="1">
      <alignment horizontal="centerContinuous" vertical="center"/>
    </xf>
    <xf numFmtId="3" fontId="8" fillId="2" borderId="5" xfId="0" applyNumberFormat="1" applyFont="1" applyFill="1" applyBorder="1" applyAlignment="1">
      <alignment horizontal="centerContinuous" vertical="center"/>
    </xf>
    <xf numFmtId="3" fontId="8" fillId="2" borderId="9" xfId="0" applyNumberFormat="1" applyFont="1" applyFill="1" applyBorder="1" applyAlignment="1">
      <alignment horizontal="centerContinuous" vertical="center"/>
    </xf>
    <xf numFmtId="3" fontId="8" fillId="2" borderId="12" xfId="0" applyNumberFormat="1" applyFont="1" applyFill="1" applyBorder="1" applyAlignment="1">
      <alignment horizontal="centerContinuous" vertical="center"/>
    </xf>
    <xf numFmtId="3" fontId="8" fillId="2" borderId="0" xfId="0" applyNumberFormat="1" applyFont="1" applyFill="1" applyAlignment="1">
      <alignment horizontal="centerContinuous" vertical="center"/>
    </xf>
    <xf numFmtId="3" fontId="8" fillId="2" borderId="1" xfId="0" applyNumberFormat="1" applyFont="1" applyFill="1" applyBorder="1" applyAlignment="1">
      <alignment horizontal="centerContinuous" vertical="center"/>
    </xf>
    <xf numFmtId="3" fontId="3" fillId="2" borderId="0" xfId="0" applyNumberFormat="1" applyFont="1" applyFill="1">
      <alignment vertical="center"/>
    </xf>
    <xf numFmtId="3" fontId="3" fillId="0" borderId="20" xfId="0" applyNumberFormat="1" applyFont="1" applyBorder="1">
      <alignment vertical="center"/>
    </xf>
    <xf numFmtId="0" fontId="19" fillId="0" borderId="16" xfId="0" applyFont="1" applyBorder="1">
      <alignment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3" fontId="6" fillId="2" borderId="0" xfId="0" applyNumberFormat="1" applyFont="1" applyFill="1">
      <alignment vertical="center"/>
    </xf>
    <xf numFmtId="179" fontId="6" fillId="0" borderId="9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9" fontId="3" fillId="0" borderId="9" xfId="0" applyNumberFormat="1" applyFont="1" applyBorder="1" applyAlignment="1">
      <alignment horizontal="right" vertical="center"/>
    </xf>
    <xf numFmtId="3" fontId="8" fillId="2" borderId="0" xfId="0" applyNumberFormat="1" applyFont="1" applyFill="1">
      <alignment vertical="center"/>
    </xf>
    <xf numFmtId="3" fontId="8" fillId="2" borderId="0" xfId="0" applyNumberFormat="1" applyFont="1" applyFill="1" applyAlignment="1">
      <alignment horizontal="left" vertical="center" indent="1"/>
    </xf>
    <xf numFmtId="3" fontId="8" fillId="2" borderId="0" xfId="0" applyNumberFormat="1" applyFont="1" applyFill="1" applyAlignment="1">
      <alignment horizontal="left" vertical="center" indent="2"/>
    </xf>
    <xf numFmtId="179" fontId="3" fillId="0" borderId="9" xfId="0" quotePrefix="1" applyNumberFormat="1" applyFont="1" applyBorder="1" applyAlignment="1">
      <alignment horizontal="right" vertical="center"/>
    </xf>
    <xf numFmtId="179" fontId="3" fillId="0" borderId="0" xfId="0" quotePrefix="1" applyNumberFormat="1" applyFont="1" applyAlignment="1">
      <alignment horizontal="right" vertical="center"/>
    </xf>
    <xf numFmtId="3" fontId="21" fillId="2" borderId="0" xfId="0" applyNumberFormat="1" applyFont="1" applyFill="1" applyAlignment="1">
      <alignment horizontal="left" vertical="center" indent="1"/>
    </xf>
    <xf numFmtId="3" fontId="9" fillId="2" borderId="0" xfId="0" applyNumberFormat="1" applyFont="1" applyFill="1">
      <alignment vertical="center"/>
    </xf>
    <xf numFmtId="3" fontId="8" fillId="2" borderId="0" xfId="0" applyNumberFormat="1" applyFont="1" applyFill="1" applyAlignment="1">
      <alignment vertical="center" wrapText="1"/>
    </xf>
    <xf numFmtId="3" fontId="8" fillId="2" borderId="0" xfId="0" applyNumberFormat="1" applyFont="1" applyFill="1" applyAlignment="1">
      <alignment horizontal="left" vertical="center"/>
    </xf>
    <xf numFmtId="0" fontId="19" fillId="0" borderId="20" xfId="0" applyFont="1" applyBorder="1">
      <alignment vertical="center"/>
    </xf>
    <xf numFmtId="0" fontId="0" fillId="0" borderId="24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19" fillId="0" borderId="9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19" fillId="0" borderId="4" xfId="0" applyFont="1" applyBorder="1">
      <alignment vertical="center"/>
    </xf>
    <xf numFmtId="0" fontId="0" fillId="0" borderId="10" xfId="0" applyBorder="1" applyAlignment="1">
      <alignment horizontal="right" vertical="center"/>
    </xf>
    <xf numFmtId="3" fontId="9" fillId="2" borderId="0" xfId="0" applyNumberFormat="1" applyFont="1" applyFill="1" applyAlignment="1">
      <alignment vertical="center" wrapText="1"/>
    </xf>
    <xf numFmtId="0" fontId="0" fillId="0" borderId="5" xfId="0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28" fillId="0" borderId="0" xfId="0" applyFont="1">
      <alignment vertical="center"/>
    </xf>
    <xf numFmtId="3" fontId="0" fillId="0" borderId="0" xfId="0" applyNumberFormat="1" applyAlignment="1"/>
    <xf numFmtId="3" fontId="29" fillId="0" borderId="0" xfId="0" applyNumberFormat="1" applyFont="1" applyAlignment="1"/>
    <xf numFmtId="3" fontId="7" fillId="0" borderId="0" xfId="0" applyNumberFormat="1" applyFont="1" applyAlignment="1">
      <alignment horizontal="left" indent="11"/>
    </xf>
    <xf numFmtId="3" fontId="10" fillId="0" borderId="0" xfId="0" applyNumberFormat="1" applyFont="1" applyAlignment="1"/>
    <xf numFmtId="3" fontId="9" fillId="0" borderId="0" xfId="0" applyNumberFormat="1" applyFont="1" applyAlignment="1">
      <alignment horizontal="left"/>
    </xf>
    <xf numFmtId="0" fontId="0" fillId="0" borderId="2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left" vertical="center" wrapText="1" indent="1"/>
    </xf>
    <xf numFmtId="3" fontId="8" fillId="2" borderId="1" xfId="0" applyNumberFormat="1" applyFont="1" applyFill="1" applyBorder="1" applyAlignment="1">
      <alignment vertical="center" wrapText="1"/>
    </xf>
    <xf numFmtId="179" fontId="3" fillId="0" borderId="9" xfId="0" applyNumberFormat="1" applyFont="1" applyBorder="1">
      <alignment vertical="center"/>
    </xf>
    <xf numFmtId="0" fontId="0" fillId="0" borderId="4" xfId="0" applyBorder="1" applyAlignment="1">
      <alignment horizontal="right" vertical="center"/>
    </xf>
    <xf numFmtId="3" fontId="9" fillId="2" borderId="1" xfId="0" applyNumberFormat="1" applyFont="1" applyFill="1" applyBorder="1">
      <alignment vertical="center"/>
    </xf>
    <xf numFmtId="3" fontId="9" fillId="2" borderId="1" xfId="0" applyNumberFormat="1" applyFont="1" applyFill="1" applyBorder="1" applyAlignment="1">
      <alignment vertical="center" wrapText="1"/>
    </xf>
    <xf numFmtId="0" fontId="0" fillId="0" borderId="16" xfId="0" applyBorder="1">
      <alignment vertical="center"/>
    </xf>
    <xf numFmtId="3" fontId="8" fillId="0" borderId="24" xfId="0" applyNumberFormat="1" applyFont="1" applyBorder="1">
      <alignment vertical="center"/>
    </xf>
    <xf numFmtId="0" fontId="19" fillId="0" borderId="24" xfId="0" applyFont="1" applyBorder="1">
      <alignment vertical="center"/>
    </xf>
    <xf numFmtId="0" fontId="0" fillId="0" borderId="24" xfId="0" applyBorder="1">
      <alignment vertical="center"/>
    </xf>
    <xf numFmtId="3" fontId="9" fillId="2" borderId="3" xfId="0" applyNumberFormat="1" applyFont="1" applyFill="1" applyBorder="1">
      <alignment vertical="center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2" xfId="0" applyNumberFormat="1" applyFont="1" applyFill="1" applyBorder="1">
      <alignment vertical="center"/>
    </xf>
    <xf numFmtId="3" fontId="9" fillId="2" borderId="6" xfId="0" applyNumberFormat="1" applyFont="1" applyFill="1" applyBorder="1">
      <alignment vertical="center"/>
    </xf>
    <xf numFmtId="3" fontId="32" fillId="2" borderId="3" xfId="0" applyNumberFormat="1" applyFont="1" applyFill="1" applyBorder="1" applyAlignment="1">
      <alignment horizontal="center" vertical="center"/>
    </xf>
    <xf numFmtId="3" fontId="29" fillId="2" borderId="3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Continuous" vertical="center"/>
    </xf>
    <xf numFmtId="3" fontId="9" fillId="2" borderId="7" xfId="0" applyNumberFormat="1" applyFont="1" applyFill="1" applyBorder="1" applyAlignment="1">
      <alignment horizontal="centerContinuous" vertical="center"/>
    </xf>
    <xf numFmtId="3" fontId="9" fillId="2" borderId="4" xfId="0" applyNumberFormat="1" applyFont="1" applyFill="1" applyBorder="1" applyAlignment="1">
      <alignment horizontal="centerContinuous" vertical="center"/>
    </xf>
    <xf numFmtId="3" fontId="9" fillId="2" borderId="5" xfId="0" applyNumberFormat="1" applyFont="1" applyFill="1" applyBorder="1" applyAlignment="1">
      <alignment horizontal="centerContinuous" vertical="center"/>
    </xf>
    <xf numFmtId="3" fontId="33" fillId="2" borderId="1" xfId="0" applyNumberFormat="1" applyFont="1" applyFill="1" applyBorder="1">
      <alignment vertical="center"/>
    </xf>
    <xf numFmtId="179" fontId="33" fillId="0" borderId="0" xfId="0" applyNumberFormat="1" applyFont="1" applyAlignment="1">
      <alignment horizontal="right" vertical="center"/>
    </xf>
    <xf numFmtId="179" fontId="35" fillId="0" borderId="0" xfId="4" applyNumberFormat="1" applyFont="1" applyAlignment="1">
      <alignment horizontal="right" vertical="center"/>
    </xf>
    <xf numFmtId="179" fontId="35" fillId="0" borderId="0" xfId="0" applyNumberFormat="1" applyFont="1" applyAlignment="1">
      <alignment horizontal="right" vertical="center"/>
    </xf>
    <xf numFmtId="0" fontId="28" fillId="2" borderId="1" xfId="0" applyFont="1" applyFill="1" applyBorder="1" applyAlignment="1">
      <alignment horizontal="left" vertical="center" indent="1"/>
    </xf>
    <xf numFmtId="179" fontId="32" fillId="0" borderId="0" xfId="0" applyNumberFormat="1" applyFont="1" applyAlignment="1">
      <alignment horizontal="right" vertical="center"/>
    </xf>
    <xf numFmtId="179" fontId="36" fillId="0" borderId="0" xfId="4" applyNumberFormat="1" applyFont="1" applyAlignment="1">
      <alignment horizontal="right" vertical="center"/>
    </xf>
    <xf numFmtId="179" fontId="36" fillId="0" borderId="0" xfId="0" applyNumberFormat="1" applyFont="1" applyAlignment="1">
      <alignment horizontal="right" vertical="center"/>
    </xf>
    <xf numFmtId="0" fontId="28" fillId="2" borderId="1" xfId="0" applyFont="1" applyFill="1" applyBorder="1" applyAlignment="1">
      <alignment horizontal="left" vertical="center" wrapText="1" indent="1"/>
    </xf>
    <xf numFmtId="0" fontId="28" fillId="2" borderId="1" xfId="0" applyFont="1" applyFill="1" applyBorder="1" applyAlignment="1">
      <alignment horizontal="left" vertical="top" wrapText="1" indent="1"/>
    </xf>
    <xf numFmtId="179" fontId="32" fillId="0" borderId="0" xfId="0" quotePrefix="1" applyNumberFormat="1" applyFont="1" applyAlignment="1">
      <alignment horizontal="right" vertical="center"/>
    </xf>
    <xf numFmtId="0" fontId="28" fillId="2" borderId="5" xfId="0" applyFont="1" applyFill="1" applyBorder="1" applyAlignment="1">
      <alignment horizontal="left" vertical="center" wrapText="1" indent="1"/>
    </xf>
    <xf numFmtId="179" fontId="32" fillId="0" borderId="10" xfId="0" applyNumberFormat="1" applyFont="1" applyBorder="1" applyAlignment="1">
      <alignment horizontal="right" vertical="center"/>
    </xf>
    <xf numFmtId="179" fontId="36" fillId="0" borderId="10" xfId="0" applyNumberFormat="1" applyFont="1" applyBorder="1" applyAlignment="1">
      <alignment horizontal="right" vertical="center"/>
    </xf>
    <xf numFmtId="3" fontId="3" fillId="0" borderId="0" xfId="0" quotePrefix="1" applyNumberFormat="1" applyFont="1" applyAlignment="1"/>
    <xf numFmtId="3" fontId="28" fillId="2" borderId="2" xfId="0" applyNumberFormat="1" applyFont="1" applyFill="1" applyBorder="1">
      <alignment vertical="center"/>
    </xf>
    <xf numFmtId="3" fontId="28" fillId="2" borderId="3" xfId="0" applyNumberFormat="1" applyFont="1" applyFill="1" applyBorder="1" applyAlignment="1">
      <alignment horizontal="center" vertical="center"/>
    </xf>
    <xf numFmtId="3" fontId="28" fillId="2" borderId="3" xfId="0" applyNumberFormat="1" applyFont="1" applyFill="1" applyBorder="1">
      <alignment vertical="center"/>
    </xf>
    <xf numFmtId="3" fontId="28" fillId="2" borderId="6" xfId="0" applyNumberFormat="1" applyFont="1" applyFill="1" applyBorder="1">
      <alignment vertical="center"/>
    </xf>
    <xf numFmtId="3" fontId="28" fillId="2" borderId="4" xfId="0" applyNumberFormat="1" applyFont="1" applyFill="1" applyBorder="1" applyAlignment="1">
      <alignment horizontal="centerContinuous" vertical="center"/>
    </xf>
    <xf numFmtId="3" fontId="28" fillId="2" borderId="7" xfId="0" applyNumberFormat="1" applyFont="1" applyFill="1" applyBorder="1" applyAlignment="1">
      <alignment horizontal="centerContinuous" vertical="center"/>
    </xf>
    <xf numFmtId="3" fontId="28" fillId="2" borderId="10" xfId="0" applyNumberFormat="1" applyFont="1" applyFill="1" applyBorder="1" applyAlignment="1">
      <alignment horizontal="centerContinuous" vertical="center"/>
    </xf>
    <xf numFmtId="3" fontId="28" fillId="2" borderId="5" xfId="0" applyNumberFormat="1" applyFont="1" applyFill="1" applyBorder="1" applyAlignment="1">
      <alignment horizontal="centerContinuous" vertical="center"/>
    </xf>
    <xf numFmtId="3" fontId="33" fillId="2" borderId="23" xfId="0" applyNumberFormat="1" applyFont="1" applyFill="1" applyBorder="1">
      <alignment vertical="center"/>
    </xf>
    <xf numFmtId="179" fontId="39" fillId="0" borderId="9" xfId="0" applyNumberFormat="1" applyFont="1" applyBorder="1">
      <alignment vertical="center"/>
    </xf>
    <xf numFmtId="179" fontId="39" fillId="0" borderId="0" xfId="0" applyNumberFormat="1" applyFont="1">
      <alignment vertical="center"/>
    </xf>
    <xf numFmtId="3" fontId="28" fillId="2" borderId="1" xfId="0" applyNumberFormat="1" applyFont="1" applyFill="1" applyBorder="1" applyAlignment="1">
      <alignment horizontal="left" vertical="center" indent="1"/>
    </xf>
    <xf numFmtId="179" fontId="40" fillId="0" borderId="9" xfId="0" applyNumberFormat="1" applyFont="1" applyBorder="1">
      <alignment vertical="center"/>
    </xf>
    <xf numFmtId="179" fontId="40" fillId="0" borderId="0" xfId="0" applyNumberFormat="1" applyFont="1">
      <alignment vertical="center"/>
    </xf>
    <xf numFmtId="179" fontId="40" fillId="0" borderId="9" xfId="0" applyNumberFormat="1" applyFont="1" applyBorder="1" applyAlignment="1">
      <alignment horizontal="right" vertical="center"/>
    </xf>
    <xf numFmtId="179" fontId="40" fillId="0" borderId="0" xfId="0" applyNumberFormat="1" applyFont="1" applyAlignment="1">
      <alignment horizontal="right" vertical="center"/>
    </xf>
    <xf numFmtId="3" fontId="28" fillId="2" borderId="1" xfId="0" applyNumberFormat="1" applyFont="1" applyFill="1" applyBorder="1" applyAlignment="1">
      <alignment horizontal="left" vertical="center" wrapText="1" indent="1"/>
    </xf>
    <xf numFmtId="3" fontId="28" fillId="2" borderId="5" xfId="0" applyNumberFormat="1" applyFont="1" applyFill="1" applyBorder="1" applyAlignment="1">
      <alignment horizontal="left" vertical="center" wrapText="1" indent="1"/>
    </xf>
    <xf numFmtId="179" fontId="40" fillId="0" borderId="4" xfId="0" quotePrefix="1" applyNumberFormat="1" applyFont="1" applyBorder="1" applyAlignment="1">
      <alignment horizontal="right" vertical="center"/>
    </xf>
    <xf numFmtId="179" fontId="40" fillId="0" borderId="10" xfId="0" quotePrefix="1" applyNumberFormat="1" applyFont="1" applyBorder="1" applyAlignment="1">
      <alignment horizontal="right" vertical="center"/>
    </xf>
    <xf numFmtId="179" fontId="40" fillId="0" borderId="10" xfId="0" applyNumberFormat="1" applyFont="1" applyBorder="1" applyAlignment="1">
      <alignment horizontal="right" vertical="center"/>
    </xf>
    <xf numFmtId="179" fontId="40" fillId="0" borderId="10" xfId="0" applyNumberFormat="1" applyFont="1" applyBorder="1">
      <alignment vertical="center"/>
    </xf>
    <xf numFmtId="3" fontId="3" fillId="0" borderId="0" xfId="0" quotePrefix="1" applyNumberFormat="1" applyFont="1">
      <alignment vertical="center"/>
    </xf>
    <xf numFmtId="3" fontId="33" fillId="2" borderId="0" xfId="0" applyNumberFormat="1" applyFont="1" applyFill="1">
      <alignment vertical="center"/>
    </xf>
    <xf numFmtId="176" fontId="33" fillId="0" borderId="9" xfId="0" applyNumberFormat="1" applyFont="1" applyBorder="1">
      <alignment vertical="center"/>
    </xf>
    <xf numFmtId="176" fontId="33" fillId="0" borderId="0" xfId="0" applyNumberFormat="1" applyFont="1">
      <alignment vertical="center"/>
    </xf>
    <xf numFmtId="3" fontId="28" fillId="2" borderId="0" xfId="0" applyNumberFormat="1" applyFont="1" applyFill="1" applyAlignment="1">
      <alignment horizontal="left" vertical="center" indent="1"/>
    </xf>
    <xf numFmtId="176" fontId="32" fillId="0" borderId="9" xfId="0" applyNumberFormat="1" applyFont="1" applyBorder="1">
      <alignment vertical="center"/>
    </xf>
    <xf numFmtId="176" fontId="32" fillId="0" borderId="0" xfId="0" applyNumberFormat="1" applyFont="1">
      <alignment vertical="center"/>
    </xf>
    <xf numFmtId="179" fontId="32" fillId="0" borderId="0" xfId="0" applyNumberFormat="1" applyFont="1">
      <alignment vertical="center"/>
    </xf>
    <xf numFmtId="3" fontId="32" fillId="2" borderId="0" xfId="0" applyNumberFormat="1" applyFont="1" applyFill="1">
      <alignment vertical="center"/>
    </xf>
    <xf numFmtId="3" fontId="33" fillId="2" borderId="10" xfId="0" applyNumberFormat="1" applyFont="1" applyFill="1" applyBorder="1">
      <alignment vertical="center"/>
    </xf>
    <xf numFmtId="176" fontId="33" fillId="0" borderId="4" xfId="0" applyNumberFormat="1" applyFont="1" applyBorder="1">
      <alignment vertical="center"/>
    </xf>
    <xf numFmtId="176" fontId="33" fillId="0" borderId="10" xfId="0" applyNumberFormat="1" applyFont="1" applyBorder="1">
      <alignment vertical="center"/>
    </xf>
    <xf numFmtId="3" fontId="7" fillId="0" borderId="0" xfId="0" applyNumberFormat="1" applyFont="1" applyAlignment="1"/>
    <xf numFmtId="3" fontId="40" fillId="2" borderId="22" xfId="0" applyNumberFormat="1" applyFont="1" applyFill="1" applyBorder="1" applyAlignment="1">
      <alignment horizontal="center" vertical="center"/>
    </xf>
    <xf numFmtId="3" fontId="21" fillId="2" borderId="19" xfId="0" applyNumberFormat="1" applyFont="1" applyFill="1" applyBorder="1" applyAlignment="1">
      <alignment horizontal="center" vertical="center"/>
    </xf>
    <xf numFmtId="3" fontId="21" fillId="2" borderId="22" xfId="0" applyNumberFormat="1" applyFont="1" applyFill="1" applyBorder="1" applyAlignment="1">
      <alignment horizontal="center" vertical="center"/>
    </xf>
    <xf numFmtId="3" fontId="40" fillId="2" borderId="8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center" vertical="center"/>
    </xf>
    <xf numFmtId="3" fontId="40" fillId="2" borderId="14" xfId="0" applyNumberFormat="1" applyFont="1" applyFill="1" applyBorder="1" applyAlignment="1">
      <alignment horizontal="center" vertical="center"/>
    </xf>
    <xf numFmtId="3" fontId="21" fillId="2" borderId="10" xfId="0" applyNumberFormat="1" applyFont="1" applyFill="1" applyBorder="1" applyAlignment="1">
      <alignment horizontal="center" vertical="center"/>
    </xf>
    <xf numFmtId="3" fontId="21" fillId="2" borderId="14" xfId="0" applyNumberFormat="1" applyFont="1" applyFill="1" applyBorder="1" applyAlignment="1">
      <alignment horizontal="center" vertical="center"/>
    </xf>
    <xf numFmtId="3" fontId="40" fillId="2" borderId="4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176" fontId="3" fillId="0" borderId="9" xfId="0" applyNumberFormat="1" applyFont="1" applyBorder="1">
      <alignment vertical="center"/>
    </xf>
    <xf numFmtId="176" fontId="40" fillId="0" borderId="1" xfId="0" applyNumberFormat="1" applyFont="1" applyBorder="1">
      <alignment vertical="center"/>
    </xf>
    <xf numFmtId="3" fontId="40" fillId="2" borderId="0" xfId="0" applyNumberFormat="1" applyFont="1" applyFill="1">
      <alignment vertical="center"/>
    </xf>
    <xf numFmtId="176" fontId="40" fillId="0" borderId="9" xfId="0" applyNumberFormat="1" applyFont="1" applyBorder="1">
      <alignment vertical="center"/>
    </xf>
    <xf numFmtId="176" fontId="40" fillId="0" borderId="0" xfId="0" applyNumberFormat="1" applyFont="1">
      <alignment vertical="center"/>
    </xf>
    <xf numFmtId="179" fontId="6" fillId="0" borderId="9" xfId="0" applyNumberFormat="1" applyFont="1" applyBorder="1">
      <alignment vertical="center"/>
    </xf>
    <xf numFmtId="179" fontId="39" fillId="0" borderId="1" xfId="0" applyNumberFormat="1" applyFont="1" applyBorder="1">
      <alignment vertical="center"/>
    </xf>
    <xf numFmtId="3" fontId="21" fillId="2" borderId="1" xfId="0" applyNumberFormat="1" applyFont="1" applyFill="1" applyBorder="1" applyAlignment="1">
      <alignment horizontal="left" vertical="center" indent="1"/>
    </xf>
    <xf numFmtId="179" fontId="40" fillId="0" borderId="1" xfId="0" applyNumberFormat="1" applyFont="1" applyBorder="1">
      <alignment vertical="center"/>
    </xf>
    <xf numFmtId="179" fontId="40" fillId="0" borderId="1" xfId="0" applyNumberFormat="1" applyFont="1" applyBorder="1" applyAlignment="1">
      <alignment horizontal="right" vertical="center"/>
    </xf>
    <xf numFmtId="3" fontId="21" fillId="2" borderId="13" xfId="0" applyNumberFormat="1" applyFont="1" applyFill="1" applyBorder="1">
      <alignment vertical="center"/>
    </xf>
    <xf numFmtId="3" fontId="40" fillId="2" borderId="13" xfId="0" applyNumberFormat="1" applyFont="1" applyFill="1" applyBorder="1">
      <alignment vertical="center"/>
    </xf>
    <xf numFmtId="3" fontId="21" fillId="2" borderId="13" xfId="0" applyNumberFormat="1" applyFont="1" applyFill="1" applyBorder="1" applyAlignment="1">
      <alignment horizontal="left" vertical="center" indent="1"/>
    </xf>
    <xf numFmtId="3" fontId="8" fillId="2" borderId="10" xfId="0" applyNumberFormat="1" applyFont="1" applyFill="1" applyBorder="1" applyAlignment="1">
      <alignment horizontal="left" vertical="center" indent="1"/>
    </xf>
    <xf numFmtId="3" fontId="21" fillId="2" borderId="14" xfId="0" applyNumberFormat="1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 textRotation="255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3" fontId="8" fillId="2" borderId="6" xfId="0" applyNumberFormat="1" applyFont="1" applyFill="1" applyBorder="1" applyAlignment="1">
      <alignment horizontal="center" vertical="center" shrinkToFit="1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3" fontId="8" fillId="2" borderId="20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3" fontId="28" fillId="3" borderId="11" xfId="0" applyNumberFormat="1" applyFont="1" applyFill="1" applyBorder="1" applyAlignment="1">
      <alignment horizontal="center" vertical="center"/>
    </xf>
    <xf numFmtId="3" fontId="28" fillId="3" borderId="5" xfId="0" applyNumberFormat="1" applyFont="1" applyFill="1" applyBorder="1" applyAlignment="1">
      <alignment horizontal="center" vertical="center"/>
    </xf>
    <xf numFmtId="3" fontId="28" fillId="2" borderId="11" xfId="0" applyNumberFormat="1" applyFont="1" applyFill="1" applyBorder="1" applyAlignment="1">
      <alignment horizontal="center" vertical="center"/>
    </xf>
    <xf numFmtId="3" fontId="28" fillId="2" borderId="5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9A7853BE-1B7D-4D80-9E23-01E25AB1F617}"/>
    <cellStyle name="標準" xfId="0" builtinId="0"/>
    <cellStyle name="標準 2" xfId="3" xr:uid="{EB6CD489-D666-4310-B1E3-136E4CD458CD}"/>
    <cellStyle name="標準 2 2" xfId="4" xr:uid="{6742F0F2-22B7-499E-8149-2501AD2DEA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25</xdr:row>
      <xdr:rowOff>48685</xdr:rowOff>
    </xdr:from>
    <xdr:to>
      <xdr:col>0</xdr:col>
      <xdr:colOff>224790</xdr:colOff>
      <xdr:row>26</xdr:row>
      <xdr:rowOff>94866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376E0A22-5A9D-41E3-8EAF-92F7DC646F67}"/>
            </a:ext>
          </a:extLst>
        </xdr:cNvPr>
        <xdr:cNvSpPr/>
      </xdr:nvSpPr>
      <xdr:spPr>
        <a:xfrm>
          <a:off x="179705" y="4798485"/>
          <a:ext cx="41910" cy="249381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592666</xdr:colOff>
      <xdr:row>25</xdr:row>
      <xdr:rowOff>70909</xdr:rowOff>
    </xdr:from>
    <xdr:to>
      <xdr:col>0</xdr:col>
      <xdr:colOff>623055</xdr:colOff>
      <xdr:row>26</xdr:row>
      <xdr:rowOff>92077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76F24E01-D43A-4151-BD80-BCA027DD4171}"/>
            </a:ext>
          </a:extLst>
        </xdr:cNvPr>
        <xdr:cNvSpPr/>
      </xdr:nvSpPr>
      <xdr:spPr>
        <a:xfrm>
          <a:off x="592666" y="5201709"/>
          <a:ext cx="27214" cy="233893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12</xdr:row>
      <xdr:rowOff>69850</xdr:rowOff>
    </xdr:from>
    <xdr:to>
      <xdr:col>0</xdr:col>
      <xdr:colOff>242729</xdr:colOff>
      <xdr:row>13</xdr:row>
      <xdr:rowOff>133350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D281162B-3C82-4A1C-8924-6432890215DE}"/>
            </a:ext>
          </a:extLst>
        </xdr:cNvPr>
        <xdr:cNvSpPr/>
      </xdr:nvSpPr>
      <xdr:spPr>
        <a:xfrm>
          <a:off x="219075" y="2562225"/>
          <a:ext cx="20479" cy="314325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224156</xdr:colOff>
      <xdr:row>13</xdr:row>
      <xdr:rowOff>63500</xdr:rowOff>
    </xdr:from>
    <xdr:to>
      <xdr:col>0</xdr:col>
      <xdr:colOff>242491</xdr:colOff>
      <xdr:row>14</xdr:row>
      <xdr:rowOff>82550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371413B2-9694-4B98-B387-01B1ACFFDA03}"/>
            </a:ext>
          </a:extLst>
        </xdr:cNvPr>
        <xdr:cNvSpPr/>
      </xdr:nvSpPr>
      <xdr:spPr>
        <a:xfrm>
          <a:off x="220981" y="2800350"/>
          <a:ext cx="18335" cy="26670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7.69.21\&#36039;&#26009;&#29677;\&#9315;&#24180;&#37969;&#12456;&#12463;&#12475;&#12523;&#29256;\R06\CD-R&#29992;&#12487;&#12540;&#12479;\&#20196;&#21644;6&#24180;&#21002;&#12288;&#23665;&#21475;&#30476;&#32113;&#35336;&#24180;&#37969;\Excel&#29256;\19_&#25945;&#32946;&#12539;&#25991;&#21270;&#12539;&#23447;&#25945;\254-255.xls" TargetMode="External"/><Relationship Id="rId1" Type="http://schemas.openxmlformats.org/officeDocument/2006/relationships/externalLinkPath" Target="/&#9315;&#24180;&#37969;&#12456;&#12463;&#12475;&#12523;&#29256;/R06/CD-R&#29992;&#12487;&#12540;&#12479;/&#20196;&#21644;6&#24180;&#21002;&#12288;&#23665;&#21475;&#30476;&#32113;&#35336;&#24180;&#37969;/Excel&#29256;/19_&#25945;&#32946;&#12539;&#25991;&#21270;&#12539;&#23447;&#25945;/254-25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7.69.21\&#36039;&#26009;&#29677;\&#9315;&#24180;&#37969;&#12456;&#12463;&#12475;&#12523;&#29256;\R06\CD-R&#29992;&#12487;&#12540;&#12479;\&#20196;&#21644;6&#24180;&#21002;&#12288;&#23665;&#21475;&#30476;&#32113;&#35336;&#24180;&#37969;\Excel&#29256;\19_&#25945;&#32946;&#12539;&#25991;&#21270;&#12539;&#23447;&#25945;\256-257.xls" TargetMode="External"/><Relationship Id="rId1" Type="http://schemas.openxmlformats.org/officeDocument/2006/relationships/externalLinkPath" Target="/&#9315;&#24180;&#37969;&#12456;&#12463;&#12475;&#12523;&#29256;/R06/CD-R&#29992;&#12487;&#12540;&#12479;/&#20196;&#21644;6&#24180;&#21002;&#12288;&#23665;&#21475;&#30476;&#32113;&#35336;&#24180;&#37969;/Excel&#29256;/19_&#25945;&#32946;&#12539;&#25991;&#21270;&#12539;&#23447;&#25945;/256-25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7.69.21\&#36039;&#26009;&#29677;\&#9315;&#24180;&#37969;&#12456;&#12463;&#12475;&#12523;&#29256;\R06\CD-R&#29992;&#12487;&#12540;&#12479;\&#20196;&#21644;6&#24180;&#21002;&#12288;&#23665;&#21475;&#30476;&#32113;&#35336;&#24180;&#37969;\Excel&#29256;\19_&#25945;&#32946;&#12539;&#25991;&#21270;&#12539;&#23447;&#25945;\258-259.xls" TargetMode="External"/><Relationship Id="rId1" Type="http://schemas.openxmlformats.org/officeDocument/2006/relationships/externalLinkPath" Target="/&#9315;&#24180;&#37969;&#12456;&#12463;&#12475;&#12523;&#29256;/R06/CD-R&#29992;&#12487;&#12540;&#12479;/&#20196;&#21644;6&#24180;&#21002;&#12288;&#23665;&#21475;&#30476;&#32113;&#35336;&#24180;&#37969;/Excel&#29256;/19_&#25945;&#32946;&#12539;&#25991;&#21270;&#12539;&#23447;&#25945;/258-2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54-255"/>
      <sheetName val="170-7"/>
      <sheetName val="170-8"/>
      <sheetName val="170-9"/>
      <sheetName val="170-10"/>
      <sheetName val="170-11"/>
    </sheetNames>
    <sheetDataSet>
      <sheetData sheetId="0" refreshError="1"/>
      <sheetData sheetId="1"/>
      <sheetData sheetId="2">
        <row r="9">
          <cell r="A9" t="str">
            <v>令和3年度</v>
          </cell>
        </row>
        <row r="10">
          <cell r="A10">
            <v>4</v>
          </cell>
        </row>
        <row r="12">
          <cell r="A12">
            <v>5</v>
          </cell>
        </row>
      </sheetData>
      <sheetData sheetId="3">
        <row r="8">
          <cell r="A8" t="str">
            <v>令和3年度</v>
          </cell>
        </row>
        <row r="9">
          <cell r="A9">
            <v>4</v>
          </cell>
        </row>
        <row r="10">
          <cell r="A10">
            <v>5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56-257"/>
      <sheetName val="170-12"/>
      <sheetName val="170-13"/>
      <sheetName val="170-14 "/>
    </sheetNames>
    <sheetDataSet>
      <sheetData sheetId="0" refreshError="1"/>
      <sheetData sheetId="1" refreshError="1"/>
      <sheetData sheetId="2">
        <row r="6">
          <cell r="I6" t="str">
            <v>４年度（５年３月）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58-259"/>
      <sheetName val="170-15"/>
      <sheetName val="170-16"/>
      <sheetName val="170-17"/>
      <sheetName val="170-18"/>
      <sheetName val="171-1"/>
      <sheetName val="171-2"/>
    </sheetNames>
    <sheetDataSet>
      <sheetData sheetId="0" refreshError="1"/>
      <sheetData sheetId="1">
        <row r="6">
          <cell r="C6" t="str">
            <v>令和２（３年３月）</v>
          </cell>
          <cell r="F6" t="str">
            <v>３（４年３月）</v>
          </cell>
          <cell r="I6" t="str">
            <v>４（５年３月）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053BF-46ED-4BD7-90DB-6FA865C9C7E5}">
  <sheetPr codeName="Sheet2">
    <pageSetUpPr fitToPage="1"/>
  </sheetPr>
  <dimension ref="A1:V67"/>
  <sheetViews>
    <sheetView showGridLines="0" tabSelected="1" workbookViewId="0">
      <selection activeCell="G24" sqref="G24"/>
    </sheetView>
  </sheetViews>
  <sheetFormatPr defaultColWidth="9" defaultRowHeight="13"/>
  <cols>
    <col min="1" max="1" width="25.6328125" customWidth="1"/>
    <col min="2" max="5" width="8.7265625" customWidth="1"/>
    <col min="6" max="6" width="10.08984375" customWidth="1"/>
    <col min="7" max="8" width="9.08984375" customWidth="1"/>
    <col min="9" max="11" width="8.7265625" customWidth="1"/>
    <col min="12" max="12" width="2.6328125" customWidth="1"/>
    <col min="13" max="21" width="0" hidden="1" customWidth="1"/>
    <col min="22" max="22" width="9" hidden="1" customWidth="1"/>
  </cols>
  <sheetData>
    <row r="1" spans="1:22" ht="33" customHeight="1">
      <c r="A1" s="21"/>
      <c r="B1" s="22" t="s">
        <v>135</v>
      </c>
      <c r="C1" s="4"/>
      <c r="D1" s="4"/>
      <c r="E1" s="4"/>
      <c r="F1" s="4"/>
      <c r="G1" s="23"/>
      <c r="H1" s="4"/>
      <c r="I1" s="4"/>
      <c r="J1" s="4"/>
      <c r="K1" s="4"/>
    </row>
    <row r="2" spans="1:22" ht="16.5" customHeight="1">
      <c r="A2" s="24" t="s">
        <v>83</v>
      </c>
      <c r="B2" s="25"/>
      <c r="C2" s="4"/>
      <c r="D2" s="4"/>
      <c r="E2" s="4"/>
      <c r="F2" s="4"/>
      <c r="G2" s="4"/>
      <c r="H2" s="4"/>
      <c r="I2" s="4"/>
      <c r="J2" s="4"/>
      <c r="K2" s="4"/>
      <c r="N2" s="356"/>
    </row>
    <row r="3" spans="1:22">
      <c r="B3" s="26" t="s">
        <v>120</v>
      </c>
      <c r="C3" s="4"/>
      <c r="D3" s="4"/>
      <c r="E3" s="4"/>
      <c r="F3" s="4"/>
      <c r="G3" s="4"/>
      <c r="H3" s="4"/>
      <c r="I3" s="4"/>
      <c r="J3" s="4"/>
      <c r="K3" s="4"/>
      <c r="N3" s="356"/>
    </row>
    <row r="4" spans="1:22" ht="13.5" thickBot="1">
      <c r="A4" s="27"/>
      <c r="B4" s="27"/>
      <c r="C4" s="27"/>
      <c r="D4" s="27"/>
      <c r="E4" s="27"/>
      <c r="F4" s="27"/>
      <c r="G4" s="27"/>
      <c r="H4" s="27"/>
      <c r="I4" s="27"/>
      <c r="J4" s="27"/>
      <c r="K4" s="28" t="s">
        <v>38</v>
      </c>
      <c r="N4" s="356"/>
    </row>
    <row r="5" spans="1:22" ht="14.25" customHeight="1" thickTop="1">
      <c r="A5" s="29" t="s">
        <v>0</v>
      </c>
      <c r="B5" s="5" t="s">
        <v>1</v>
      </c>
      <c r="C5" s="6"/>
      <c r="D5" s="5" t="s">
        <v>2</v>
      </c>
      <c r="E5" s="9"/>
      <c r="F5" s="5" t="s">
        <v>3</v>
      </c>
      <c r="G5" s="6"/>
      <c r="H5" s="9"/>
      <c r="I5" s="6" t="s">
        <v>75</v>
      </c>
      <c r="J5" s="6"/>
      <c r="K5" s="6"/>
    </row>
    <row r="6" spans="1:22" ht="14.25" customHeight="1">
      <c r="A6" s="8" t="s">
        <v>4</v>
      </c>
      <c r="B6" s="30" t="s">
        <v>5</v>
      </c>
      <c r="C6" s="10" t="s">
        <v>6</v>
      </c>
      <c r="D6" s="7" t="s">
        <v>7</v>
      </c>
      <c r="E6" s="10" t="s">
        <v>8</v>
      </c>
      <c r="F6" s="7" t="s">
        <v>58</v>
      </c>
      <c r="G6" s="10" t="s">
        <v>9</v>
      </c>
      <c r="H6" s="8" t="s">
        <v>10</v>
      </c>
      <c r="I6" s="30" t="s">
        <v>58</v>
      </c>
      <c r="J6" s="10" t="s">
        <v>9</v>
      </c>
      <c r="K6" s="30" t="s">
        <v>10</v>
      </c>
    </row>
    <row r="7" spans="1:22" ht="14.25" customHeight="1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22" ht="14.25" customHeight="1">
      <c r="A8" s="11" t="s">
        <v>132</v>
      </c>
      <c r="B8" s="33">
        <v>858</v>
      </c>
      <c r="C8" s="33">
        <v>16</v>
      </c>
      <c r="D8" s="33">
        <v>16534</v>
      </c>
      <c r="E8" s="2" t="s">
        <v>11</v>
      </c>
      <c r="F8" s="33">
        <v>187832</v>
      </c>
      <c r="G8" s="33">
        <v>96346</v>
      </c>
      <c r="H8" s="33">
        <v>91486</v>
      </c>
      <c r="I8" s="2" t="s">
        <v>11</v>
      </c>
      <c r="J8" s="2" t="s">
        <v>11</v>
      </c>
      <c r="K8" s="2" t="s">
        <v>11</v>
      </c>
      <c r="M8" s="34" t="s">
        <v>89</v>
      </c>
    </row>
    <row r="9" spans="1:22" ht="14.25" customHeight="1">
      <c r="A9" s="11">
        <v>30</v>
      </c>
      <c r="B9" s="33">
        <v>848</v>
      </c>
      <c r="C9" s="33">
        <v>15</v>
      </c>
      <c r="D9" s="33">
        <v>16500</v>
      </c>
      <c r="E9" s="2" t="s">
        <v>11</v>
      </c>
      <c r="F9" s="33">
        <v>185799</v>
      </c>
      <c r="G9" s="33">
        <v>95432</v>
      </c>
      <c r="H9" s="33">
        <v>90367</v>
      </c>
      <c r="I9" s="2" t="s">
        <v>11</v>
      </c>
      <c r="J9" s="2" t="s">
        <v>11</v>
      </c>
      <c r="K9" s="2" t="s">
        <v>11</v>
      </c>
      <c r="M9" s="34" t="s">
        <v>88</v>
      </c>
    </row>
    <row r="10" spans="1:22" ht="14.25" customHeight="1">
      <c r="A10" s="11" t="s">
        <v>129</v>
      </c>
      <c r="B10" s="33">
        <v>843</v>
      </c>
      <c r="C10" s="33">
        <v>16</v>
      </c>
      <c r="D10" s="33">
        <v>16464</v>
      </c>
      <c r="E10" s="2" t="s">
        <v>11</v>
      </c>
      <c r="F10" s="33">
        <v>183223</v>
      </c>
      <c r="G10" s="33">
        <v>94289</v>
      </c>
      <c r="H10" s="33">
        <v>88934</v>
      </c>
      <c r="I10" s="2" t="s">
        <v>11</v>
      </c>
      <c r="J10" s="2" t="s">
        <v>11</v>
      </c>
      <c r="K10" s="2" t="s">
        <v>11</v>
      </c>
    </row>
    <row r="11" spans="1:22" ht="14.25" customHeight="1">
      <c r="A11" s="11">
        <v>2</v>
      </c>
      <c r="B11" s="33">
        <v>841</v>
      </c>
      <c r="C11" s="33">
        <v>16</v>
      </c>
      <c r="D11" s="33">
        <v>16466</v>
      </c>
      <c r="E11" s="2" t="s">
        <v>11</v>
      </c>
      <c r="F11" s="33">
        <v>180183</v>
      </c>
      <c r="G11" s="33">
        <v>92491</v>
      </c>
      <c r="H11" s="33">
        <v>87692</v>
      </c>
      <c r="I11" s="2" t="s">
        <v>11</v>
      </c>
      <c r="J11" s="2" t="s">
        <v>11</v>
      </c>
      <c r="K11" s="2" t="s">
        <v>11</v>
      </c>
    </row>
    <row r="12" spans="1:22" ht="14.25" customHeight="1">
      <c r="A12" s="11">
        <v>3</v>
      </c>
      <c r="B12" s="33">
        <v>827</v>
      </c>
      <c r="C12" s="33">
        <v>16</v>
      </c>
      <c r="D12" s="33">
        <v>16387</v>
      </c>
      <c r="E12" s="2" t="s">
        <v>11</v>
      </c>
      <c r="F12" s="33">
        <v>177631</v>
      </c>
      <c r="G12" s="33">
        <v>91525</v>
      </c>
      <c r="H12" s="33">
        <v>86106</v>
      </c>
      <c r="I12" s="2" t="s">
        <v>11</v>
      </c>
      <c r="J12" s="2" t="s">
        <v>11</v>
      </c>
      <c r="K12" s="2" t="s">
        <v>11</v>
      </c>
    </row>
    <row r="13" spans="1:22" ht="14.25" customHeight="1">
      <c r="A13" s="11">
        <v>4</v>
      </c>
      <c r="B13" s="33">
        <v>820</v>
      </c>
      <c r="C13" s="33">
        <v>16</v>
      </c>
      <c r="D13" s="33">
        <v>16335</v>
      </c>
      <c r="E13" s="2" t="s">
        <v>11</v>
      </c>
      <c r="F13" s="33">
        <v>174174</v>
      </c>
      <c r="G13" s="33">
        <v>89785</v>
      </c>
      <c r="H13" s="33">
        <v>84389</v>
      </c>
      <c r="I13" s="2" t="s">
        <v>11</v>
      </c>
      <c r="J13" s="2" t="s">
        <v>11</v>
      </c>
      <c r="K13" s="2" t="s">
        <v>11</v>
      </c>
      <c r="M13" t="s">
        <v>49</v>
      </c>
      <c r="O13" t="s">
        <v>60</v>
      </c>
      <c r="Q13" t="s">
        <v>52</v>
      </c>
      <c r="T13" t="s">
        <v>63</v>
      </c>
    </row>
    <row r="14" spans="1:22" ht="14.25" customHeight="1">
      <c r="A14" s="1"/>
      <c r="B14" s="33"/>
      <c r="C14" s="33"/>
      <c r="D14" s="33"/>
      <c r="E14" s="33"/>
      <c r="F14" s="33"/>
      <c r="G14" s="33"/>
      <c r="H14" s="33"/>
      <c r="I14" s="33"/>
      <c r="J14" s="33"/>
      <c r="K14" s="33"/>
      <c r="M14" s="35" t="s">
        <v>50</v>
      </c>
      <c r="N14" s="35" t="s">
        <v>51</v>
      </c>
      <c r="O14" s="35" t="s">
        <v>61</v>
      </c>
      <c r="P14" s="35" t="s">
        <v>59</v>
      </c>
      <c r="Q14" s="35" t="s">
        <v>58</v>
      </c>
      <c r="R14" s="35" t="s">
        <v>39</v>
      </c>
      <c r="S14" s="35" t="s">
        <v>62</v>
      </c>
      <c r="T14" s="35" t="s">
        <v>58</v>
      </c>
      <c r="U14" s="35" t="s">
        <v>39</v>
      </c>
      <c r="V14" s="35" t="s">
        <v>62</v>
      </c>
    </row>
    <row r="15" spans="1:22" ht="14.25" customHeight="1">
      <c r="A15" s="3">
        <v>5</v>
      </c>
      <c r="B15" s="85">
        <v>817</v>
      </c>
      <c r="C15" s="85">
        <v>14</v>
      </c>
      <c r="D15" s="85">
        <v>16259</v>
      </c>
      <c r="E15" s="40" t="s">
        <v>11</v>
      </c>
      <c r="F15" s="85">
        <v>170984</v>
      </c>
      <c r="G15" s="85">
        <v>88196</v>
      </c>
      <c r="H15" s="85">
        <v>82788</v>
      </c>
      <c r="I15" s="40" t="s">
        <v>11</v>
      </c>
      <c r="J15" s="40" t="s">
        <v>11</v>
      </c>
      <c r="K15" s="40" t="s">
        <v>11</v>
      </c>
      <c r="M15" s="36" t="str">
        <f>IF(B15=SUM(B17,B22,B26,B31,B36,B39,B43,B47,B50,B53,B58,B62),"ok",B15-SUM(B17,B22,B31,B36,B39,B43,B47,B50,B53,B58,B62))</f>
        <v>ok</v>
      </c>
      <c r="N15" s="36" t="str">
        <f>IF(C15=SUM(C17,C22,C26,C31,C36,C39,C43,C47,C50,C53,C58,C62),"ok",C15-SUM(C17,C22,C26,C31,C36,C39,C43,C47,C50,C53,C58,C62))</f>
        <v>ok</v>
      </c>
      <c r="O15" s="36" t="str">
        <f>IF(D15=SUM(D17,D22,D26,D31,D36,D39,D43,D47,D50,D53,D58,D62),"ok",D15-SUM(D17,D22,D26,D31,D36,D39,D43,D47,D50,D53,D58,D62))</f>
        <v>ok</v>
      </c>
      <c r="P15" s="36"/>
      <c r="Q15" s="36" t="str">
        <f>IF(F15=SUM(F17,F22,F26,F31,F36,F39,F43,F47,F50,F53,F58,F62),"ok",F15-SUM(F17,F22,F26,F31,F36,F39,F43,F47,F50,F53,F58,F62))</f>
        <v>ok</v>
      </c>
      <c r="R15" s="36" t="str">
        <f>IF(G15=SUM(G17,G22,G26,G31,G36,G39,G43,G47,G50,G53,G58,G62),"ok",G15-SUM(G17,G22,G31,G36,G39,G43,G47,G50,G53,G58,G62))</f>
        <v>ok</v>
      </c>
      <c r="S15" s="36" t="str">
        <f>IF(H15=SUM(H17,H22,H26,H31,H36,H39,H43,H47,H50,H53,H58,H62),"ok",H15-SUM(H17,H22,H31,H36,H39,H43,H47,H50,H53,H58,H62))</f>
        <v>ok</v>
      </c>
      <c r="T15" s="36"/>
      <c r="U15" s="36"/>
      <c r="V15" s="36"/>
    </row>
    <row r="16" spans="1:22" ht="14.25" customHeight="1">
      <c r="A16" s="37"/>
      <c r="B16" s="33"/>
      <c r="C16" s="33"/>
      <c r="D16" s="33"/>
      <c r="E16" s="2"/>
      <c r="F16" s="33"/>
      <c r="G16" s="33"/>
      <c r="H16" s="33"/>
      <c r="I16" s="33"/>
      <c r="J16" s="33"/>
      <c r="K16" s="33"/>
      <c r="M16" s="38" t="s">
        <v>64</v>
      </c>
      <c r="N16" s="38"/>
      <c r="O16" s="38"/>
      <c r="P16" s="38"/>
      <c r="Q16" s="38"/>
      <c r="R16" s="38"/>
      <c r="S16" s="38"/>
      <c r="T16" s="38"/>
      <c r="U16" s="38"/>
      <c r="V16" s="38"/>
    </row>
    <row r="17" spans="1:22" ht="14.25" customHeight="1">
      <c r="A17" s="39" t="s">
        <v>53</v>
      </c>
      <c r="B17" s="85">
        <v>155</v>
      </c>
      <c r="C17" s="79">
        <v>0</v>
      </c>
      <c r="D17" s="85">
        <v>1405</v>
      </c>
      <c r="E17" s="85">
        <v>507</v>
      </c>
      <c r="F17" s="85">
        <v>11583</v>
      </c>
      <c r="G17" s="85">
        <v>5871</v>
      </c>
      <c r="H17" s="85">
        <v>5712</v>
      </c>
      <c r="I17" s="85">
        <v>4337</v>
      </c>
      <c r="J17" s="85">
        <v>2184</v>
      </c>
      <c r="K17" s="85">
        <v>2153</v>
      </c>
      <c r="M17" s="41" t="str">
        <f>IF(B17=SUM(B18:B20),"ok",B17-SUM(B18:B20))</f>
        <v>ok</v>
      </c>
      <c r="N17" s="41" t="str">
        <f t="shared" ref="N17:V17" si="0">IF(C17=SUM(C18:C20),"ok",C17-SUM(C18:C20))</f>
        <v>ok</v>
      </c>
      <c r="O17" s="41" t="str">
        <f t="shared" si="0"/>
        <v>ok</v>
      </c>
      <c r="P17" s="41" t="str">
        <f t="shared" si="0"/>
        <v>ok</v>
      </c>
      <c r="Q17" s="41" t="str">
        <f t="shared" si="0"/>
        <v>ok</v>
      </c>
      <c r="R17" s="41" t="str">
        <f t="shared" si="0"/>
        <v>ok</v>
      </c>
      <c r="S17" s="41" t="str">
        <f t="shared" si="0"/>
        <v>ok</v>
      </c>
      <c r="T17" s="41" t="str">
        <f t="shared" si="0"/>
        <v>ok</v>
      </c>
      <c r="U17" s="41" t="str">
        <f t="shared" si="0"/>
        <v>ok</v>
      </c>
      <c r="V17" s="41" t="str">
        <f t="shared" si="0"/>
        <v>ok</v>
      </c>
    </row>
    <row r="18" spans="1:22" ht="14.25" customHeight="1">
      <c r="A18" s="42" t="s">
        <v>12</v>
      </c>
      <c r="B18" s="86">
        <v>1</v>
      </c>
      <c r="C18" s="43">
        <v>0</v>
      </c>
      <c r="D18" s="33">
        <v>8</v>
      </c>
      <c r="E18" s="2">
        <v>1</v>
      </c>
      <c r="F18" s="33">
        <v>75</v>
      </c>
      <c r="G18" s="33">
        <v>37</v>
      </c>
      <c r="H18" s="33">
        <v>38</v>
      </c>
      <c r="I18" s="33">
        <v>39</v>
      </c>
      <c r="J18" s="33">
        <v>24</v>
      </c>
      <c r="K18" s="33">
        <v>15</v>
      </c>
      <c r="L18" s="44"/>
      <c r="M18" s="45"/>
      <c r="N18" s="45"/>
      <c r="O18" s="45"/>
      <c r="P18" s="45"/>
      <c r="Q18" s="45" t="str">
        <f>IF(F18=G18+H18,"ok",F18-(G18+H18))</f>
        <v>ok</v>
      </c>
      <c r="R18" s="45"/>
      <c r="S18" s="45"/>
      <c r="T18" s="45" t="str">
        <f>IF(I18=J18+K18,"ok",I18-(J18+K18))</f>
        <v>ok</v>
      </c>
      <c r="U18" s="45"/>
      <c r="V18" s="45"/>
    </row>
    <row r="19" spans="1:22" ht="14.25" customHeight="1">
      <c r="A19" s="46" t="s">
        <v>13</v>
      </c>
      <c r="B19" s="86">
        <v>24</v>
      </c>
      <c r="C19" s="43">
        <v>0</v>
      </c>
      <c r="D19" s="2">
        <v>93</v>
      </c>
      <c r="E19" s="2">
        <v>10</v>
      </c>
      <c r="F19" s="33">
        <v>392</v>
      </c>
      <c r="G19" s="2">
        <v>189</v>
      </c>
      <c r="H19" s="2">
        <v>203</v>
      </c>
      <c r="I19" s="33">
        <v>230</v>
      </c>
      <c r="J19" s="2">
        <v>128</v>
      </c>
      <c r="K19" s="2">
        <v>102</v>
      </c>
      <c r="L19" s="44"/>
      <c r="M19" s="45"/>
      <c r="N19" s="45"/>
      <c r="O19" s="45"/>
      <c r="P19" s="45"/>
      <c r="Q19" s="45" t="str">
        <f>IF(F19=G19+H19,"ok",F19-(G19+H19))</f>
        <v>ok</v>
      </c>
      <c r="R19" s="45"/>
      <c r="S19" s="45"/>
      <c r="T19" s="45" t="str">
        <f>IF(I19=J19+K19,"ok",I19-(J19+K19))</f>
        <v>ok</v>
      </c>
      <c r="U19" s="45"/>
      <c r="V19" s="45"/>
    </row>
    <row r="20" spans="1:22" ht="14.25" customHeight="1">
      <c r="A20" s="42" t="s">
        <v>14</v>
      </c>
      <c r="B20" s="86">
        <v>130</v>
      </c>
      <c r="C20" s="43">
        <v>0</v>
      </c>
      <c r="D20" s="33">
        <v>1304</v>
      </c>
      <c r="E20" s="2">
        <v>496</v>
      </c>
      <c r="F20" s="33">
        <v>11116</v>
      </c>
      <c r="G20" s="33">
        <v>5645</v>
      </c>
      <c r="H20" s="33">
        <v>5471</v>
      </c>
      <c r="I20" s="33">
        <v>4068</v>
      </c>
      <c r="J20" s="33">
        <v>2032</v>
      </c>
      <c r="K20" s="33">
        <v>2036</v>
      </c>
      <c r="L20" s="44"/>
      <c r="M20" s="47"/>
      <c r="N20" s="47"/>
      <c r="O20" s="47"/>
      <c r="P20" s="47"/>
      <c r="Q20" s="47" t="str">
        <f>IF(F20=G20+H20,"ok",F20-(G20+H20))</f>
        <v>ok</v>
      </c>
      <c r="R20" s="47"/>
      <c r="S20" s="47"/>
      <c r="T20" s="47" t="str">
        <f>IF(I20=J20+K20,"ok",I20-(J20+K20))</f>
        <v>ok</v>
      </c>
      <c r="U20" s="47"/>
      <c r="V20" s="47"/>
    </row>
    <row r="21" spans="1:22" ht="14.25" customHeight="1">
      <c r="A21" s="37"/>
      <c r="B21" s="33"/>
      <c r="C21" s="33"/>
      <c r="D21" s="33"/>
      <c r="E21" s="33"/>
      <c r="F21" s="33"/>
      <c r="G21" s="33"/>
      <c r="H21" s="33"/>
      <c r="I21" s="33"/>
      <c r="J21" s="33"/>
      <c r="K21" s="33"/>
      <c r="M21" s="48" t="s">
        <v>90</v>
      </c>
      <c r="N21" s="45"/>
      <c r="O21" s="45"/>
      <c r="P21" s="45"/>
      <c r="Q21" s="45"/>
      <c r="R21" s="45"/>
      <c r="S21" s="45"/>
      <c r="T21" s="45"/>
      <c r="U21" s="45"/>
      <c r="V21" s="45"/>
    </row>
    <row r="22" spans="1:22" ht="14.25" customHeight="1">
      <c r="A22" s="39" t="s">
        <v>91</v>
      </c>
      <c r="B22" s="85">
        <v>35</v>
      </c>
      <c r="C22" s="79">
        <v>0</v>
      </c>
      <c r="D22" s="85">
        <v>608</v>
      </c>
      <c r="E22" s="40">
        <v>164</v>
      </c>
      <c r="F22" s="85">
        <v>3596</v>
      </c>
      <c r="G22" s="85">
        <v>1884</v>
      </c>
      <c r="H22" s="85">
        <v>1712</v>
      </c>
      <c r="I22" s="85">
        <v>793</v>
      </c>
      <c r="J22" s="85">
        <v>392</v>
      </c>
      <c r="K22" s="85">
        <v>401</v>
      </c>
      <c r="M22" s="41" t="str">
        <f t="shared" ref="M22:S22" si="1">IF(B22=SUM(B23:B24),"ok",B22-SUM(B23:B24))</f>
        <v>ok</v>
      </c>
      <c r="N22" s="41" t="str">
        <f t="shared" si="1"/>
        <v>ok</v>
      </c>
      <c r="O22" s="41" t="str">
        <f t="shared" si="1"/>
        <v>ok</v>
      </c>
      <c r="P22" s="41" t="str">
        <f t="shared" si="1"/>
        <v>ok</v>
      </c>
      <c r="Q22" s="41" t="str">
        <f t="shared" si="1"/>
        <v>ok</v>
      </c>
      <c r="R22" s="41" t="str">
        <f t="shared" si="1"/>
        <v>ok</v>
      </c>
      <c r="S22" s="41" t="str">
        <f t="shared" si="1"/>
        <v>ok</v>
      </c>
      <c r="T22" s="41"/>
      <c r="U22" s="41"/>
      <c r="V22" s="41"/>
    </row>
    <row r="23" spans="1:22" ht="14.25" customHeight="1">
      <c r="A23" s="46" t="s">
        <v>13</v>
      </c>
      <c r="B23" s="86">
        <v>15</v>
      </c>
      <c r="C23" s="43">
        <v>0</v>
      </c>
      <c r="D23" s="2">
        <v>202</v>
      </c>
      <c r="E23" s="43">
        <v>72</v>
      </c>
      <c r="F23" s="2">
        <v>1349</v>
      </c>
      <c r="G23" s="2">
        <v>748</v>
      </c>
      <c r="H23" s="2">
        <v>601</v>
      </c>
      <c r="I23" s="33">
        <v>330</v>
      </c>
      <c r="J23" s="2">
        <v>174</v>
      </c>
      <c r="K23" s="2">
        <v>156</v>
      </c>
      <c r="L23" s="44"/>
      <c r="M23" s="45"/>
      <c r="N23" s="45"/>
      <c r="O23" s="45"/>
      <c r="P23" s="45"/>
      <c r="Q23" s="45" t="str">
        <f>IF(F23=G23+H23,"ok",F23-(G23+H23))</f>
        <v>ok</v>
      </c>
      <c r="R23" s="45"/>
      <c r="S23" s="45"/>
      <c r="T23" s="45"/>
      <c r="U23" s="45"/>
      <c r="V23" s="45"/>
    </row>
    <row r="24" spans="1:22" ht="14.25" customHeight="1">
      <c r="A24" s="42" t="s">
        <v>14</v>
      </c>
      <c r="B24" s="86">
        <v>20</v>
      </c>
      <c r="C24" s="43">
        <v>0</v>
      </c>
      <c r="D24" s="33">
        <v>406</v>
      </c>
      <c r="E24" s="2">
        <v>92</v>
      </c>
      <c r="F24" s="2">
        <v>2247</v>
      </c>
      <c r="G24" s="33">
        <v>1136</v>
      </c>
      <c r="H24" s="33">
        <v>1111</v>
      </c>
      <c r="I24" s="33">
        <v>463</v>
      </c>
      <c r="J24" s="2">
        <v>218</v>
      </c>
      <c r="K24" s="2">
        <v>245</v>
      </c>
      <c r="L24" s="44"/>
      <c r="M24" s="47"/>
      <c r="N24" s="47"/>
      <c r="O24" s="47"/>
      <c r="P24" s="47"/>
      <c r="Q24" s="47" t="str">
        <f>IF(F24=G24+H24,"ok",F24-(G24+H24))</f>
        <v>ok</v>
      </c>
      <c r="R24" s="47"/>
      <c r="S24" s="47"/>
      <c r="T24" s="47"/>
      <c r="U24" s="47"/>
      <c r="V24" s="47"/>
    </row>
    <row r="25" spans="1:22" ht="14.25" customHeight="1">
      <c r="A25" s="37"/>
      <c r="B25" s="33"/>
      <c r="C25" s="33"/>
      <c r="D25" s="33"/>
      <c r="E25" s="33"/>
      <c r="F25" s="33"/>
      <c r="G25" s="33"/>
      <c r="H25" s="33"/>
      <c r="I25" s="2"/>
      <c r="J25" s="2"/>
      <c r="K25" s="2"/>
      <c r="M25" s="45" t="s">
        <v>65</v>
      </c>
      <c r="N25" s="45"/>
      <c r="O25" s="45"/>
      <c r="P25" s="45"/>
      <c r="Q25" s="45"/>
      <c r="R25" s="45"/>
      <c r="S25" s="45"/>
      <c r="T25" s="45"/>
      <c r="U25" s="45"/>
      <c r="V25" s="45"/>
    </row>
    <row r="26" spans="1:22" ht="14.25" customHeight="1">
      <c r="A26" s="39" t="s">
        <v>54</v>
      </c>
      <c r="B26" s="85">
        <v>292</v>
      </c>
      <c r="C26" s="79">
        <v>4</v>
      </c>
      <c r="D26" s="85">
        <v>4930</v>
      </c>
      <c r="E26" s="40">
        <v>429</v>
      </c>
      <c r="F26" s="85">
        <v>61935</v>
      </c>
      <c r="G26" s="85">
        <v>31813</v>
      </c>
      <c r="H26" s="85">
        <v>30122</v>
      </c>
      <c r="I26" s="40" t="s">
        <v>11</v>
      </c>
      <c r="J26" s="40" t="s">
        <v>11</v>
      </c>
      <c r="K26" s="40" t="s">
        <v>11</v>
      </c>
      <c r="M26" s="41" t="str">
        <f t="shared" ref="M26:S26" si="2">IF(B26=SUM(B27:B29),"ok",B26-SUM(B27:B29))</f>
        <v>ok</v>
      </c>
      <c r="N26" s="41" t="str">
        <f t="shared" si="2"/>
        <v>ok</v>
      </c>
      <c r="O26" s="41" t="str">
        <f t="shared" si="2"/>
        <v>ok</v>
      </c>
      <c r="P26" s="41" t="str">
        <f t="shared" si="2"/>
        <v>ok</v>
      </c>
      <c r="Q26" s="41" t="str">
        <f t="shared" si="2"/>
        <v>ok</v>
      </c>
      <c r="R26" s="41" t="str">
        <f t="shared" si="2"/>
        <v>ok</v>
      </c>
      <c r="S26" s="41" t="str">
        <f t="shared" si="2"/>
        <v>ok</v>
      </c>
      <c r="T26" s="41"/>
      <c r="U26" s="41"/>
      <c r="V26" s="41"/>
    </row>
    <row r="27" spans="1:22" ht="14.25" customHeight="1">
      <c r="A27" s="42" t="s">
        <v>12</v>
      </c>
      <c r="B27" s="86">
        <v>2</v>
      </c>
      <c r="C27" s="43">
        <v>0</v>
      </c>
      <c r="D27" s="33">
        <v>36</v>
      </c>
      <c r="E27" s="2">
        <v>19</v>
      </c>
      <c r="F27" s="33">
        <v>773</v>
      </c>
      <c r="G27" s="33">
        <v>383</v>
      </c>
      <c r="H27" s="33">
        <v>390</v>
      </c>
      <c r="I27" s="2" t="s">
        <v>11</v>
      </c>
      <c r="J27" s="2" t="s">
        <v>11</v>
      </c>
      <c r="K27" s="2" t="s">
        <v>11</v>
      </c>
      <c r="M27" s="45"/>
      <c r="N27" s="45"/>
      <c r="O27" s="45"/>
      <c r="P27" s="45"/>
      <c r="Q27" s="45" t="str">
        <f>IF(F27=G27+H27,"ok",F27-(G27+H27))</f>
        <v>ok</v>
      </c>
      <c r="R27" s="45"/>
      <c r="S27" s="45"/>
      <c r="T27" s="45"/>
      <c r="U27" s="45"/>
      <c r="V27" s="45"/>
    </row>
    <row r="28" spans="1:22" ht="14.25" customHeight="1">
      <c r="A28" s="46" t="s">
        <v>13</v>
      </c>
      <c r="B28" s="86">
        <v>289</v>
      </c>
      <c r="C28" s="33">
        <v>4</v>
      </c>
      <c r="D28" s="33">
        <v>4894</v>
      </c>
      <c r="E28" s="33">
        <v>410</v>
      </c>
      <c r="F28" s="33">
        <v>61162</v>
      </c>
      <c r="G28" s="33">
        <v>31430</v>
      </c>
      <c r="H28" s="33">
        <v>29732</v>
      </c>
      <c r="I28" s="2" t="s">
        <v>11</v>
      </c>
      <c r="J28" s="2" t="s">
        <v>11</v>
      </c>
      <c r="K28" s="2" t="s">
        <v>11</v>
      </c>
      <c r="M28" s="45"/>
      <c r="N28" s="45"/>
      <c r="O28" s="45"/>
      <c r="P28" s="45"/>
      <c r="Q28" s="45" t="str">
        <f>IF(F28=G28+H28,"ok",F28-(G28+H28))</f>
        <v>ok</v>
      </c>
      <c r="R28" s="45"/>
      <c r="S28" s="45"/>
      <c r="T28" s="45"/>
      <c r="U28" s="45"/>
      <c r="V28" s="45"/>
    </row>
    <row r="29" spans="1:22" ht="14.25" customHeight="1">
      <c r="A29" s="42" t="s">
        <v>14</v>
      </c>
      <c r="B29" s="86">
        <v>1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2" t="s">
        <v>11</v>
      </c>
      <c r="J29" s="2" t="s">
        <v>11</v>
      </c>
      <c r="K29" s="2" t="s">
        <v>11</v>
      </c>
      <c r="M29" s="47"/>
      <c r="N29" s="47"/>
      <c r="O29" s="47"/>
      <c r="P29" s="47"/>
      <c r="Q29" s="47" t="str">
        <f>IF(F29=G29+H29,"ok",F29-(G29+H29))</f>
        <v>ok</v>
      </c>
      <c r="R29" s="47"/>
      <c r="S29" s="47"/>
      <c r="T29" s="47"/>
      <c r="U29" s="47"/>
      <c r="V29" s="47"/>
    </row>
    <row r="30" spans="1:22" ht="14.25" customHeight="1">
      <c r="A30" s="37"/>
      <c r="B30" s="33"/>
      <c r="C30" s="33"/>
      <c r="D30" s="33"/>
      <c r="E30" s="33"/>
      <c r="F30" s="33"/>
      <c r="G30" s="33"/>
      <c r="H30" s="33"/>
      <c r="I30" s="33"/>
      <c r="J30" s="33"/>
      <c r="K30" s="33"/>
      <c r="M30" s="45" t="s">
        <v>66</v>
      </c>
      <c r="N30" s="45"/>
      <c r="O30" s="45"/>
      <c r="P30" s="45"/>
      <c r="Q30" s="45"/>
      <c r="R30" s="45"/>
      <c r="S30" s="45"/>
      <c r="T30" s="45"/>
      <c r="U30" s="45"/>
      <c r="V30" s="45"/>
    </row>
    <row r="31" spans="1:22" ht="14.25" customHeight="1">
      <c r="A31" s="39" t="s">
        <v>55</v>
      </c>
      <c r="B31" s="85">
        <v>158</v>
      </c>
      <c r="C31" s="85">
        <v>2</v>
      </c>
      <c r="D31" s="85">
        <v>2901</v>
      </c>
      <c r="E31" s="40">
        <v>475</v>
      </c>
      <c r="F31" s="85">
        <v>33333</v>
      </c>
      <c r="G31" s="85">
        <v>17002</v>
      </c>
      <c r="H31" s="85">
        <v>16331</v>
      </c>
      <c r="I31" s="85">
        <v>11306</v>
      </c>
      <c r="J31" s="85">
        <v>5791</v>
      </c>
      <c r="K31" s="85">
        <v>5515</v>
      </c>
      <c r="M31" s="41" t="str">
        <f>IF(B31=SUM(B32:B34),"ok",B31-SUM(B32:B34))</f>
        <v>ok</v>
      </c>
      <c r="N31" s="41" t="str">
        <f t="shared" ref="N31:V31" si="3">IF(C31=SUM(C32:C34),"ok",C31-SUM(C32:C34))</f>
        <v>ok</v>
      </c>
      <c r="O31" s="41" t="str">
        <f t="shared" si="3"/>
        <v>ok</v>
      </c>
      <c r="P31" s="41" t="str">
        <f t="shared" si="3"/>
        <v>ok</v>
      </c>
      <c r="Q31" s="41" t="str">
        <f t="shared" si="3"/>
        <v>ok</v>
      </c>
      <c r="R31" s="41" t="str">
        <f t="shared" si="3"/>
        <v>ok</v>
      </c>
      <c r="S31" s="41" t="str">
        <f t="shared" si="3"/>
        <v>ok</v>
      </c>
      <c r="T31" s="41" t="str">
        <f t="shared" si="3"/>
        <v>ok</v>
      </c>
      <c r="U31" s="41" t="str">
        <f t="shared" si="3"/>
        <v>ok</v>
      </c>
      <c r="V31" s="41" t="str">
        <f t="shared" si="3"/>
        <v>ok</v>
      </c>
    </row>
    <row r="32" spans="1:22" ht="14.25" customHeight="1">
      <c r="A32" s="42" t="s">
        <v>12</v>
      </c>
      <c r="B32" s="33">
        <v>2</v>
      </c>
      <c r="C32" s="43">
        <v>0</v>
      </c>
      <c r="D32" s="33">
        <v>41</v>
      </c>
      <c r="E32" s="33">
        <v>13</v>
      </c>
      <c r="F32" s="33">
        <v>646</v>
      </c>
      <c r="G32" s="33">
        <v>315</v>
      </c>
      <c r="H32" s="33">
        <v>331</v>
      </c>
      <c r="I32" s="33">
        <v>231</v>
      </c>
      <c r="J32" s="33">
        <v>115</v>
      </c>
      <c r="K32" s="33">
        <v>116</v>
      </c>
      <c r="M32" s="45"/>
      <c r="N32" s="45"/>
      <c r="O32" s="45"/>
      <c r="P32" s="45"/>
      <c r="Q32" s="45" t="str">
        <f>IF(F32=G32+H32,"ok",F32-(G32+H32))</f>
        <v>ok</v>
      </c>
      <c r="R32" s="45"/>
      <c r="S32" s="45"/>
      <c r="T32" s="45" t="str">
        <f>IF(I32=J32+K32,"ok",I32-(J32+K32))</f>
        <v>ok</v>
      </c>
      <c r="U32" s="45"/>
      <c r="V32" s="45"/>
    </row>
    <row r="33" spans="1:22" ht="14.25" customHeight="1">
      <c r="A33" s="46" t="s">
        <v>13</v>
      </c>
      <c r="B33" s="33">
        <v>148</v>
      </c>
      <c r="C33" s="33">
        <v>2</v>
      </c>
      <c r="D33" s="33">
        <v>2769</v>
      </c>
      <c r="E33" s="33">
        <v>310</v>
      </c>
      <c r="F33" s="33">
        <v>31532</v>
      </c>
      <c r="G33" s="33">
        <v>16119</v>
      </c>
      <c r="H33" s="33">
        <v>15413</v>
      </c>
      <c r="I33" s="33">
        <v>10730</v>
      </c>
      <c r="J33" s="33">
        <v>5523</v>
      </c>
      <c r="K33" s="33">
        <v>5207</v>
      </c>
      <c r="M33" s="45"/>
      <c r="N33" s="45"/>
      <c r="O33" s="45"/>
      <c r="P33" s="45"/>
      <c r="Q33" s="45" t="str">
        <f>IF(F33=G33+H33,"ok",F33-(G33+H33))</f>
        <v>ok</v>
      </c>
      <c r="R33" s="45"/>
      <c r="S33" s="45"/>
      <c r="T33" s="45" t="str">
        <f>IF(I33=J33+K33,"ok",I33-(J33+K33))</f>
        <v>ok</v>
      </c>
      <c r="U33" s="45"/>
      <c r="V33" s="45"/>
    </row>
    <row r="34" spans="1:22" ht="14.25" customHeight="1">
      <c r="A34" s="42" t="s">
        <v>14</v>
      </c>
      <c r="B34" s="33">
        <v>8</v>
      </c>
      <c r="C34" s="43">
        <v>0</v>
      </c>
      <c r="D34" s="33">
        <v>91</v>
      </c>
      <c r="E34" s="33">
        <v>152</v>
      </c>
      <c r="F34" s="33">
        <v>1155</v>
      </c>
      <c r="G34" s="33">
        <v>568</v>
      </c>
      <c r="H34" s="33">
        <v>587</v>
      </c>
      <c r="I34" s="33">
        <v>345</v>
      </c>
      <c r="J34" s="33">
        <v>153</v>
      </c>
      <c r="K34" s="33">
        <v>192</v>
      </c>
      <c r="M34" s="47"/>
      <c r="N34" s="47"/>
      <c r="O34" s="47"/>
      <c r="P34" s="47"/>
      <c r="Q34" s="47" t="str">
        <f>IF(F34=G34+H34,"ok",F34-(G34+H34))</f>
        <v>ok</v>
      </c>
      <c r="R34" s="47"/>
      <c r="S34" s="47"/>
      <c r="T34" s="47" t="str">
        <f>IF(I34=J34+K34,"ok",I34-(J34+K34))</f>
        <v>ok</v>
      </c>
      <c r="U34" s="47"/>
      <c r="V34" s="47"/>
    </row>
    <row r="35" spans="1:22" ht="14.25" customHeight="1">
      <c r="A35" s="37"/>
      <c r="B35" s="33"/>
      <c r="C35" s="33"/>
      <c r="D35" s="33"/>
      <c r="E35" s="33"/>
      <c r="F35" s="33"/>
      <c r="G35" s="33"/>
      <c r="H35" s="33"/>
      <c r="I35" s="33"/>
      <c r="J35" s="33"/>
      <c r="K35" s="33"/>
      <c r="M35" s="38" t="s">
        <v>67</v>
      </c>
      <c r="N35" s="38"/>
      <c r="O35" s="38"/>
      <c r="P35" s="38"/>
      <c r="Q35" s="38"/>
      <c r="R35" s="38"/>
      <c r="S35" s="38"/>
      <c r="T35" s="38"/>
      <c r="U35" s="38"/>
      <c r="V35" s="38"/>
    </row>
    <row r="36" spans="1:22" ht="14.25" customHeight="1">
      <c r="A36" s="39" t="s">
        <v>76</v>
      </c>
      <c r="B36" s="85">
        <v>1</v>
      </c>
      <c r="C36" s="79">
        <v>0</v>
      </c>
      <c r="D36" s="85">
        <v>57</v>
      </c>
      <c r="E36" s="85">
        <v>16</v>
      </c>
      <c r="F36" s="85">
        <v>580</v>
      </c>
      <c r="G36" s="85">
        <v>211</v>
      </c>
      <c r="H36" s="85">
        <v>369</v>
      </c>
      <c r="I36" s="40">
        <v>182</v>
      </c>
      <c r="J36" s="40">
        <v>65</v>
      </c>
      <c r="K36" s="40">
        <v>117</v>
      </c>
      <c r="M36" s="41"/>
      <c r="N36" s="41"/>
      <c r="O36" s="41"/>
      <c r="P36" s="41"/>
      <c r="Q36" s="41" t="str">
        <f>IF(F36=G36+H36,"ok",F36-(G36+H36))</f>
        <v>ok</v>
      </c>
      <c r="R36" s="41"/>
      <c r="S36" s="41"/>
      <c r="T36" s="41" t="str">
        <f>IF(I36=J36+K36,"ok",I36-(J36+K36))</f>
        <v>ok</v>
      </c>
      <c r="U36" s="41"/>
      <c r="V36" s="41"/>
    </row>
    <row r="37" spans="1:22" ht="14.25" customHeight="1">
      <c r="A37" s="46" t="s">
        <v>57</v>
      </c>
      <c r="B37" s="33">
        <v>1</v>
      </c>
      <c r="C37" s="43">
        <v>0</v>
      </c>
      <c r="D37" s="33">
        <v>57</v>
      </c>
      <c r="E37" s="2">
        <v>16</v>
      </c>
      <c r="F37" s="33">
        <v>580</v>
      </c>
      <c r="G37" s="33">
        <v>211</v>
      </c>
      <c r="H37" s="33">
        <v>369</v>
      </c>
      <c r="I37" s="33">
        <v>182</v>
      </c>
      <c r="J37" s="2">
        <v>65</v>
      </c>
      <c r="K37" s="2">
        <v>117</v>
      </c>
      <c r="M37" s="49"/>
      <c r="N37" s="49"/>
      <c r="O37" s="49"/>
      <c r="P37" s="49"/>
      <c r="Q37" s="47" t="str">
        <f>IF(F37=G37+H37,"ok",F37-(G37+H37))</f>
        <v>ok</v>
      </c>
      <c r="R37" s="49"/>
      <c r="S37" s="49"/>
      <c r="T37" s="47" t="str">
        <f>IF(I37=J37+K37,"ok",I37-(J37+K37))</f>
        <v>ok</v>
      </c>
      <c r="U37" s="49"/>
      <c r="V37" s="49"/>
    </row>
    <row r="38" spans="1:22" ht="14.25" customHeight="1">
      <c r="A38" s="37"/>
      <c r="B38" s="33"/>
      <c r="C38" s="2"/>
      <c r="D38" s="33"/>
      <c r="E38" s="33"/>
      <c r="F38" s="33"/>
      <c r="G38" s="33"/>
      <c r="H38" s="33"/>
      <c r="I38" s="33"/>
      <c r="J38" s="33"/>
      <c r="K38" s="33"/>
      <c r="M38" s="38" t="s">
        <v>68</v>
      </c>
      <c r="N38" s="38"/>
      <c r="O38" s="38"/>
      <c r="P38" s="38"/>
      <c r="Q38" s="38"/>
      <c r="R38" s="38"/>
      <c r="S38" s="38"/>
      <c r="T38" s="38"/>
      <c r="U38" s="38"/>
      <c r="V38" s="38"/>
    </row>
    <row r="39" spans="1:22" ht="14.25" customHeight="1">
      <c r="A39" s="39" t="s">
        <v>84</v>
      </c>
      <c r="B39" s="85">
        <v>68</v>
      </c>
      <c r="C39" s="85">
        <v>7</v>
      </c>
      <c r="D39" s="85">
        <v>2725</v>
      </c>
      <c r="E39" s="85">
        <v>981</v>
      </c>
      <c r="F39" s="85">
        <v>29677</v>
      </c>
      <c r="G39" s="85">
        <v>14980</v>
      </c>
      <c r="H39" s="85">
        <v>14697</v>
      </c>
      <c r="I39" s="85">
        <v>9980</v>
      </c>
      <c r="J39" s="85">
        <v>5081</v>
      </c>
      <c r="K39" s="85">
        <v>4899</v>
      </c>
      <c r="M39" s="41" t="str">
        <f t="shared" ref="M39:V39" si="4">IF(B39=B40+B41,"ok",B39-(B40+B41))</f>
        <v>ok</v>
      </c>
      <c r="N39" s="41" t="str">
        <f t="shared" si="4"/>
        <v>ok</v>
      </c>
      <c r="O39" s="41" t="str">
        <f t="shared" si="4"/>
        <v>ok</v>
      </c>
      <c r="P39" s="41" t="str">
        <f t="shared" si="4"/>
        <v>ok</v>
      </c>
      <c r="Q39" s="41" t="str">
        <f t="shared" si="4"/>
        <v>ok</v>
      </c>
      <c r="R39" s="41" t="str">
        <f t="shared" si="4"/>
        <v>ok</v>
      </c>
      <c r="S39" s="41" t="str">
        <f t="shared" si="4"/>
        <v>ok</v>
      </c>
      <c r="T39" s="41" t="str">
        <f t="shared" si="4"/>
        <v>ok</v>
      </c>
      <c r="U39" s="41" t="str">
        <f t="shared" si="4"/>
        <v>ok</v>
      </c>
      <c r="V39" s="41" t="str">
        <f t="shared" si="4"/>
        <v>ok</v>
      </c>
    </row>
    <row r="40" spans="1:22" ht="14.25" customHeight="1">
      <c r="A40" s="42" t="s">
        <v>13</v>
      </c>
      <c r="B40" s="33">
        <v>48</v>
      </c>
      <c r="C40" s="33">
        <v>7</v>
      </c>
      <c r="D40" s="33">
        <v>2044</v>
      </c>
      <c r="E40" s="33">
        <v>497</v>
      </c>
      <c r="F40" s="33">
        <v>20500</v>
      </c>
      <c r="G40" s="33">
        <v>10485</v>
      </c>
      <c r="H40" s="33">
        <v>10015</v>
      </c>
      <c r="I40" s="33">
        <v>6911</v>
      </c>
      <c r="J40" s="33">
        <v>3507</v>
      </c>
      <c r="K40" s="33">
        <v>3404</v>
      </c>
      <c r="M40" s="38"/>
      <c r="N40" s="38"/>
      <c r="O40" s="38"/>
      <c r="P40" s="38"/>
      <c r="Q40" s="45" t="str">
        <f>IF(F40=G40+H40,"ok",F40-(G40+H40))</f>
        <v>ok</v>
      </c>
      <c r="R40" s="38"/>
      <c r="S40" s="38"/>
      <c r="T40" s="45" t="str">
        <f>IF(I40=J40+K40,"ok",I40-(J40+K40))</f>
        <v>ok</v>
      </c>
      <c r="U40" s="38"/>
      <c r="V40" s="38"/>
    </row>
    <row r="41" spans="1:22" ht="14.25" customHeight="1">
      <c r="A41" s="42" t="s">
        <v>14</v>
      </c>
      <c r="B41" s="33">
        <v>20</v>
      </c>
      <c r="C41" s="43">
        <v>0</v>
      </c>
      <c r="D41" s="33">
        <v>681</v>
      </c>
      <c r="E41" s="2">
        <v>484</v>
      </c>
      <c r="F41" s="33">
        <v>9177</v>
      </c>
      <c r="G41" s="33">
        <v>4495</v>
      </c>
      <c r="H41" s="33">
        <v>4682</v>
      </c>
      <c r="I41" s="33">
        <v>3069</v>
      </c>
      <c r="J41" s="33">
        <v>1574</v>
      </c>
      <c r="K41" s="33">
        <v>1495</v>
      </c>
      <c r="M41" s="49"/>
      <c r="N41" s="49"/>
      <c r="O41" s="49"/>
      <c r="P41" s="49"/>
      <c r="Q41" s="47" t="str">
        <f>IF(F41=G41+H41,"ok",F41-(G41+H41))</f>
        <v>ok</v>
      </c>
      <c r="R41" s="49"/>
      <c r="S41" s="49"/>
      <c r="T41" s="47" t="str">
        <f>IF(I41=J41+K41,"ok",I41-(J41+K41))</f>
        <v>ok</v>
      </c>
      <c r="U41" s="49"/>
      <c r="V41" s="49"/>
    </row>
    <row r="42" spans="1:22" ht="14.25" customHeight="1">
      <c r="A42" s="50"/>
      <c r="B42" s="33"/>
      <c r="C42" s="33"/>
      <c r="D42" s="33"/>
      <c r="E42" s="2"/>
      <c r="F42" s="33"/>
      <c r="G42" s="33"/>
      <c r="H42" s="33"/>
      <c r="I42" s="33"/>
      <c r="J42" s="33"/>
      <c r="K42" s="33"/>
      <c r="M42" s="38" t="s">
        <v>69</v>
      </c>
      <c r="N42" s="38"/>
      <c r="O42" s="38"/>
      <c r="P42" s="38"/>
      <c r="Q42" s="38"/>
      <c r="R42" s="38"/>
      <c r="S42" s="38"/>
      <c r="T42" s="38"/>
      <c r="U42" s="38"/>
      <c r="V42" s="38"/>
    </row>
    <row r="43" spans="1:22" ht="14.25" customHeight="1">
      <c r="A43" s="39" t="s">
        <v>82</v>
      </c>
      <c r="B43" s="85">
        <v>13</v>
      </c>
      <c r="C43" s="85">
        <v>1</v>
      </c>
      <c r="D43" s="85">
        <v>1226</v>
      </c>
      <c r="E43" s="85">
        <v>133</v>
      </c>
      <c r="F43" s="85">
        <v>1940</v>
      </c>
      <c r="G43" s="85">
        <v>1294</v>
      </c>
      <c r="H43" s="85">
        <v>646</v>
      </c>
      <c r="I43" s="85">
        <v>391</v>
      </c>
      <c r="J43" s="85">
        <v>239</v>
      </c>
      <c r="K43" s="85">
        <v>152</v>
      </c>
      <c r="M43" s="41" t="str">
        <f t="shared" ref="M43:V43" si="5">IF(B43=B44+B45,"ok",B43-(B44+B45))</f>
        <v>ok</v>
      </c>
      <c r="N43" s="41" t="str">
        <f t="shared" si="5"/>
        <v>ok</v>
      </c>
      <c r="O43" s="41" t="str">
        <f t="shared" si="5"/>
        <v>ok</v>
      </c>
      <c r="P43" s="41" t="str">
        <f t="shared" si="5"/>
        <v>ok</v>
      </c>
      <c r="Q43" s="41" t="str">
        <f t="shared" si="5"/>
        <v>ok</v>
      </c>
      <c r="R43" s="41" t="str">
        <f t="shared" si="5"/>
        <v>ok</v>
      </c>
      <c r="S43" s="41" t="str">
        <f t="shared" si="5"/>
        <v>ok</v>
      </c>
      <c r="T43" s="41" t="str">
        <f t="shared" si="5"/>
        <v>ok</v>
      </c>
      <c r="U43" s="41" t="str">
        <f t="shared" si="5"/>
        <v>ok</v>
      </c>
      <c r="V43" s="41" t="str">
        <f t="shared" si="5"/>
        <v>ok</v>
      </c>
    </row>
    <row r="44" spans="1:22" ht="14.25" customHeight="1">
      <c r="A44" s="42" t="s">
        <v>12</v>
      </c>
      <c r="B44" s="33">
        <v>1</v>
      </c>
      <c r="C44" s="43">
        <v>0</v>
      </c>
      <c r="D44" s="33">
        <v>30</v>
      </c>
      <c r="E44" s="2">
        <v>3</v>
      </c>
      <c r="F44" s="33">
        <v>40</v>
      </c>
      <c r="G44" s="33">
        <v>29</v>
      </c>
      <c r="H44" s="33">
        <v>11</v>
      </c>
      <c r="I44" s="33">
        <v>12</v>
      </c>
      <c r="J44" s="2">
        <v>9</v>
      </c>
      <c r="K44" s="2">
        <v>3</v>
      </c>
      <c r="M44" s="38"/>
      <c r="N44" s="38"/>
      <c r="O44" s="38"/>
      <c r="P44" s="38"/>
      <c r="Q44" s="45" t="str">
        <f>IF(F44=G44+H44,"ok",F44-(G44+H44))</f>
        <v>ok</v>
      </c>
      <c r="R44" s="38"/>
      <c r="S44" s="38"/>
      <c r="T44" s="45" t="str">
        <f>IF(I44=J44+K44,"ok",I44-(J44+K44))</f>
        <v>ok</v>
      </c>
      <c r="U44" s="38"/>
      <c r="V44" s="38"/>
    </row>
    <row r="45" spans="1:22" ht="14.25" customHeight="1">
      <c r="A45" s="42" t="s">
        <v>13</v>
      </c>
      <c r="B45" s="33">
        <v>12</v>
      </c>
      <c r="C45" s="2">
        <v>1</v>
      </c>
      <c r="D45" s="33">
        <v>1196</v>
      </c>
      <c r="E45" s="2">
        <v>130</v>
      </c>
      <c r="F45" s="33">
        <v>1900</v>
      </c>
      <c r="G45" s="33">
        <v>1265</v>
      </c>
      <c r="H45" s="33">
        <v>635</v>
      </c>
      <c r="I45" s="33">
        <v>379</v>
      </c>
      <c r="J45" s="2">
        <v>230</v>
      </c>
      <c r="K45" s="2">
        <v>149</v>
      </c>
      <c r="M45" s="49"/>
      <c r="N45" s="49"/>
      <c r="O45" s="49"/>
      <c r="P45" s="49"/>
      <c r="Q45" s="47" t="str">
        <f>IF(F45=G45+H45,"ok",F45-(G45+H45))</f>
        <v>ok</v>
      </c>
      <c r="R45" s="49"/>
      <c r="S45" s="49"/>
      <c r="T45" s="47" t="str">
        <f>IF(I45=J45+K45,"ok",I45-(J45+K45))</f>
        <v>ok</v>
      </c>
      <c r="U45" s="49"/>
      <c r="V45" s="49"/>
    </row>
    <row r="46" spans="1:22" ht="14.25" customHeight="1">
      <c r="A46" s="37"/>
      <c r="B46" s="33"/>
      <c r="C46" s="33"/>
      <c r="D46" s="33"/>
      <c r="E46" s="33"/>
      <c r="F46" s="33"/>
      <c r="G46" s="33"/>
      <c r="H46" s="33"/>
      <c r="I46" s="33"/>
      <c r="J46" s="33"/>
      <c r="K46" s="33"/>
      <c r="M46" s="38" t="s">
        <v>70</v>
      </c>
      <c r="N46" s="38"/>
      <c r="O46" s="38"/>
      <c r="P46" s="38"/>
      <c r="Q46" s="38"/>
      <c r="R46" s="38"/>
      <c r="S46" s="38"/>
      <c r="T46" s="38"/>
      <c r="U46" s="38"/>
      <c r="V46" s="38"/>
    </row>
    <row r="47" spans="1:22" ht="14.25" customHeight="1">
      <c r="A47" s="39" t="s">
        <v>56</v>
      </c>
      <c r="B47" s="85">
        <v>3</v>
      </c>
      <c r="C47" s="79">
        <v>0</v>
      </c>
      <c r="D47" s="85">
        <v>180</v>
      </c>
      <c r="E47" s="40" t="s">
        <v>11</v>
      </c>
      <c r="F47" s="85">
        <v>2482</v>
      </c>
      <c r="G47" s="85">
        <v>1798</v>
      </c>
      <c r="H47" s="85">
        <v>684</v>
      </c>
      <c r="I47" s="40">
        <v>453</v>
      </c>
      <c r="J47" s="40">
        <v>331</v>
      </c>
      <c r="K47" s="40">
        <v>122</v>
      </c>
      <c r="M47" s="35"/>
      <c r="N47" s="35"/>
      <c r="O47" s="35"/>
      <c r="P47" s="35"/>
      <c r="Q47" s="41" t="str">
        <f>IF(F47=G47+H47,"ok",F47-(G47+H47))</f>
        <v>ok</v>
      </c>
      <c r="R47" s="35"/>
      <c r="S47" s="35"/>
      <c r="T47" s="41" t="str">
        <f>IF(I47=J47+K47,"ok",I47-(J47+K47))</f>
        <v>ok</v>
      </c>
      <c r="U47" s="35"/>
      <c r="V47" s="35"/>
    </row>
    <row r="48" spans="1:22" ht="14.25" customHeight="1">
      <c r="A48" s="42" t="s">
        <v>12</v>
      </c>
      <c r="B48" s="2">
        <v>3</v>
      </c>
      <c r="C48" s="43">
        <v>0</v>
      </c>
      <c r="D48" s="2">
        <v>180</v>
      </c>
      <c r="E48" s="2" t="s">
        <v>11</v>
      </c>
      <c r="F48" s="33">
        <v>2482</v>
      </c>
      <c r="G48" s="2">
        <v>1798</v>
      </c>
      <c r="H48" s="2">
        <v>684</v>
      </c>
      <c r="I48" s="33">
        <v>453</v>
      </c>
      <c r="J48" s="2">
        <v>331</v>
      </c>
      <c r="K48" s="2">
        <v>122</v>
      </c>
      <c r="M48" s="49"/>
      <c r="N48" s="49"/>
      <c r="O48" s="49"/>
      <c r="P48" s="49"/>
      <c r="Q48" s="47" t="str">
        <f>IF(F48=G48+H48,"ok",F48-(G48+H48))</f>
        <v>ok</v>
      </c>
      <c r="R48" s="49"/>
      <c r="S48" s="49"/>
      <c r="T48" s="47" t="str">
        <f>IF(I48=J48+K48,"ok",I48-(J48+K48))</f>
        <v>ok</v>
      </c>
      <c r="U48" s="49"/>
      <c r="V48" s="49"/>
    </row>
    <row r="49" spans="1:22" ht="14.25" customHeight="1">
      <c r="A49" s="37"/>
      <c r="B49" s="33"/>
      <c r="C49" s="43"/>
      <c r="D49" s="33"/>
      <c r="E49" s="2"/>
      <c r="F49" s="33"/>
      <c r="G49" s="33"/>
      <c r="H49" s="33"/>
      <c r="I49" s="2"/>
      <c r="J49" s="2"/>
      <c r="K49" s="2"/>
      <c r="M49" s="38" t="s">
        <v>71</v>
      </c>
      <c r="N49" s="38"/>
      <c r="O49" s="38"/>
      <c r="P49" s="38"/>
      <c r="Q49" s="38"/>
      <c r="R49" s="38"/>
      <c r="S49" s="38"/>
      <c r="T49" s="38"/>
      <c r="U49" s="38"/>
      <c r="V49" s="38"/>
    </row>
    <row r="50" spans="1:22" ht="14.25" customHeight="1">
      <c r="A50" s="39" t="s">
        <v>117</v>
      </c>
      <c r="B50" s="85">
        <v>5</v>
      </c>
      <c r="C50" s="79">
        <v>0</v>
      </c>
      <c r="D50" s="85">
        <v>84</v>
      </c>
      <c r="E50" s="40" t="s">
        <v>11</v>
      </c>
      <c r="F50" s="85">
        <v>809</v>
      </c>
      <c r="G50" s="85">
        <v>132</v>
      </c>
      <c r="H50" s="85">
        <v>677</v>
      </c>
      <c r="I50" s="40">
        <v>339</v>
      </c>
      <c r="J50" s="40">
        <v>26</v>
      </c>
      <c r="K50" s="40">
        <v>313</v>
      </c>
      <c r="M50" s="35"/>
      <c r="N50" s="35"/>
      <c r="O50" s="35"/>
      <c r="P50" s="35"/>
      <c r="Q50" s="41" t="str">
        <f>IF(F50=G50+H50,"ok",F50-(G50+H50))</f>
        <v>ok</v>
      </c>
      <c r="R50" s="35"/>
      <c r="S50" s="35"/>
      <c r="T50" s="41" t="str">
        <f>IF(I50=J50+K50,"ok",I50-(J50+K50))</f>
        <v>ok</v>
      </c>
      <c r="U50" s="35"/>
      <c r="V50" s="35"/>
    </row>
    <row r="51" spans="1:22" ht="14.25" customHeight="1">
      <c r="A51" s="42" t="s">
        <v>14</v>
      </c>
      <c r="B51" s="33">
        <v>5</v>
      </c>
      <c r="C51" s="43">
        <v>0</v>
      </c>
      <c r="D51" s="33">
        <v>84</v>
      </c>
      <c r="E51" s="2" t="s">
        <v>11</v>
      </c>
      <c r="F51" s="33">
        <v>809</v>
      </c>
      <c r="G51" s="33">
        <v>132</v>
      </c>
      <c r="H51" s="33">
        <v>677</v>
      </c>
      <c r="I51" s="33">
        <v>339</v>
      </c>
      <c r="J51" s="2">
        <v>26</v>
      </c>
      <c r="K51" s="2">
        <v>313</v>
      </c>
      <c r="M51" s="49"/>
      <c r="N51" s="49"/>
      <c r="O51" s="49"/>
      <c r="P51" s="49"/>
      <c r="Q51" s="47" t="str">
        <f>IF(F51=G51+H51,"ok",F51-(G51+H51))</f>
        <v>ok</v>
      </c>
      <c r="R51" s="49"/>
      <c r="S51" s="49"/>
      <c r="T51" s="47" t="str">
        <f>IF(I51=J51+K51,"ok",I51-(J51+K51))</f>
        <v>ok</v>
      </c>
      <c r="U51" s="49"/>
      <c r="V51" s="49"/>
    </row>
    <row r="52" spans="1:22" ht="14.25" customHeight="1">
      <c r="A52" s="50"/>
      <c r="B52" s="33"/>
      <c r="C52" s="2"/>
      <c r="D52" s="33"/>
      <c r="E52" s="2"/>
      <c r="F52" s="33"/>
      <c r="G52" s="33"/>
      <c r="H52" s="33"/>
      <c r="I52" s="2"/>
      <c r="J52" s="2"/>
      <c r="K52" s="2"/>
      <c r="M52" s="38" t="s">
        <v>72</v>
      </c>
      <c r="N52" s="38"/>
      <c r="O52" s="38"/>
      <c r="P52" s="38"/>
      <c r="Q52" s="38"/>
      <c r="R52" s="38"/>
      <c r="S52" s="38"/>
      <c r="T52" s="38"/>
      <c r="U52" s="38"/>
      <c r="V52" s="38"/>
    </row>
    <row r="53" spans="1:22" ht="14.25" customHeight="1">
      <c r="A53" s="39" t="s">
        <v>118</v>
      </c>
      <c r="B53" s="85">
        <v>10</v>
      </c>
      <c r="C53" s="79">
        <v>0</v>
      </c>
      <c r="D53" s="85">
        <v>1463</v>
      </c>
      <c r="E53" s="40" t="s">
        <v>11</v>
      </c>
      <c r="F53" s="85">
        <v>18247</v>
      </c>
      <c r="G53" s="85">
        <v>10051</v>
      </c>
      <c r="H53" s="85">
        <v>8196</v>
      </c>
      <c r="I53" s="40">
        <v>4078</v>
      </c>
      <c r="J53" s="40">
        <v>2248</v>
      </c>
      <c r="K53" s="40">
        <v>1830</v>
      </c>
      <c r="M53" s="41" t="str">
        <f>IF(B53=SUM(B54:B56),"ok",B53-SUM(B54:B56))</f>
        <v>ok</v>
      </c>
      <c r="N53" s="41" t="str">
        <f>IF(C53=SUM(C54:C56),"ok",C53-SUM(C54:C56))</f>
        <v>ok</v>
      </c>
      <c r="O53" s="41" t="str">
        <f>IF(D53=SUM(D54:D56),"ok",D53-SUM(D54:D56))</f>
        <v>ok</v>
      </c>
      <c r="P53" s="41"/>
      <c r="Q53" s="41" t="str">
        <f>IF(F53=SUM(F54:F56),"ok",F53-SUM(F54:F56))</f>
        <v>ok</v>
      </c>
      <c r="R53" s="41" t="str">
        <f>IF(G53=SUM(G54:G56),"ok",G53-SUM(G54:G56))</f>
        <v>ok</v>
      </c>
      <c r="S53" s="41" t="str">
        <f>IF(H53=SUM(H54:H56),"ok",H53-SUM(H54:H56))</f>
        <v>ok</v>
      </c>
      <c r="T53" s="41" t="str">
        <f>IF(I53=J53+K53,"ok",I53-(J53+K53))</f>
        <v>ok</v>
      </c>
      <c r="U53" s="41"/>
      <c r="V53" s="41"/>
    </row>
    <row r="54" spans="1:22" ht="14.25" customHeight="1">
      <c r="A54" s="42" t="s">
        <v>77</v>
      </c>
      <c r="B54" s="33">
        <v>1</v>
      </c>
      <c r="C54" s="43">
        <v>0</v>
      </c>
      <c r="D54" s="33">
        <v>909</v>
      </c>
      <c r="E54" s="2" t="s">
        <v>11</v>
      </c>
      <c r="F54" s="33">
        <v>8515</v>
      </c>
      <c r="G54" s="33">
        <v>5082</v>
      </c>
      <c r="H54" s="33">
        <v>3433</v>
      </c>
      <c r="I54" s="2" t="s">
        <v>11</v>
      </c>
      <c r="J54" s="2" t="s">
        <v>11</v>
      </c>
      <c r="K54" s="2" t="s">
        <v>11</v>
      </c>
      <c r="M54" s="45"/>
      <c r="N54" s="45"/>
      <c r="O54" s="45"/>
      <c r="P54" s="45"/>
      <c r="Q54" s="45" t="str">
        <f>IF(F54=G54+H54,"ok",F54-(G54+H54))</f>
        <v>ok</v>
      </c>
      <c r="R54" s="45"/>
      <c r="S54" s="45"/>
      <c r="T54" s="45"/>
      <c r="U54" s="45"/>
      <c r="V54" s="45"/>
    </row>
    <row r="55" spans="1:22" ht="14.25" customHeight="1">
      <c r="A55" s="42" t="s">
        <v>13</v>
      </c>
      <c r="B55" s="33">
        <v>4</v>
      </c>
      <c r="C55" s="43">
        <v>0</v>
      </c>
      <c r="D55" s="33">
        <v>323</v>
      </c>
      <c r="E55" s="2" t="s">
        <v>11</v>
      </c>
      <c r="F55" s="33">
        <v>6069</v>
      </c>
      <c r="G55" s="33">
        <v>3223</v>
      </c>
      <c r="H55" s="33">
        <v>2846</v>
      </c>
      <c r="I55" s="2" t="s">
        <v>11</v>
      </c>
      <c r="J55" s="2" t="s">
        <v>11</v>
      </c>
      <c r="K55" s="2" t="s">
        <v>11</v>
      </c>
      <c r="M55" s="45"/>
      <c r="N55" s="45"/>
      <c r="O55" s="45"/>
      <c r="P55" s="45"/>
      <c r="Q55" s="45" t="str">
        <f>IF(F55=G55+H55,"ok",F55-(G55+H55))</f>
        <v>ok</v>
      </c>
      <c r="R55" s="45"/>
      <c r="S55" s="45"/>
      <c r="T55" s="45"/>
      <c r="U55" s="45"/>
      <c r="V55" s="45"/>
    </row>
    <row r="56" spans="1:22" ht="14.25" customHeight="1">
      <c r="A56" s="42" t="s">
        <v>14</v>
      </c>
      <c r="B56" s="33">
        <v>5</v>
      </c>
      <c r="C56" s="43">
        <v>0</v>
      </c>
      <c r="D56" s="2">
        <v>231</v>
      </c>
      <c r="E56" s="2" t="s">
        <v>11</v>
      </c>
      <c r="F56" s="33">
        <v>3663</v>
      </c>
      <c r="G56" s="33">
        <v>1746</v>
      </c>
      <c r="H56" s="33">
        <v>1917</v>
      </c>
      <c r="I56" s="2" t="s">
        <v>11</v>
      </c>
      <c r="J56" s="2" t="s">
        <v>11</v>
      </c>
      <c r="K56" s="2" t="s">
        <v>11</v>
      </c>
      <c r="M56" s="47"/>
      <c r="N56" s="47"/>
      <c r="O56" s="47"/>
      <c r="P56" s="47"/>
      <c r="Q56" s="47" t="str">
        <f>IF(F56=G56+H56,"ok",F56-(G56+H56))</f>
        <v>ok</v>
      </c>
      <c r="R56" s="47"/>
      <c r="S56" s="47"/>
      <c r="T56" s="47"/>
      <c r="U56" s="47"/>
      <c r="V56" s="47"/>
    </row>
    <row r="57" spans="1:22" ht="14.25" customHeight="1">
      <c r="A57" s="50"/>
      <c r="B57" s="33"/>
      <c r="C57" s="2"/>
      <c r="D57" s="2"/>
      <c r="E57" s="2"/>
      <c r="F57" s="33"/>
      <c r="G57" s="33"/>
      <c r="H57" s="33"/>
      <c r="I57" s="33"/>
      <c r="J57" s="33"/>
      <c r="K57" s="33"/>
      <c r="M57" s="38" t="s">
        <v>73</v>
      </c>
      <c r="N57" s="38"/>
      <c r="O57" s="38"/>
      <c r="P57" s="38"/>
      <c r="Q57" s="38"/>
      <c r="R57" s="38"/>
      <c r="S57" s="38"/>
      <c r="T57" s="38"/>
      <c r="U57" s="38"/>
      <c r="V57" s="38"/>
    </row>
    <row r="58" spans="1:22" ht="14.25" customHeight="1">
      <c r="A58" s="39" t="s">
        <v>80</v>
      </c>
      <c r="B58" s="85">
        <v>40</v>
      </c>
      <c r="C58" s="79">
        <v>0</v>
      </c>
      <c r="D58" s="85">
        <v>377</v>
      </c>
      <c r="E58" s="85">
        <v>1383</v>
      </c>
      <c r="F58" s="85">
        <v>4242</v>
      </c>
      <c r="G58" s="85">
        <v>1568</v>
      </c>
      <c r="H58" s="85">
        <v>2674</v>
      </c>
      <c r="I58" s="85">
        <v>1651</v>
      </c>
      <c r="J58" s="85">
        <v>646</v>
      </c>
      <c r="K58" s="85">
        <v>1005</v>
      </c>
      <c r="M58" s="41" t="str">
        <f t="shared" ref="M58:V58" si="6">IF(B58=B59+B60,"ok",B58-(B59+B60))</f>
        <v>ok</v>
      </c>
      <c r="N58" s="41" t="str">
        <f>IF(C58=C59+C60,"ok",C58-(C59+C60))</f>
        <v>ok</v>
      </c>
      <c r="O58" s="41" t="str">
        <f t="shared" si="6"/>
        <v>ok</v>
      </c>
      <c r="P58" s="41" t="str">
        <f t="shared" si="6"/>
        <v>ok</v>
      </c>
      <c r="Q58" s="41" t="str">
        <f t="shared" si="6"/>
        <v>ok</v>
      </c>
      <c r="R58" s="41" t="str">
        <f t="shared" si="6"/>
        <v>ok</v>
      </c>
      <c r="S58" s="41" t="str">
        <f t="shared" si="6"/>
        <v>ok</v>
      </c>
      <c r="T58" s="41" t="str">
        <f t="shared" si="6"/>
        <v>ok</v>
      </c>
      <c r="U58" s="41" t="str">
        <f t="shared" si="6"/>
        <v>ok</v>
      </c>
      <c r="V58" s="41" t="str">
        <f t="shared" si="6"/>
        <v>ok</v>
      </c>
    </row>
    <row r="59" spans="1:22" ht="14.25" customHeight="1">
      <c r="A59" s="42" t="s">
        <v>13</v>
      </c>
      <c r="B59" s="33">
        <v>3</v>
      </c>
      <c r="C59" s="43">
        <v>0</v>
      </c>
      <c r="D59" s="33">
        <v>54</v>
      </c>
      <c r="E59" s="33">
        <v>189</v>
      </c>
      <c r="F59" s="33">
        <v>299</v>
      </c>
      <c r="G59" s="33">
        <v>61</v>
      </c>
      <c r="H59" s="33">
        <v>238</v>
      </c>
      <c r="I59" s="33">
        <v>123</v>
      </c>
      <c r="J59" s="33">
        <v>34</v>
      </c>
      <c r="K59" s="33">
        <v>89</v>
      </c>
      <c r="M59" s="38"/>
      <c r="N59" s="38"/>
      <c r="O59" s="38"/>
      <c r="P59" s="38"/>
      <c r="Q59" s="45" t="str">
        <f>IF(F59=G59+H59,"ok",F59-(G59+H59))</f>
        <v>ok</v>
      </c>
      <c r="R59" s="38"/>
      <c r="S59" s="38"/>
      <c r="T59" s="45" t="str">
        <f>IF(I59=J59+K59,"ok",I59-(J59+K59))</f>
        <v>ok</v>
      </c>
      <c r="U59" s="38"/>
      <c r="V59" s="38"/>
    </row>
    <row r="60" spans="1:22" ht="14.25" customHeight="1">
      <c r="A60" s="42" t="s">
        <v>14</v>
      </c>
      <c r="B60" s="33">
        <v>37</v>
      </c>
      <c r="C60" s="43">
        <v>0</v>
      </c>
      <c r="D60" s="33">
        <v>323</v>
      </c>
      <c r="E60" s="33">
        <v>1194</v>
      </c>
      <c r="F60" s="33">
        <v>3943</v>
      </c>
      <c r="G60" s="33">
        <v>1507</v>
      </c>
      <c r="H60" s="33">
        <v>2436</v>
      </c>
      <c r="I60" s="33">
        <v>1528</v>
      </c>
      <c r="J60" s="33">
        <v>612</v>
      </c>
      <c r="K60" s="33">
        <v>916</v>
      </c>
      <c r="M60" s="49"/>
      <c r="N60" s="49"/>
      <c r="O60" s="49"/>
      <c r="P60" s="49"/>
      <c r="Q60" s="47" t="str">
        <f>IF(F60=G60+H60,"ok",F60-(G60+H60))</f>
        <v>ok</v>
      </c>
      <c r="R60" s="49"/>
      <c r="S60" s="49"/>
      <c r="T60" s="47" t="str">
        <f>IF(I60=J60+K60,"ok",I60-(J60+K60))</f>
        <v>ok</v>
      </c>
      <c r="U60" s="49"/>
      <c r="V60" s="49"/>
    </row>
    <row r="61" spans="1:22" ht="14.25" customHeight="1">
      <c r="A61" s="50"/>
      <c r="B61" s="87"/>
      <c r="C61" s="65"/>
      <c r="D61" s="87"/>
      <c r="E61" s="87"/>
      <c r="F61" s="87"/>
      <c r="G61" s="87"/>
      <c r="H61" s="87"/>
      <c r="I61" s="87"/>
      <c r="J61" s="87" t="s">
        <v>15</v>
      </c>
      <c r="K61" s="87"/>
      <c r="M61" s="38" t="s">
        <v>74</v>
      </c>
      <c r="N61" s="38"/>
      <c r="O61" s="38"/>
      <c r="P61" s="38"/>
      <c r="Q61" s="38"/>
      <c r="R61" s="38"/>
      <c r="S61" s="38"/>
      <c r="T61" s="38"/>
      <c r="U61" s="38"/>
      <c r="V61" s="38"/>
    </row>
    <row r="62" spans="1:22" ht="14.25" customHeight="1">
      <c r="A62" s="51" t="s">
        <v>81</v>
      </c>
      <c r="B62" s="85">
        <v>37</v>
      </c>
      <c r="C62" s="79">
        <v>0</v>
      </c>
      <c r="D62" s="85">
        <v>303</v>
      </c>
      <c r="E62" s="40">
        <v>163</v>
      </c>
      <c r="F62" s="85">
        <v>2560</v>
      </c>
      <c r="G62" s="85">
        <v>1592</v>
      </c>
      <c r="H62" s="85">
        <v>968</v>
      </c>
      <c r="I62" s="40">
        <v>14927</v>
      </c>
      <c r="J62" s="40">
        <v>9362</v>
      </c>
      <c r="K62" s="40">
        <v>5565</v>
      </c>
      <c r="M62" s="35"/>
      <c r="N62" s="35"/>
      <c r="O62" s="35"/>
      <c r="P62" s="35"/>
      <c r="Q62" s="41" t="str">
        <f>IF(F62=G62+H62,"ok",F62-(G62+H62))</f>
        <v>ok</v>
      </c>
      <c r="R62" s="35"/>
      <c r="S62" s="35"/>
      <c r="T62" s="41" t="str">
        <f>IF(I62=J62+K62,"ok",I62-(J62+K62))</f>
        <v>ok</v>
      </c>
      <c r="U62" s="35"/>
      <c r="V62" s="35"/>
    </row>
    <row r="63" spans="1:22" ht="14.25" customHeight="1">
      <c r="A63" s="52" t="s">
        <v>14</v>
      </c>
      <c r="B63" s="88">
        <v>37</v>
      </c>
      <c r="C63" s="53">
        <v>0</v>
      </c>
      <c r="D63" s="88">
        <v>303</v>
      </c>
      <c r="E63" s="88">
        <v>163</v>
      </c>
      <c r="F63" s="88">
        <v>2560</v>
      </c>
      <c r="G63" s="88">
        <v>1592</v>
      </c>
      <c r="H63" s="88">
        <v>968</v>
      </c>
      <c r="I63" s="88">
        <v>14927</v>
      </c>
      <c r="J63" s="88">
        <v>9362</v>
      </c>
      <c r="K63" s="88">
        <v>5565</v>
      </c>
      <c r="M63" s="49"/>
      <c r="N63" s="49"/>
      <c r="O63" s="49"/>
      <c r="P63" s="49"/>
      <c r="Q63" s="47" t="str">
        <f>IF(F63=G63+H63,"ok",F63-(G63+H63))</f>
        <v>ok</v>
      </c>
      <c r="R63" s="49"/>
      <c r="S63" s="49"/>
      <c r="T63" s="47" t="str">
        <f>IF(I63=J63+K63,"ok",I63-(J63+K63))</f>
        <v>ok</v>
      </c>
      <c r="U63" s="49"/>
      <c r="V63" s="49"/>
    </row>
    <row r="64" spans="1:22" ht="14.25" customHeight="1">
      <c r="A64" s="54" t="s">
        <v>85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</row>
    <row r="65" spans="1:11" ht="14.25" customHeight="1">
      <c r="A65" s="54" t="s">
        <v>87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</row>
    <row r="66" spans="1:11" ht="14.25" customHeight="1">
      <c r="A66" s="55" t="s">
        <v>78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</row>
    <row r="67" spans="1:11">
      <c r="A67" s="55" t="s">
        <v>79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</row>
  </sheetData>
  <mergeCells count="1">
    <mergeCell ref="N2:N4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48F2-8CA3-4940-A200-DF67A9F4B384}">
  <sheetPr>
    <pageSetUpPr fitToPage="1"/>
  </sheetPr>
  <dimension ref="A1:J33"/>
  <sheetViews>
    <sheetView showGridLines="0" zoomScaleNormal="100" workbookViewId="0"/>
  </sheetViews>
  <sheetFormatPr defaultColWidth="9" defaultRowHeight="13"/>
  <cols>
    <col min="1" max="1" width="13.90625" style="129" customWidth="1"/>
    <col min="2" max="5" width="11.453125" customWidth="1"/>
    <col min="6" max="6" width="15.26953125" customWidth="1"/>
    <col min="7" max="10" width="11.453125" customWidth="1"/>
  </cols>
  <sheetData>
    <row r="1" spans="1:10">
      <c r="A1" s="177"/>
      <c r="B1" s="178"/>
      <c r="C1" s="27"/>
      <c r="D1" s="27"/>
      <c r="E1" s="27"/>
      <c r="F1" s="27"/>
      <c r="G1" s="27"/>
      <c r="H1" s="27"/>
      <c r="I1" s="27"/>
      <c r="J1" s="27"/>
    </row>
    <row r="2" spans="1:10">
      <c r="A2" s="179"/>
      <c r="B2" s="27"/>
      <c r="C2" s="27"/>
      <c r="D2" s="27"/>
      <c r="E2" s="27"/>
      <c r="F2" s="27"/>
      <c r="G2" s="27"/>
      <c r="H2" s="27"/>
      <c r="I2" s="27"/>
      <c r="J2" s="27"/>
    </row>
    <row r="3" spans="1:10" ht="14">
      <c r="A3" s="177"/>
      <c r="B3" s="180" t="s">
        <v>308</v>
      </c>
      <c r="C3" s="27"/>
      <c r="D3" s="27"/>
      <c r="E3" s="27"/>
      <c r="F3" s="27"/>
      <c r="G3" s="27"/>
      <c r="H3" s="27"/>
      <c r="I3" s="27"/>
      <c r="J3" s="27"/>
    </row>
    <row r="4" spans="1:10" ht="13.5" thickBot="1">
      <c r="A4" s="177"/>
      <c r="B4" s="27"/>
      <c r="C4" s="27"/>
      <c r="D4" s="27"/>
      <c r="E4" s="27"/>
      <c r="F4" s="27"/>
      <c r="G4" s="27"/>
      <c r="H4" s="27"/>
      <c r="I4" s="27"/>
      <c r="J4" s="27"/>
    </row>
    <row r="5" spans="1:10" ht="15" customHeight="1" thickTop="1">
      <c r="A5" s="378" t="s">
        <v>309</v>
      </c>
      <c r="B5" s="377" t="s">
        <v>310</v>
      </c>
      <c r="C5" s="357" t="s">
        <v>311</v>
      </c>
      <c r="D5" s="359"/>
      <c r="E5" s="359"/>
      <c r="F5" s="377" t="s">
        <v>312</v>
      </c>
      <c r="G5" s="377" t="s">
        <v>310</v>
      </c>
      <c r="H5" s="357" t="s">
        <v>311</v>
      </c>
      <c r="I5" s="359"/>
      <c r="J5" s="359"/>
    </row>
    <row r="6" spans="1:10" ht="15" customHeight="1">
      <c r="A6" s="361"/>
      <c r="B6" s="368"/>
      <c r="C6" s="7" t="s">
        <v>58</v>
      </c>
      <c r="D6" s="10" t="s">
        <v>9</v>
      </c>
      <c r="E6" s="30" t="s">
        <v>10</v>
      </c>
      <c r="F6" s="368"/>
      <c r="G6" s="368"/>
      <c r="H6" s="7" t="s">
        <v>58</v>
      </c>
      <c r="I6" s="10" t="s">
        <v>9</v>
      </c>
      <c r="J6" s="30" t="s">
        <v>10</v>
      </c>
    </row>
    <row r="7" spans="1:10">
      <c r="A7" s="181" t="s">
        <v>108</v>
      </c>
      <c r="B7" s="87"/>
      <c r="C7" s="87"/>
      <c r="D7" s="87"/>
      <c r="E7" s="87"/>
      <c r="F7" s="182"/>
      <c r="G7" s="63"/>
      <c r="H7" s="63"/>
      <c r="I7" s="63"/>
      <c r="J7" s="63"/>
    </row>
    <row r="8" spans="1:10">
      <c r="A8" s="11" t="str">
        <f>'[1]170-9'!A8</f>
        <v>令和3年度</v>
      </c>
      <c r="B8" s="65">
        <v>94</v>
      </c>
      <c r="C8" s="65">
        <v>4257</v>
      </c>
      <c r="D8" s="65">
        <v>1482</v>
      </c>
      <c r="E8" s="65">
        <v>2775</v>
      </c>
      <c r="F8" s="183" t="s">
        <v>313</v>
      </c>
      <c r="G8" s="43">
        <v>2</v>
      </c>
      <c r="H8" s="43">
        <v>192</v>
      </c>
      <c r="I8" s="43">
        <v>0</v>
      </c>
      <c r="J8" s="43">
        <v>192</v>
      </c>
    </row>
    <row r="9" spans="1:10">
      <c r="A9" s="11">
        <f>'[1]170-9'!A9</f>
        <v>4</v>
      </c>
      <c r="B9" s="65">
        <v>94</v>
      </c>
      <c r="C9" s="65">
        <v>4182</v>
      </c>
      <c r="D9" s="65">
        <v>1454</v>
      </c>
      <c r="E9" s="65">
        <v>2728</v>
      </c>
      <c r="F9" s="183" t="s">
        <v>314</v>
      </c>
      <c r="G9" s="43">
        <v>1</v>
      </c>
      <c r="H9" s="43">
        <v>26</v>
      </c>
      <c r="I9" s="43">
        <v>17</v>
      </c>
      <c r="J9" s="43">
        <v>9</v>
      </c>
    </row>
    <row r="10" spans="1:10">
      <c r="A10" s="3">
        <f>'[1]170-9'!A10</f>
        <v>5</v>
      </c>
      <c r="B10" s="171">
        <v>83</v>
      </c>
      <c r="C10" s="171">
        <v>4242</v>
      </c>
      <c r="D10" s="171">
        <v>1568</v>
      </c>
      <c r="E10" s="171">
        <v>2674</v>
      </c>
      <c r="F10" s="183" t="s">
        <v>315</v>
      </c>
      <c r="G10" s="43">
        <v>6</v>
      </c>
      <c r="H10" s="43">
        <v>567</v>
      </c>
      <c r="I10" s="43">
        <v>286</v>
      </c>
      <c r="J10" s="43">
        <v>281</v>
      </c>
    </row>
    <row r="11" spans="1:10">
      <c r="A11" s="181"/>
      <c r="B11" s="65"/>
      <c r="C11" s="65"/>
      <c r="D11" s="65"/>
      <c r="E11" s="65"/>
      <c r="F11" s="184" t="s">
        <v>316</v>
      </c>
      <c r="G11" s="43">
        <v>1</v>
      </c>
      <c r="H11" s="43">
        <v>0</v>
      </c>
      <c r="I11" s="43">
        <v>0</v>
      </c>
      <c r="J11" s="43">
        <v>0</v>
      </c>
    </row>
    <row r="12" spans="1:10">
      <c r="A12" s="185" t="s">
        <v>317</v>
      </c>
      <c r="B12" s="43">
        <v>0</v>
      </c>
      <c r="C12" s="43">
        <v>0</v>
      </c>
      <c r="D12" s="43">
        <v>0</v>
      </c>
      <c r="E12" s="43">
        <v>0</v>
      </c>
      <c r="F12" s="183" t="s">
        <v>318</v>
      </c>
      <c r="G12" s="43">
        <v>1</v>
      </c>
      <c r="H12" s="43">
        <v>29</v>
      </c>
      <c r="I12" s="43">
        <v>18</v>
      </c>
      <c r="J12" s="43">
        <v>11</v>
      </c>
    </row>
    <row r="13" spans="1:10">
      <c r="A13" s="185" t="s">
        <v>319</v>
      </c>
      <c r="B13" s="65">
        <v>6</v>
      </c>
      <c r="C13" s="65">
        <v>299</v>
      </c>
      <c r="D13" s="65">
        <v>61</v>
      </c>
      <c r="E13" s="65">
        <v>238</v>
      </c>
      <c r="F13" s="183" t="s">
        <v>320</v>
      </c>
      <c r="G13" s="43">
        <v>2</v>
      </c>
      <c r="H13" s="43">
        <v>12</v>
      </c>
      <c r="I13" s="43">
        <v>6</v>
      </c>
      <c r="J13" s="43">
        <v>6</v>
      </c>
    </row>
    <row r="14" spans="1:10">
      <c r="A14" s="185" t="s">
        <v>321</v>
      </c>
      <c r="B14" s="65">
        <v>77</v>
      </c>
      <c r="C14" s="65">
        <v>3943</v>
      </c>
      <c r="D14" s="65">
        <v>1507</v>
      </c>
      <c r="E14" s="65">
        <v>2436</v>
      </c>
      <c r="F14" s="183" t="s">
        <v>322</v>
      </c>
      <c r="G14" s="43">
        <v>3</v>
      </c>
      <c r="H14" s="43">
        <v>142</v>
      </c>
      <c r="I14" s="43">
        <v>35</v>
      </c>
      <c r="J14" s="43">
        <v>107</v>
      </c>
    </row>
    <row r="15" spans="1:10">
      <c r="A15" s="186"/>
      <c r="B15" s="65"/>
      <c r="C15" s="65"/>
      <c r="D15" s="65"/>
      <c r="E15" s="65"/>
      <c r="F15" s="183" t="s">
        <v>323</v>
      </c>
      <c r="G15" s="43">
        <v>1</v>
      </c>
      <c r="H15" s="43">
        <v>28</v>
      </c>
      <c r="I15" s="43">
        <v>10</v>
      </c>
      <c r="J15" s="43">
        <v>18</v>
      </c>
    </row>
    <row r="16" spans="1:10">
      <c r="A16" s="187" t="s">
        <v>324</v>
      </c>
      <c r="B16" s="43">
        <v>10</v>
      </c>
      <c r="C16" s="43">
        <v>411</v>
      </c>
      <c r="D16" s="43">
        <v>144</v>
      </c>
      <c r="E16" s="43">
        <v>267</v>
      </c>
      <c r="F16" s="183" t="s">
        <v>325</v>
      </c>
      <c r="G16" s="43">
        <v>2</v>
      </c>
      <c r="H16" s="43">
        <v>77</v>
      </c>
      <c r="I16" s="43">
        <v>39</v>
      </c>
      <c r="J16" s="43">
        <v>38</v>
      </c>
    </row>
    <row r="17" spans="1:10">
      <c r="A17" s="188" t="s">
        <v>326</v>
      </c>
      <c r="B17" s="43">
        <v>3</v>
      </c>
      <c r="C17" s="43">
        <v>170</v>
      </c>
      <c r="D17" s="43">
        <v>31</v>
      </c>
      <c r="E17" s="43">
        <v>139</v>
      </c>
      <c r="F17" s="183" t="s">
        <v>327</v>
      </c>
      <c r="G17" s="43">
        <v>3</v>
      </c>
      <c r="H17" s="43">
        <v>31</v>
      </c>
      <c r="I17" s="43">
        <v>16</v>
      </c>
      <c r="J17" s="43">
        <v>15</v>
      </c>
    </row>
    <row r="18" spans="1:10">
      <c r="A18" s="188" t="s">
        <v>320</v>
      </c>
      <c r="B18" s="43">
        <v>1</v>
      </c>
      <c r="C18" s="43">
        <v>0</v>
      </c>
      <c r="D18" s="43">
        <v>0</v>
      </c>
      <c r="E18" s="43">
        <v>0</v>
      </c>
      <c r="F18" s="183" t="s">
        <v>328</v>
      </c>
      <c r="G18" s="43">
        <v>1</v>
      </c>
      <c r="H18" s="43">
        <v>8</v>
      </c>
      <c r="I18" s="43">
        <v>4</v>
      </c>
      <c r="J18" s="43">
        <v>4</v>
      </c>
    </row>
    <row r="19" spans="1:10">
      <c r="A19" s="188" t="s">
        <v>322</v>
      </c>
      <c r="B19" s="43">
        <v>1</v>
      </c>
      <c r="C19" s="43">
        <v>0</v>
      </c>
      <c r="D19" s="43">
        <v>0</v>
      </c>
      <c r="E19" s="43">
        <v>0</v>
      </c>
      <c r="F19" s="183" t="s">
        <v>329</v>
      </c>
      <c r="G19" s="43">
        <v>1</v>
      </c>
      <c r="H19" s="43">
        <v>22</v>
      </c>
      <c r="I19" s="43">
        <v>5</v>
      </c>
      <c r="J19" s="43">
        <v>17</v>
      </c>
    </row>
    <row r="20" spans="1:10">
      <c r="A20" s="188" t="s">
        <v>330</v>
      </c>
      <c r="B20" s="43">
        <v>1</v>
      </c>
      <c r="C20" s="43">
        <v>50</v>
      </c>
      <c r="D20" s="43">
        <v>25</v>
      </c>
      <c r="E20" s="43">
        <v>25</v>
      </c>
      <c r="F20" s="184" t="s">
        <v>331</v>
      </c>
      <c r="G20" s="43">
        <v>2</v>
      </c>
      <c r="H20" s="43">
        <v>87</v>
      </c>
      <c r="I20" s="43">
        <v>35</v>
      </c>
      <c r="J20" s="43">
        <v>52</v>
      </c>
    </row>
    <row r="21" spans="1:10">
      <c r="A21" s="188" t="s">
        <v>327</v>
      </c>
      <c r="B21" s="43">
        <v>2</v>
      </c>
      <c r="C21" s="43">
        <v>130</v>
      </c>
      <c r="D21" s="43">
        <v>72</v>
      </c>
      <c r="E21" s="43">
        <v>58</v>
      </c>
      <c r="F21" s="183" t="s">
        <v>332</v>
      </c>
      <c r="G21" s="43">
        <v>1</v>
      </c>
      <c r="H21" s="43">
        <v>17</v>
      </c>
      <c r="I21" s="43">
        <v>0</v>
      </c>
      <c r="J21" s="43">
        <v>17</v>
      </c>
    </row>
    <row r="22" spans="1:10">
      <c r="A22" s="188" t="s">
        <v>331</v>
      </c>
      <c r="B22" s="43">
        <v>1</v>
      </c>
      <c r="C22" s="43">
        <v>0</v>
      </c>
      <c r="D22" s="43">
        <v>0</v>
      </c>
      <c r="E22" s="43">
        <v>0</v>
      </c>
      <c r="F22" s="184" t="s">
        <v>333</v>
      </c>
      <c r="G22" s="43">
        <v>2</v>
      </c>
      <c r="H22" s="43">
        <v>50</v>
      </c>
      <c r="I22" s="43">
        <v>4</v>
      </c>
      <c r="J22" s="43">
        <v>46</v>
      </c>
    </row>
    <row r="23" spans="1:10">
      <c r="A23" s="188" t="s">
        <v>334</v>
      </c>
      <c r="B23" s="43">
        <v>1</v>
      </c>
      <c r="C23" s="43">
        <v>61</v>
      </c>
      <c r="D23" s="43">
        <v>16</v>
      </c>
      <c r="E23" s="43">
        <v>45</v>
      </c>
      <c r="F23" s="183" t="s">
        <v>334</v>
      </c>
      <c r="G23" s="43">
        <v>2</v>
      </c>
      <c r="H23" s="43">
        <v>1</v>
      </c>
      <c r="I23" s="43">
        <v>0</v>
      </c>
      <c r="J23" s="43">
        <v>1</v>
      </c>
    </row>
    <row r="24" spans="1:10">
      <c r="A24" s="188">
        <v>0</v>
      </c>
      <c r="B24" s="43" t="s">
        <v>15</v>
      </c>
      <c r="C24" s="43" t="s">
        <v>15</v>
      </c>
      <c r="D24" s="43" t="s">
        <v>15</v>
      </c>
      <c r="E24" s="43" t="s">
        <v>15</v>
      </c>
      <c r="F24" s="184" t="s">
        <v>335</v>
      </c>
      <c r="G24" s="43">
        <v>8</v>
      </c>
      <c r="H24" s="43">
        <v>152</v>
      </c>
      <c r="I24" s="43">
        <v>112</v>
      </c>
      <c r="J24" s="43">
        <v>40</v>
      </c>
    </row>
    <row r="25" spans="1:10">
      <c r="A25" s="188" t="s">
        <v>336</v>
      </c>
      <c r="B25" s="43">
        <v>71</v>
      </c>
      <c r="C25" s="43">
        <v>3599</v>
      </c>
      <c r="D25" s="43">
        <v>1253</v>
      </c>
      <c r="E25" s="43">
        <v>2346</v>
      </c>
      <c r="F25" s="184" t="s">
        <v>337</v>
      </c>
      <c r="G25" s="43">
        <v>10</v>
      </c>
      <c r="H25" s="43">
        <v>476</v>
      </c>
      <c r="I25" s="43">
        <v>283</v>
      </c>
      <c r="J25" s="43">
        <v>193</v>
      </c>
    </row>
    <row r="26" spans="1:10">
      <c r="A26" s="188" t="s">
        <v>338</v>
      </c>
      <c r="B26" s="43">
        <v>5</v>
      </c>
      <c r="C26" s="43">
        <v>222</v>
      </c>
      <c r="D26" s="43">
        <v>189</v>
      </c>
      <c r="E26" s="43">
        <v>33</v>
      </c>
      <c r="F26" s="189">
        <v>0</v>
      </c>
      <c r="G26" s="43" t="s">
        <v>15</v>
      </c>
      <c r="H26" s="43" t="s">
        <v>15</v>
      </c>
      <c r="I26" s="43" t="s">
        <v>15</v>
      </c>
      <c r="J26" s="43" t="s">
        <v>15</v>
      </c>
    </row>
    <row r="27" spans="1:10">
      <c r="A27" s="188" t="s">
        <v>339</v>
      </c>
      <c r="B27" s="43">
        <v>1</v>
      </c>
      <c r="C27" s="43">
        <v>13</v>
      </c>
      <c r="D27" s="43">
        <v>6</v>
      </c>
      <c r="E27" s="43">
        <v>7</v>
      </c>
      <c r="F27" s="189" t="s">
        <v>340</v>
      </c>
      <c r="G27" s="43">
        <v>2</v>
      </c>
      <c r="H27" s="43">
        <v>232</v>
      </c>
      <c r="I27" s="43">
        <v>171</v>
      </c>
      <c r="J27" s="43">
        <v>61</v>
      </c>
    </row>
    <row r="28" spans="1:10">
      <c r="A28" s="188" t="s">
        <v>341</v>
      </c>
      <c r="B28" s="43">
        <v>1</v>
      </c>
      <c r="C28" s="43">
        <v>33</v>
      </c>
      <c r="D28" s="43">
        <v>23</v>
      </c>
      <c r="E28" s="43">
        <v>10</v>
      </c>
      <c r="F28" s="183" t="s">
        <v>342</v>
      </c>
      <c r="G28" s="43">
        <v>2</v>
      </c>
      <c r="H28" s="43">
        <v>232</v>
      </c>
      <c r="I28" s="43">
        <v>171</v>
      </c>
      <c r="J28" s="43">
        <v>61</v>
      </c>
    </row>
    <row r="29" spans="1:10">
      <c r="A29" s="190" t="s">
        <v>343</v>
      </c>
      <c r="B29" s="43">
        <v>1</v>
      </c>
      <c r="C29" s="43">
        <v>11</v>
      </c>
      <c r="D29" s="43">
        <v>8</v>
      </c>
      <c r="E29" s="43">
        <v>3</v>
      </c>
      <c r="F29" s="183" t="s">
        <v>15</v>
      </c>
      <c r="G29" s="43" t="s">
        <v>15</v>
      </c>
      <c r="H29" s="43" t="s">
        <v>15</v>
      </c>
      <c r="I29" s="43" t="s">
        <v>15</v>
      </c>
      <c r="J29" s="43" t="s">
        <v>15</v>
      </c>
    </row>
    <row r="30" spans="1:10">
      <c r="A30" s="188" t="s">
        <v>344</v>
      </c>
      <c r="B30" s="43">
        <v>14</v>
      </c>
      <c r="C30" s="43">
        <v>1403</v>
      </c>
      <c r="D30" s="43">
        <v>157</v>
      </c>
      <c r="E30" s="43">
        <v>1246</v>
      </c>
      <c r="F30" s="183" t="s">
        <v>15</v>
      </c>
      <c r="G30" s="43" t="s">
        <v>15</v>
      </c>
      <c r="H30" s="43" t="s">
        <v>15</v>
      </c>
      <c r="I30" s="43" t="s">
        <v>15</v>
      </c>
      <c r="J30" s="43" t="s">
        <v>15</v>
      </c>
    </row>
    <row r="31" spans="1:10">
      <c r="A31" s="187"/>
      <c r="B31" s="43"/>
      <c r="C31" s="43"/>
      <c r="D31" s="43"/>
      <c r="E31" s="43"/>
      <c r="F31" s="189"/>
      <c r="G31" s="43"/>
      <c r="H31" s="43"/>
      <c r="I31" s="43"/>
      <c r="J31" s="43"/>
    </row>
    <row r="32" spans="1:10">
      <c r="A32" s="191"/>
      <c r="B32" s="192"/>
      <c r="C32" s="192"/>
      <c r="D32" s="192"/>
      <c r="E32" s="192"/>
      <c r="F32" s="193"/>
      <c r="G32" s="194"/>
      <c r="H32" s="194"/>
      <c r="I32" s="194"/>
      <c r="J32" s="194"/>
    </row>
    <row r="33" spans="2:10">
      <c r="B33" s="17"/>
      <c r="C33" s="17"/>
      <c r="D33" s="17"/>
      <c r="E33" s="17"/>
      <c r="F33" s="17"/>
      <c r="G33" s="17"/>
      <c r="H33" s="17"/>
      <c r="I33" s="17"/>
      <c r="J33" s="17"/>
    </row>
  </sheetData>
  <mergeCells count="6">
    <mergeCell ref="H5:J5"/>
    <mergeCell ref="A5:A6"/>
    <mergeCell ref="B5:B6"/>
    <mergeCell ref="C5:E5"/>
    <mergeCell ref="F5:F6"/>
    <mergeCell ref="G5:G6"/>
  </mergeCells>
  <phoneticPr fontId="2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E20AB-1D44-4D79-BD28-31EE2DA9E0FD}">
  <sheetPr>
    <pageSetUpPr fitToPage="1"/>
  </sheetPr>
  <dimension ref="A1:J15"/>
  <sheetViews>
    <sheetView showGridLines="0" workbookViewId="0"/>
  </sheetViews>
  <sheetFormatPr defaultColWidth="9" defaultRowHeight="13"/>
  <cols>
    <col min="1" max="1" width="12.26953125" customWidth="1"/>
    <col min="2" max="5" width="10.90625" customWidth="1"/>
    <col min="6" max="6" width="13.6328125" customWidth="1"/>
    <col min="7" max="10" width="10.90625" customWidth="1"/>
  </cols>
  <sheetData>
    <row r="1" spans="1:10">
      <c r="A1" s="27"/>
      <c r="B1" s="178"/>
      <c r="C1" s="27"/>
      <c r="D1" s="27"/>
      <c r="E1" s="27"/>
      <c r="F1" s="27"/>
      <c r="G1" s="27"/>
      <c r="H1" s="27"/>
      <c r="I1" s="27"/>
      <c r="J1" s="27"/>
    </row>
    <row r="2" spans="1:10">
      <c r="A2" s="195"/>
      <c r="B2" s="27"/>
      <c r="C2" s="27"/>
      <c r="D2" s="27"/>
      <c r="E2" s="27"/>
      <c r="F2" s="27"/>
      <c r="G2" s="27"/>
      <c r="H2" s="27"/>
      <c r="I2" s="27"/>
      <c r="J2" s="27"/>
    </row>
    <row r="3" spans="1:10" ht="14">
      <c r="A3" s="27"/>
      <c r="B3" s="180" t="s">
        <v>345</v>
      </c>
      <c r="C3" s="27"/>
      <c r="D3" s="27"/>
      <c r="E3" s="27"/>
      <c r="F3" s="27"/>
      <c r="G3" s="27"/>
      <c r="H3" s="27"/>
      <c r="I3" s="27"/>
      <c r="J3" s="27"/>
    </row>
    <row r="4" spans="1:10" ht="13.5" thickBot="1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5" customHeight="1" thickTop="1">
      <c r="A5" s="378" t="s">
        <v>346</v>
      </c>
      <c r="B5" s="377" t="s">
        <v>347</v>
      </c>
      <c r="C5" s="357" t="s">
        <v>311</v>
      </c>
      <c r="D5" s="359"/>
      <c r="E5" s="358"/>
      <c r="F5" s="377" t="s">
        <v>348</v>
      </c>
      <c r="G5" s="377" t="s">
        <v>347</v>
      </c>
      <c r="H5" s="357" t="s">
        <v>311</v>
      </c>
      <c r="I5" s="359"/>
      <c r="J5" s="359"/>
    </row>
    <row r="6" spans="1:10" ht="15" customHeight="1">
      <c r="A6" s="361"/>
      <c r="B6" s="368"/>
      <c r="C6" s="90" t="s">
        <v>58</v>
      </c>
      <c r="D6" s="10" t="s">
        <v>9</v>
      </c>
      <c r="E6" s="91" t="s">
        <v>10</v>
      </c>
      <c r="F6" s="368"/>
      <c r="G6" s="368"/>
      <c r="H6" s="10" t="s">
        <v>58</v>
      </c>
      <c r="I6" s="10" t="s">
        <v>9</v>
      </c>
      <c r="J6" s="30" t="s">
        <v>10</v>
      </c>
    </row>
    <row r="7" spans="1:10">
      <c r="A7" s="31"/>
      <c r="B7" s="196"/>
      <c r="C7" s="196"/>
      <c r="D7" s="196"/>
      <c r="E7" s="196"/>
      <c r="F7" s="197"/>
      <c r="G7" s="196"/>
      <c r="H7" s="196"/>
      <c r="I7" s="196"/>
      <c r="J7" s="196"/>
    </row>
    <row r="8" spans="1:10">
      <c r="A8" s="11" t="str">
        <f>'[1]170-9'!A8</f>
        <v>令和3年度</v>
      </c>
      <c r="B8" s="43">
        <v>64</v>
      </c>
      <c r="C8" s="43">
        <v>3139</v>
      </c>
      <c r="D8" s="43">
        <v>1928</v>
      </c>
      <c r="E8" s="43">
        <v>1211</v>
      </c>
      <c r="F8" s="198" t="s">
        <v>349</v>
      </c>
      <c r="G8" s="43">
        <v>2</v>
      </c>
      <c r="H8" s="43">
        <v>54</v>
      </c>
      <c r="I8" s="43">
        <v>10</v>
      </c>
      <c r="J8" s="43">
        <v>44</v>
      </c>
    </row>
    <row r="9" spans="1:10">
      <c r="A9" s="11">
        <f>'[1]170-9'!A9</f>
        <v>4</v>
      </c>
      <c r="B9" s="43">
        <v>66</v>
      </c>
      <c r="C9" s="43">
        <v>2821</v>
      </c>
      <c r="D9" s="43">
        <v>1721</v>
      </c>
      <c r="E9" s="43">
        <v>1100</v>
      </c>
      <c r="F9" s="198" t="s">
        <v>350</v>
      </c>
      <c r="G9" s="43">
        <v>2</v>
      </c>
      <c r="H9" s="43">
        <v>1</v>
      </c>
      <c r="I9" s="43">
        <v>0</v>
      </c>
      <c r="J9" s="43">
        <v>1</v>
      </c>
    </row>
    <row r="10" spans="1:10">
      <c r="A10" s="3">
        <f>'[1]170-9'!A10</f>
        <v>5</v>
      </c>
      <c r="B10" s="79">
        <v>64</v>
      </c>
      <c r="C10" s="79">
        <v>2560</v>
      </c>
      <c r="D10" s="79">
        <v>1592</v>
      </c>
      <c r="E10" s="79">
        <v>968</v>
      </c>
      <c r="F10" s="198" t="s">
        <v>335</v>
      </c>
      <c r="G10" s="43">
        <v>1</v>
      </c>
      <c r="H10" s="43">
        <v>18</v>
      </c>
      <c r="I10" s="43">
        <v>14</v>
      </c>
      <c r="J10" s="43">
        <v>4</v>
      </c>
    </row>
    <row r="11" spans="1:10">
      <c r="A11" s="157"/>
      <c r="B11" s="65"/>
      <c r="C11" s="65"/>
      <c r="D11" s="65"/>
      <c r="E11" s="65"/>
      <c r="F11" s="198" t="s">
        <v>351</v>
      </c>
      <c r="G11" s="43">
        <v>56</v>
      </c>
      <c r="H11" s="43">
        <v>2462</v>
      </c>
      <c r="I11" s="43">
        <v>1558</v>
      </c>
      <c r="J11" s="43">
        <v>904</v>
      </c>
    </row>
    <row r="12" spans="1:10">
      <c r="A12" s="185" t="s">
        <v>352</v>
      </c>
      <c r="B12" s="43">
        <v>0</v>
      </c>
      <c r="C12" s="43">
        <v>0</v>
      </c>
      <c r="D12" s="43">
        <v>0</v>
      </c>
      <c r="E12" s="43">
        <v>0</v>
      </c>
      <c r="F12" s="198" t="s">
        <v>353</v>
      </c>
      <c r="G12" s="43">
        <v>3</v>
      </c>
      <c r="H12" s="43">
        <v>25</v>
      </c>
      <c r="I12" s="43">
        <v>10</v>
      </c>
      <c r="J12" s="43">
        <v>15</v>
      </c>
    </row>
    <row r="13" spans="1:10">
      <c r="A13" s="185" t="s">
        <v>354</v>
      </c>
      <c r="B13" s="65">
        <v>64</v>
      </c>
      <c r="C13" s="65">
        <v>2560</v>
      </c>
      <c r="D13" s="65">
        <v>1592</v>
      </c>
      <c r="E13" s="65">
        <v>968</v>
      </c>
      <c r="F13" s="198" t="s">
        <v>15</v>
      </c>
      <c r="G13" s="43" t="s">
        <v>15</v>
      </c>
      <c r="H13" s="43" t="s">
        <v>15</v>
      </c>
      <c r="I13" s="43" t="s">
        <v>15</v>
      </c>
      <c r="J13" s="43" t="s">
        <v>15</v>
      </c>
    </row>
    <row r="14" spans="1:10">
      <c r="A14" s="199" t="s">
        <v>108</v>
      </c>
      <c r="B14" s="200" t="s">
        <v>108</v>
      </c>
      <c r="C14" s="200" t="s">
        <v>108</v>
      </c>
      <c r="D14" s="200" t="s">
        <v>108</v>
      </c>
      <c r="E14" s="200" t="s">
        <v>108</v>
      </c>
      <c r="F14" s="201"/>
      <c r="G14" s="175"/>
      <c r="H14" s="175"/>
      <c r="I14" s="175"/>
      <c r="J14" s="175"/>
    </row>
    <row r="15" spans="1:10">
      <c r="A15" s="17"/>
      <c r="B15" s="17"/>
      <c r="C15" s="17"/>
      <c r="D15" s="17"/>
      <c r="E15" s="17"/>
      <c r="F15" s="17"/>
      <c r="G15" s="17"/>
      <c r="H15" s="17"/>
      <c r="I15" s="17"/>
      <c r="J15" s="17"/>
    </row>
  </sheetData>
  <mergeCells count="6">
    <mergeCell ref="H5:J5"/>
    <mergeCell ref="A5:A6"/>
    <mergeCell ref="B5:B6"/>
    <mergeCell ref="C5:E5"/>
    <mergeCell ref="F5:F6"/>
    <mergeCell ref="G5:G6"/>
  </mergeCells>
  <phoneticPr fontId="2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E0D9B-C727-43F5-9DFF-86E3D2843DE7}">
  <sheetPr>
    <pageSetUpPr fitToPage="1"/>
  </sheetPr>
  <dimension ref="A1:N27"/>
  <sheetViews>
    <sheetView showGridLines="0" zoomScaleNormal="100" workbookViewId="0">
      <selection activeCell="A12" sqref="A12"/>
    </sheetView>
  </sheetViews>
  <sheetFormatPr defaultColWidth="9" defaultRowHeight="13"/>
  <cols>
    <col min="1" max="1" width="27.6328125" customWidth="1"/>
    <col min="2" max="3" width="8.08984375" customWidth="1"/>
    <col min="4" max="9" width="5.6328125" customWidth="1"/>
    <col min="10" max="10" width="8.08984375" customWidth="1"/>
    <col min="11" max="13" width="5.6328125" customWidth="1"/>
  </cols>
  <sheetData>
    <row r="1" spans="1:14" ht="14">
      <c r="A1" s="4"/>
      <c r="B1" s="12" t="s">
        <v>355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3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4.25" customHeight="1" thickTop="1">
      <c r="A3" s="202"/>
      <c r="B3" s="203"/>
      <c r="C3" s="204" t="s">
        <v>356</v>
      </c>
      <c r="D3" s="6"/>
      <c r="E3" s="6"/>
      <c r="F3" s="6"/>
      <c r="G3" s="6"/>
      <c r="H3" s="6"/>
      <c r="I3" s="9"/>
      <c r="J3" s="384" t="s">
        <v>357</v>
      </c>
      <c r="K3" s="385"/>
      <c r="L3" s="385"/>
      <c r="M3" s="385"/>
    </row>
    <row r="4" spans="1:14" ht="14.25" customHeight="1">
      <c r="A4" s="11" t="s">
        <v>358</v>
      </c>
      <c r="B4" s="162" t="s">
        <v>58</v>
      </c>
      <c r="C4" s="386" t="s">
        <v>58</v>
      </c>
      <c r="D4" s="388" t="s">
        <v>359</v>
      </c>
      <c r="E4" s="367" t="s">
        <v>360</v>
      </c>
      <c r="F4" s="367" t="s">
        <v>361</v>
      </c>
      <c r="G4" s="367" t="s">
        <v>362</v>
      </c>
      <c r="H4" s="367" t="s">
        <v>363</v>
      </c>
      <c r="I4" s="367" t="s">
        <v>364</v>
      </c>
      <c r="J4" s="386" t="s">
        <v>58</v>
      </c>
      <c r="K4" s="367" t="s">
        <v>365</v>
      </c>
      <c r="L4" s="367" t="s">
        <v>366</v>
      </c>
      <c r="M4" s="373" t="s">
        <v>367</v>
      </c>
    </row>
    <row r="5" spans="1:14" ht="14.25" customHeight="1">
      <c r="A5" s="205"/>
      <c r="B5" s="206"/>
      <c r="C5" s="387"/>
      <c r="D5" s="389"/>
      <c r="E5" s="368"/>
      <c r="F5" s="368"/>
      <c r="G5" s="368"/>
      <c r="H5" s="368"/>
      <c r="I5" s="368"/>
      <c r="J5" s="387"/>
      <c r="K5" s="368"/>
      <c r="L5" s="368"/>
      <c r="M5" s="363"/>
    </row>
    <row r="6" spans="1:14" ht="7.5" customHeight="1">
      <c r="A6" s="3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spans="1:14" ht="14.25" customHeight="1">
      <c r="A7" s="67" t="s">
        <v>368</v>
      </c>
      <c r="B7" s="66">
        <v>94</v>
      </c>
      <c r="C7" s="43">
        <v>58</v>
      </c>
      <c r="D7" s="43">
        <v>7</v>
      </c>
      <c r="E7" s="43">
        <v>6</v>
      </c>
      <c r="F7" s="43">
        <v>13</v>
      </c>
      <c r="G7" s="43">
        <v>10</v>
      </c>
      <c r="H7" s="43">
        <v>13</v>
      </c>
      <c r="I7" s="43">
        <v>9</v>
      </c>
      <c r="J7" s="43">
        <v>36</v>
      </c>
      <c r="K7" s="43">
        <v>14</v>
      </c>
      <c r="L7" s="43">
        <v>12</v>
      </c>
      <c r="M7" s="43">
        <v>10</v>
      </c>
      <c r="N7" s="17"/>
    </row>
    <row r="8" spans="1:14" ht="14.25" customHeight="1">
      <c r="A8" s="67">
        <v>4</v>
      </c>
      <c r="B8" s="66">
        <v>108</v>
      </c>
      <c r="C8" s="43">
        <v>74</v>
      </c>
      <c r="D8" s="43">
        <v>11</v>
      </c>
      <c r="E8" s="43">
        <v>7</v>
      </c>
      <c r="F8" s="43">
        <v>9</v>
      </c>
      <c r="G8" s="43">
        <v>17</v>
      </c>
      <c r="H8" s="43">
        <v>7</v>
      </c>
      <c r="I8" s="43">
        <v>23</v>
      </c>
      <c r="J8" s="43">
        <v>34</v>
      </c>
      <c r="K8" s="43">
        <v>5</v>
      </c>
      <c r="L8" s="43">
        <v>17</v>
      </c>
      <c r="M8" s="43">
        <v>12</v>
      </c>
      <c r="N8" s="17"/>
    </row>
    <row r="9" spans="1:14" ht="7.5" customHeight="1">
      <c r="A9" s="207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17"/>
    </row>
    <row r="10" spans="1:14" ht="14.25" customHeight="1">
      <c r="A10" s="68">
        <v>5</v>
      </c>
      <c r="B10" s="209">
        <v>111</v>
      </c>
      <c r="C10" s="79">
        <v>71</v>
      </c>
      <c r="D10" s="79">
        <v>12</v>
      </c>
      <c r="E10" s="79">
        <v>14</v>
      </c>
      <c r="F10" s="79">
        <v>8</v>
      </c>
      <c r="G10" s="79">
        <v>12</v>
      </c>
      <c r="H10" s="79">
        <v>16</v>
      </c>
      <c r="I10" s="79">
        <v>9</v>
      </c>
      <c r="J10" s="79">
        <v>40</v>
      </c>
      <c r="K10" s="79">
        <v>18</v>
      </c>
      <c r="L10" s="79">
        <v>8</v>
      </c>
      <c r="M10" s="79">
        <v>14</v>
      </c>
      <c r="N10" s="17"/>
    </row>
    <row r="11" spans="1:14" ht="14.25" customHeight="1">
      <c r="A11" s="37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17"/>
    </row>
    <row r="12" spans="1:14">
      <c r="A12" s="185" t="s">
        <v>369</v>
      </c>
      <c r="B12" s="43">
        <v>111</v>
      </c>
      <c r="C12" s="43">
        <v>71</v>
      </c>
      <c r="D12" s="43">
        <v>12</v>
      </c>
      <c r="E12" s="43">
        <v>14</v>
      </c>
      <c r="F12" s="43">
        <v>8</v>
      </c>
      <c r="G12" s="43">
        <v>12</v>
      </c>
      <c r="H12" s="43">
        <v>16</v>
      </c>
      <c r="I12" s="43">
        <v>9</v>
      </c>
      <c r="J12" s="43">
        <v>40</v>
      </c>
      <c r="K12" s="43">
        <v>18</v>
      </c>
      <c r="L12" s="43">
        <v>8</v>
      </c>
      <c r="M12" s="43">
        <v>14</v>
      </c>
      <c r="N12" s="17"/>
    </row>
    <row r="13" spans="1:14">
      <c r="A13" s="210" t="s">
        <v>370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17"/>
    </row>
    <row r="14" spans="1:14" ht="26">
      <c r="A14" s="211" t="s">
        <v>371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17"/>
    </row>
    <row r="15" spans="1:14">
      <c r="A15" s="211" t="s">
        <v>372</v>
      </c>
      <c r="B15" s="43">
        <v>111</v>
      </c>
      <c r="C15" s="43">
        <v>71</v>
      </c>
      <c r="D15" s="43">
        <v>12</v>
      </c>
      <c r="E15" s="43">
        <v>14</v>
      </c>
      <c r="F15" s="43">
        <v>8</v>
      </c>
      <c r="G15" s="43">
        <v>12</v>
      </c>
      <c r="H15" s="43">
        <v>16</v>
      </c>
      <c r="I15" s="43">
        <v>9</v>
      </c>
      <c r="J15" s="43">
        <v>40</v>
      </c>
      <c r="K15" s="43">
        <v>18</v>
      </c>
      <c r="L15" s="43">
        <v>8</v>
      </c>
      <c r="M15" s="43">
        <v>14</v>
      </c>
      <c r="N15" s="17"/>
    </row>
    <row r="16" spans="1:14">
      <c r="A16" s="210" t="s">
        <v>373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17"/>
    </row>
    <row r="17" spans="1:14" ht="18" customHeight="1">
      <c r="A17" s="185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17"/>
    </row>
    <row r="18" spans="1:14">
      <c r="A18" s="185" t="s">
        <v>374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17"/>
    </row>
    <row r="19" spans="1:14">
      <c r="A19" s="210" t="s">
        <v>370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17"/>
    </row>
    <row r="20" spans="1:14" ht="26">
      <c r="A20" s="211" t="s">
        <v>371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17"/>
    </row>
    <row r="21" spans="1:14">
      <c r="A21" s="211" t="s">
        <v>372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17"/>
    </row>
    <row r="22" spans="1:14">
      <c r="A22" s="211" t="s">
        <v>373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17"/>
    </row>
    <row r="23" spans="1:14" ht="7.5" customHeight="1">
      <c r="A23" s="21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7"/>
    </row>
    <row r="24" spans="1:14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</sheetData>
  <mergeCells count="12">
    <mergeCell ref="L4:L5"/>
    <mergeCell ref="M4:M5"/>
    <mergeCell ref="J3:M3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2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7FEE7-C2BB-4D65-AC47-5C8E2ABEB564}">
  <sheetPr>
    <pageSetUpPr fitToPage="1"/>
  </sheetPr>
  <dimension ref="A1:U46"/>
  <sheetViews>
    <sheetView showGridLines="0" zoomScale="90" zoomScaleNormal="90" workbookViewId="0">
      <selection activeCell="Z15" sqref="Z15"/>
    </sheetView>
  </sheetViews>
  <sheetFormatPr defaultColWidth="9" defaultRowHeight="13"/>
  <cols>
    <col min="1" max="1" width="29.36328125" customWidth="1"/>
    <col min="2" max="10" width="8.90625" customWidth="1"/>
    <col min="12" max="20" width="0" hidden="1" customWidth="1"/>
    <col min="21" max="21" width="9" hidden="1" customWidth="1"/>
  </cols>
  <sheetData>
    <row r="1" spans="1:21">
      <c r="A1" s="4"/>
      <c r="B1" s="56"/>
      <c r="C1" s="4"/>
      <c r="D1" s="4"/>
      <c r="E1" s="4"/>
      <c r="F1" s="4"/>
      <c r="G1" s="4"/>
      <c r="H1" s="4"/>
      <c r="I1" s="4"/>
      <c r="J1" s="4"/>
    </row>
    <row r="2" spans="1:21">
      <c r="A2" s="13"/>
      <c r="B2" s="4"/>
      <c r="C2" s="4"/>
      <c r="D2" s="4"/>
      <c r="E2" s="4"/>
      <c r="F2" s="4"/>
      <c r="G2" s="4"/>
      <c r="H2" s="4"/>
      <c r="I2" s="4"/>
      <c r="J2" s="4"/>
    </row>
    <row r="3" spans="1:21" ht="14">
      <c r="A3" s="4"/>
      <c r="B3" s="213" t="s">
        <v>375</v>
      </c>
      <c r="C3" s="4"/>
      <c r="D3" s="4"/>
      <c r="E3" s="4"/>
      <c r="F3" s="4"/>
      <c r="G3" s="4"/>
      <c r="H3" s="4"/>
      <c r="I3" s="4"/>
      <c r="J3" s="4"/>
    </row>
    <row r="4" spans="1:21">
      <c r="A4" s="179" t="s">
        <v>376</v>
      </c>
      <c r="B4" s="214"/>
      <c r="C4" s="4"/>
      <c r="D4" s="4"/>
      <c r="E4" s="4"/>
      <c r="F4" s="4"/>
      <c r="G4" s="4"/>
      <c r="H4" s="4"/>
      <c r="I4" s="4"/>
      <c r="J4" s="4"/>
      <c r="M4" t="s">
        <v>49</v>
      </c>
    </row>
    <row r="5" spans="1:21" ht="13.5" thickBot="1">
      <c r="A5" s="4"/>
      <c r="B5" s="4"/>
      <c r="C5" s="4"/>
      <c r="D5" s="4"/>
      <c r="E5" s="4"/>
      <c r="F5" s="4"/>
      <c r="G5" s="4"/>
      <c r="H5" s="4"/>
      <c r="I5" s="4"/>
      <c r="J5" s="4"/>
      <c r="M5" s="34" t="s">
        <v>377</v>
      </c>
    </row>
    <row r="6" spans="1:21" ht="15.75" customHeight="1" thickTop="1">
      <c r="A6" s="378" t="s">
        <v>378</v>
      </c>
      <c r="B6" s="5"/>
      <c r="C6" s="93" t="s">
        <v>379</v>
      </c>
      <c r="D6" s="6"/>
      <c r="E6" s="5"/>
      <c r="F6" s="93" t="s">
        <v>380</v>
      </c>
      <c r="G6" s="9"/>
      <c r="H6" s="6"/>
      <c r="I6" s="215" t="s">
        <v>381</v>
      </c>
      <c r="J6" s="6"/>
      <c r="M6" s="5"/>
      <c r="N6" s="93" t="str">
        <f>+C6</f>
        <v>令和２年度（３年３月）</v>
      </c>
      <c r="O6" s="6"/>
      <c r="P6" s="5"/>
      <c r="Q6" s="93" t="str">
        <f>+F6</f>
        <v>３年度（４年３月）</v>
      </c>
      <c r="R6" s="9"/>
      <c r="S6" s="6"/>
      <c r="T6" s="215" t="str">
        <f>+I6</f>
        <v>４年度（５年３月）</v>
      </c>
      <c r="U6" s="6"/>
    </row>
    <row r="7" spans="1:21" ht="15.75" customHeight="1">
      <c r="A7" s="361"/>
      <c r="B7" s="216" t="s">
        <v>58</v>
      </c>
      <c r="C7" s="217" t="s">
        <v>9</v>
      </c>
      <c r="D7" s="218" t="s">
        <v>10</v>
      </c>
      <c r="E7" s="216" t="s">
        <v>58</v>
      </c>
      <c r="F7" s="217" t="s">
        <v>9</v>
      </c>
      <c r="G7" s="219" t="s">
        <v>10</v>
      </c>
      <c r="H7" s="216" t="s">
        <v>58</v>
      </c>
      <c r="I7" s="217" t="s">
        <v>9</v>
      </c>
      <c r="J7" s="218" t="s">
        <v>10</v>
      </c>
      <c r="M7" s="220" t="s">
        <v>58</v>
      </c>
      <c r="N7" s="221"/>
      <c r="O7" s="222" t="s">
        <v>10</v>
      </c>
      <c r="P7" s="220" t="s">
        <v>58</v>
      </c>
      <c r="Q7" s="221" t="s">
        <v>9</v>
      </c>
      <c r="R7" s="223" t="s">
        <v>10</v>
      </c>
      <c r="S7" s="220" t="s">
        <v>58</v>
      </c>
      <c r="T7" s="221" t="s">
        <v>9</v>
      </c>
      <c r="U7" s="222" t="s">
        <v>10</v>
      </c>
    </row>
    <row r="8" spans="1:21" ht="15.75" customHeight="1">
      <c r="A8" s="224"/>
      <c r="B8" s="225"/>
      <c r="C8" s="87"/>
      <c r="D8" s="87"/>
      <c r="E8" s="87"/>
      <c r="F8" s="87"/>
      <c r="G8" s="87"/>
      <c r="H8" s="87"/>
      <c r="I8" s="87"/>
      <c r="J8" s="87"/>
      <c r="K8" s="17"/>
      <c r="L8" s="226" t="s">
        <v>382</v>
      </c>
      <c r="M8" s="227" t="str">
        <f>IF(B9=C9+D9,"ok",B9-(C9+D9))</f>
        <v>ok</v>
      </c>
      <c r="N8" s="227"/>
      <c r="O8" s="227"/>
      <c r="P8" s="227" t="str">
        <f>IF(E9=F9+G9,"ok",E9-(F9+G9))</f>
        <v>ok</v>
      </c>
      <c r="Q8" s="227"/>
      <c r="R8" s="227"/>
      <c r="S8" s="227" t="str">
        <f>IF(H9=I9+J9,"ok",H9-(I9+J9))</f>
        <v>ok</v>
      </c>
      <c r="T8" s="227"/>
      <c r="U8" s="228"/>
    </row>
    <row r="9" spans="1:21" ht="15.75" customHeight="1">
      <c r="A9" s="229" t="s">
        <v>383</v>
      </c>
      <c r="B9" s="230">
        <v>11107</v>
      </c>
      <c r="C9" s="79">
        <v>5671</v>
      </c>
      <c r="D9" s="79">
        <v>5436</v>
      </c>
      <c r="E9" s="79">
        <v>11249</v>
      </c>
      <c r="F9" s="79">
        <v>5731</v>
      </c>
      <c r="G9" s="79">
        <v>5518</v>
      </c>
      <c r="H9" s="79">
        <v>11306</v>
      </c>
      <c r="I9" s="79">
        <v>5791</v>
      </c>
      <c r="J9" s="79">
        <v>5515</v>
      </c>
      <c r="K9" s="17"/>
      <c r="L9" s="17"/>
      <c r="M9" s="231" t="str">
        <f t="shared" ref="M9:R9" si="0">IF(B9=SUM(B11,B20:B23,B29:B30),"ok",B9-SUM(B11,B20:B23,B29:B30))</f>
        <v>ok</v>
      </c>
      <c r="N9" s="231" t="str">
        <f t="shared" si="0"/>
        <v>ok</v>
      </c>
      <c r="O9" s="231" t="str">
        <f t="shared" si="0"/>
        <v>ok</v>
      </c>
      <c r="P9" s="231" t="str">
        <f t="shared" si="0"/>
        <v>ok</v>
      </c>
      <c r="Q9" s="231" t="str">
        <f t="shared" si="0"/>
        <v>ok</v>
      </c>
      <c r="R9" s="231" t="str">
        <f t="shared" si="0"/>
        <v>ok</v>
      </c>
      <c r="S9" s="231" t="str">
        <f>IF(H9=SUM(H11,H20:H22,H24,H26,H27:H30),"ok",H9-SUM(H11,H20:H22,H24,H26,H29:H30))</f>
        <v>ok</v>
      </c>
      <c r="T9" s="231" t="str">
        <f>IF(I9=SUM(I11,I20:I22,I24,I26,I27:I30),"ok",I9-SUM(I11,I20:I22,I24,I26,I29:I30))</f>
        <v>ok</v>
      </c>
      <c r="U9" s="231" t="str">
        <f>IF(J9=SUM(J11,J20:J23,J27:J30),"ok",J9-SUM(J11,J20:J23,J29:J30))</f>
        <v>ok</v>
      </c>
    </row>
    <row r="10" spans="1:21" ht="9" customHeight="1">
      <c r="A10" s="224"/>
      <c r="B10" s="232"/>
      <c r="C10" s="43"/>
      <c r="D10" s="43"/>
      <c r="E10" s="43"/>
      <c r="F10" s="43"/>
      <c r="G10" s="43"/>
      <c r="H10" s="43"/>
      <c r="I10" s="43"/>
      <c r="J10" s="43"/>
      <c r="K10" s="17"/>
      <c r="L10" s="17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1" ht="15.75" customHeight="1">
      <c r="A11" s="233" t="s">
        <v>384</v>
      </c>
      <c r="B11" s="232">
        <v>10899</v>
      </c>
      <c r="C11" s="43">
        <v>5553</v>
      </c>
      <c r="D11" s="43">
        <v>5346</v>
      </c>
      <c r="E11" s="43">
        <v>11023</v>
      </c>
      <c r="F11" s="43">
        <v>5616</v>
      </c>
      <c r="G11" s="43">
        <v>5407</v>
      </c>
      <c r="H11" s="43">
        <v>11100</v>
      </c>
      <c r="I11" s="43">
        <v>5677</v>
      </c>
      <c r="J11" s="43">
        <v>5423</v>
      </c>
      <c r="K11" s="17"/>
      <c r="L11" s="17"/>
      <c r="M11" s="231" t="str">
        <f>IF(B11=SUM(B12,B16:B19),"ok",B11-SUM(B12,B16:B19))</f>
        <v>ok</v>
      </c>
      <c r="N11" s="231" t="str">
        <f t="shared" ref="N11:U11" si="1">IF(C11=SUM(C12,C16:C19),"ok",C11-SUM(C12,C16:C19))</f>
        <v>ok</v>
      </c>
      <c r="O11" s="231" t="str">
        <f t="shared" si="1"/>
        <v>ok</v>
      </c>
      <c r="P11" s="231" t="str">
        <f>IF(E11=SUM(E12,E16:E19),"ok",E11-SUM(E12,E16:E19))</f>
        <v>ok</v>
      </c>
      <c r="Q11" s="231" t="str">
        <f t="shared" si="1"/>
        <v>ok</v>
      </c>
      <c r="R11" s="231" t="str">
        <f t="shared" si="1"/>
        <v>ok</v>
      </c>
      <c r="S11" s="231" t="str">
        <f t="shared" si="1"/>
        <v>ok</v>
      </c>
      <c r="T11" s="231" t="str">
        <f t="shared" si="1"/>
        <v>ok</v>
      </c>
      <c r="U11" s="231" t="str">
        <f t="shared" si="1"/>
        <v>ok</v>
      </c>
    </row>
    <row r="12" spans="1:21" ht="15.75" customHeight="1">
      <c r="A12" s="234" t="s">
        <v>385</v>
      </c>
      <c r="B12" s="232">
        <v>10363</v>
      </c>
      <c r="C12" s="43">
        <v>5171</v>
      </c>
      <c r="D12" s="43">
        <v>5192</v>
      </c>
      <c r="E12" s="43">
        <v>10454</v>
      </c>
      <c r="F12" s="43">
        <v>5225</v>
      </c>
      <c r="G12" s="43">
        <v>5229</v>
      </c>
      <c r="H12" s="43">
        <v>10578</v>
      </c>
      <c r="I12" s="43">
        <v>5303</v>
      </c>
      <c r="J12" s="43">
        <v>5275</v>
      </c>
      <c r="K12" s="17"/>
      <c r="L12" s="17"/>
      <c r="M12" s="231" t="str">
        <f>IF(B12=SUM(B13:B15),"ok",B12-SUM(B13:B15))</f>
        <v>ok</v>
      </c>
      <c r="N12" s="231" t="str">
        <f t="shared" ref="N12:U12" si="2">IF(C12=SUM(C13:C15),"ok",C12-SUM(C13:C15))</f>
        <v>ok</v>
      </c>
      <c r="O12" s="231" t="str">
        <f t="shared" si="2"/>
        <v>ok</v>
      </c>
      <c r="P12" s="231" t="str">
        <f t="shared" si="2"/>
        <v>ok</v>
      </c>
      <c r="Q12" s="231" t="str">
        <f t="shared" si="2"/>
        <v>ok</v>
      </c>
      <c r="R12" s="231" t="str">
        <f t="shared" si="2"/>
        <v>ok</v>
      </c>
      <c r="S12" s="231" t="str">
        <f t="shared" si="2"/>
        <v>ok</v>
      </c>
      <c r="T12" s="231" t="str">
        <f t="shared" si="2"/>
        <v>ok</v>
      </c>
      <c r="U12" s="231" t="str">
        <f t="shared" si="2"/>
        <v>ok</v>
      </c>
    </row>
    <row r="13" spans="1:21" ht="15.75" customHeight="1">
      <c r="A13" s="235" t="s">
        <v>386</v>
      </c>
      <c r="B13" s="232">
        <v>9986</v>
      </c>
      <c r="C13" s="43">
        <v>4970</v>
      </c>
      <c r="D13" s="43">
        <v>5016</v>
      </c>
      <c r="E13" s="43">
        <v>9933</v>
      </c>
      <c r="F13" s="43">
        <v>4974</v>
      </c>
      <c r="G13" s="43">
        <v>4959</v>
      </c>
      <c r="H13" s="43">
        <v>10017</v>
      </c>
      <c r="I13" s="43">
        <v>5061</v>
      </c>
      <c r="J13" s="43">
        <v>4956</v>
      </c>
      <c r="K13" s="17"/>
      <c r="L13" s="17"/>
      <c r="M13" s="231"/>
      <c r="N13" s="231"/>
      <c r="O13" s="231"/>
      <c r="P13" s="231"/>
      <c r="Q13" s="231"/>
      <c r="R13" s="231"/>
      <c r="S13" s="231"/>
      <c r="T13" s="231"/>
      <c r="U13" s="231"/>
    </row>
    <row r="14" spans="1:21" ht="15.75" customHeight="1">
      <c r="A14" s="235" t="s">
        <v>387</v>
      </c>
      <c r="B14" s="232">
        <v>105</v>
      </c>
      <c r="C14" s="43">
        <v>65</v>
      </c>
      <c r="D14" s="43">
        <v>40</v>
      </c>
      <c r="E14" s="43">
        <v>201</v>
      </c>
      <c r="F14" s="43">
        <v>104</v>
      </c>
      <c r="G14" s="43">
        <v>97</v>
      </c>
      <c r="H14" s="43">
        <v>197</v>
      </c>
      <c r="I14" s="43">
        <v>95</v>
      </c>
      <c r="J14" s="43">
        <v>102</v>
      </c>
      <c r="K14" s="17"/>
      <c r="L14" s="17"/>
      <c r="M14" s="231"/>
      <c r="N14" s="231"/>
      <c r="O14" s="231"/>
      <c r="P14" s="231"/>
      <c r="Q14" s="231"/>
      <c r="R14" s="231"/>
      <c r="S14" s="231"/>
      <c r="T14" s="231"/>
      <c r="U14" s="231"/>
    </row>
    <row r="15" spans="1:21" ht="15.75" customHeight="1">
      <c r="A15" s="235" t="s">
        <v>388</v>
      </c>
      <c r="B15" s="232">
        <v>272</v>
      </c>
      <c r="C15" s="43">
        <v>136</v>
      </c>
      <c r="D15" s="43">
        <v>136</v>
      </c>
      <c r="E15" s="43">
        <v>320</v>
      </c>
      <c r="F15" s="43">
        <v>147</v>
      </c>
      <c r="G15" s="43">
        <v>173</v>
      </c>
      <c r="H15" s="43">
        <v>364</v>
      </c>
      <c r="I15" s="43">
        <v>147</v>
      </c>
      <c r="J15" s="43">
        <v>217</v>
      </c>
      <c r="K15" s="17"/>
      <c r="L15" s="17"/>
      <c r="M15" s="231"/>
      <c r="N15" s="231"/>
      <c r="O15" s="231"/>
      <c r="P15" s="231"/>
      <c r="Q15" s="231"/>
      <c r="R15" s="231"/>
      <c r="S15" s="231"/>
      <c r="T15" s="231"/>
      <c r="U15" s="231"/>
    </row>
    <row r="16" spans="1:21" ht="15.75" customHeight="1">
      <c r="A16" s="234" t="s">
        <v>389</v>
      </c>
      <c r="B16" s="236">
        <v>0</v>
      </c>
      <c r="C16" s="237">
        <v>0</v>
      </c>
      <c r="D16" s="237">
        <v>0</v>
      </c>
      <c r="E16" s="237">
        <v>0</v>
      </c>
      <c r="F16" s="237">
        <v>0</v>
      </c>
      <c r="G16" s="237">
        <v>0</v>
      </c>
      <c r="H16" s="237">
        <v>0</v>
      </c>
      <c r="I16" s="237">
        <v>0</v>
      </c>
      <c r="J16" s="237">
        <v>0</v>
      </c>
      <c r="K16" s="17"/>
      <c r="L16" s="17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21" ht="15.75" customHeight="1">
      <c r="A17" s="238" t="s">
        <v>390</v>
      </c>
      <c r="B17" s="236">
        <v>0</v>
      </c>
      <c r="C17" s="237">
        <v>0</v>
      </c>
      <c r="D17" s="237">
        <v>0</v>
      </c>
      <c r="E17" s="237">
        <v>0</v>
      </c>
      <c r="F17" s="237">
        <v>0</v>
      </c>
      <c r="G17" s="237">
        <v>0</v>
      </c>
      <c r="H17" s="237">
        <v>0</v>
      </c>
      <c r="I17" s="237">
        <v>0</v>
      </c>
      <c r="J17" s="237">
        <v>0</v>
      </c>
      <c r="K17" s="17"/>
      <c r="L17" s="17"/>
      <c r="M17" s="231"/>
      <c r="N17" s="231"/>
      <c r="O17" s="231"/>
      <c r="P17" s="231"/>
      <c r="Q17" s="231"/>
      <c r="R17" s="231"/>
      <c r="S17" s="231"/>
      <c r="T17" s="231"/>
      <c r="U17" s="231"/>
    </row>
    <row r="18" spans="1:21" ht="15.75" customHeight="1">
      <c r="A18" s="234" t="s">
        <v>391</v>
      </c>
      <c r="B18" s="232">
        <v>432</v>
      </c>
      <c r="C18" s="43">
        <v>317</v>
      </c>
      <c r="D18" s="43">
        <v>115</v>
      </c>
      <c r="E18" s="43">
        <v>444</v>
      </c>
      <c r="F18" s="43">
        <v>309</v>
      </c>
      <c r="G18" s="43">
        <v>135</v>
      </c>
      <c r="H18" s="43">
        <v>427</v>
      </c>
      <c r="I18" s="43">
        <v>303</v>
      </c>
      <c r="J18" s="43">
        <v>124</v>
      </c>
      <c r="K18" s="17"/>
      <c r="L18" s="17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21" ht="15.75" customHeight="1">
      <c r="A19" s="234" t="s">
        <v>392</v>
      </c>
      <c r="B19" s="232">
        <v>104</v>
      </c>
      <c r="C19" s="43">
        <v>65</v>
      </c>
      <c r="D19" s="43">
        <v>39</v>
      </c>
      <c r="E19" s="43">
        <v>125</v>
      </c>
      <c r="F19" s="43">
        <v>82</v>
      </c>
      <c r="G19" s="43">
        <v>43</v>
      </c>
      <c r="H19" s="43">
        <v>95</v>
      </c>
      <c r="I19" s="43">
        <v>71</v>
      </c>
      <c r="J19" s="43">
        <v>24</v>
      </c>
      <c r="K19" s="17"/>
      <c r="L19" s="17"/>
      <c r="M19" s="231"/>
      <c r="N19" s="231"/>
      <c r="O19" s="231"/>
      <c r="P19" s="231"/>
      <c r="Q19" s="231"/>
      <c r="R19" s="231"/>
      <c r="S19" s="231"/>
      <c r="T19" s="231"/>
      <c r="U19" s="231"/>
    </row>
    <row r="20" spans="1:21" ht="15.75" customHeight="1">
      <c r="A20" s="233" t="s">
        <v>393</v>
      </c>
      <c r="B20" s="236">
        <v>53</v>
      </c>
      <c r="C20" s="237">
        <v>25</v>
      </c>
      <c r="D20" s="237">
        <v>28</v>
      </c>
      <c r="E20" s="237">
        <v>74</v>
      </c>
      <c r="F20" s="237">
        <v>35</v>
      </c>
      <c r="G20" s="237">
        <v>39</v>
      </c>
      <c r="H20" s="237">
        <v>80</v>
      </c>
      <c r="I20" s="237">
        <v>34</v>
      </c>
      <c r="J20" s="237">
        <v>46</v>
      </c>
      <c r="K20" s="17"/>
      <c r="L20" s="17"/>
      <c r="M20" s="231"/>
      <c r="N20" s="231"/>
      <c r="O20" s="231"/>
      <c r="P20" s="231"/>
      <c r="Q20" s="231"/>
      <c r="R20" s="231"/>
      <c r="S20" s="231"/>
      <c r="T20" s="231"/>
      <c r="U20" s="231"/>
    </row>
    <row r="21" spans="1:21" ht="15.75" customHeight="1">
      <c r="A21" s="233" t="s">
        <v>394</v>
      </c>
      <c r="B21" s="232">
        <v>27</v>
      </c>
      <c r="C21" s="43">
        <v>11</v>
      </c>
      <c r="D21" s="43">
        <v>16</v>
      </c>
      <c r="E21" s="43">
        <v>16</v>
      </c>
      <c r="F21" s="43">
        <v>8</v>
      </c>
      <c r="G21" s="43">
        <v>8</v>
      </c>
      <c r="H21" s="43">
        <v>13</v>
      </c>
      <c r="I21" s="43">
        <v>8</v>
      </c>
      <c r="J21" s="43">
        <v>5</v>
      </c>
      <c r="K21" s="17"/>
      <c r="L21" s="17"/>
      <c r="M21" s="231"/>
      <c r="N21" s="231"/>
      <c r="O21" s="231"/>
      <c r="P21" s="231"/>
      <c r="Q21" s="231"/>
      <c r="R21" s="231"/>
      <c r="S21" s="231"/>
      <c r="T21" s="231"/>
      <c r="U21" s="231"/>
    </row>
    <row r="22" spans="1:21" ht="15.75" customHeight="1">
      <c r="A22" s="239" t="s">
        <v>395</v>
      </c>
      <c r="B22" s="232">
        <v>3</v>
      </c>
      <c r="C22" s="43">
        <v>3</v>
      </c>
      <c r="D22" s="43">
        <v>0</v>
      </c>
      <c r="E22" s="43">
        <v>1</v>
      </c>
      <c r="F22" s="43">
        <v>0</v>
      </c>
      <c r="G22" s="43">
        <v>1</v>
      </c>
      <c r="H22" s="43">
        <v>1</v>
      </c>
      <c r="I22" s="43">
        <v>1</v>
      </c>
      <c r="J22" s="43">
        <v>0</v>
      </c>
      <c r="K22" s="17"/>
      <c r="L22" s="17"/>
      <c r="M22" s="231"/>
      <c r="N22" s="231"/>
      <c r="O22" s="231"/>
      <c r="P22" s="231"/>
      <c r="Q22" s="231"/>
      <c r="R22" s="231"/>
      <c r="S22" s="231"/>
      <c r="T22" s="231"/>
      <c r="U22" s="231"/>
    </row>
    <row r="23" spans="1:21" ht="15.75" customHeight="1">
      <c r="A23" s="233" t="s">
        <v>396</v>
      </c>
      <c r="B23" s="232">
        <v>39</v>
      </c>
      <c r="C23" s="43">
        <v>31</v>
      </c>
      <c r="D23" s="43">
        <v>8</v>
      </c>
      <c r="E23" s="43">
        <v>26</v>
      </c>
      <c r="F23" s="43">
        <v>20</v>
      </c>
      <c r="G23" s="43">
        <v>6</v>
      </c>
      <c r="H23" s="43">
        <v>13</v>
      </c>
      <c r="I23" s="43">
        <v>12</v>
      </c>
      <c r="J23" s="43">
        <v>1</v>
      </c>
      <c r="K23" s="17"/>
      <c r="L23" s="17"/>
      <c r="M23" s="231"/>
      <c r="N23" s="231"/>
      <c r="O23" s="231"/>
      <c r="P23" s="231"/>
      <c r="Q23" s="231"/>
      <c r="R23" s="231"/>
      <c r="S23" s="231"/>
      <c r="T23" s="231"/>
      <c r="U23" s="231"/>
    </row>
    <row r="24" spans="1:21" ht="15.75" customHeight="1">
      <c r="A24" s="233" t="s">
        <v>397</v>
      </c>
      <c r="B24" s="232">
        <v>15</v>
      </c>
      <c r="C24" s="43">
        <v>14</v>
      </c>
      <c r="D24" s="43">
        <v>1</v>
      </c>
      <c r="E24" s="43">
        <v>6</v>
      </c>
      <c r="F24" s="43">
        <v>6</v>
      </c>
      <c r="G24" s="43">
        <v>0</v>
      </c>
      <c r="H24" s="43">
        <v>4</v>
      </c>
      <c r="I24" s="43">
        <v>3</v>
      </c>
      <c r="J24" s="43">
        <v>1</v>
      </c>
      <c r="K24" s="17"/>
      <c r="L24" s="17"/>
      <c r="M24" s="231"/>
      <c r="N24" s="231"/>
      <c r="O24" s="231"/>
      <c r="P24" s="231"/>
      <c r="Q24" s="231"/>
      <c r="R24" s="231"/>
      <c r="S24" s="231"/>
      <c r="T24" s="231"/>
      <c r="U24" s="231"/>
    </row>
    <row r="25" spans="1:21" ht="15.75" customHeight="1">
      <c r="A25" s="233" t="s">
        <v>398</v>
      </c>
      <c r="B25" s="232"/>
      <c r="C25" s="43"/>
      <c r="D25" s="43"/>
      <c r="E25" s="43"/>
      <c r="F25" s="43"/>
      <c r="G25" s="43"/>
      <c r="H25" s="43"/>
      <c r="I25" s="43"/>
      <c r="J25" s="43"/>
      <c r="K25" s="17"/>
      <c r="L25" s="17"/>
      <c r="M25" s="231"/>
      <c r="N25" s="231"/>
      <c r="O25" s="231"/>
      <c r="P25" s="231"/>
      <c r="Q25" s="231"/>
      <c r="R25" s="231"/>
      <c r="S25" s="231"/>
      <c r="T25" s="231"/>
      <c r="U25" s="231"/>
    </row>
    <row r="26" spans="1:21" ht="15.75" customHeight="1">
      <c r="A26" s="233" t="s">
        <v>399</v>
      </c>
      <c r="B26" s="232">
        <v>10</v>
      </c>
      <c r="C26" s="43">
        <v>10</v>
      </c>
      <c r="D26" s="43">
        <v>0</v>
      </c>
      <c r="E26" s="43">
        <v>13</v>
      </c>
      <c r="F26" s="43">
        <v>9</v>
      </c>
      <c r="G26" s="43">
        <v>4</v>
      </c>
      <c r="H26" s="43">
        <v>6</v>
      </c>
      <c r="I26" s="43">
        <v>6</v>
      </c>
      <c r="J26" s="43">
        <v>0</v>
      </c>
      <c r="K26" s="17"/>
      <c r="L26" s="17"/>
      <c r="M26" s="231"/>
      <c r="N26" s="231"/>
      <c r="O26" s="231"/>
      <c r="P26" s="231"/>
      <c r="Q26" s="231"/>
      <c r="R26" s="231"/>
      <c r="S26" s="231"/>
      <c r="T26" s="231"/>
      <c r="U26" s="231"/>
    </row>
    <row r="27" spans="1:21" ht="34.5" customHeight="1">
      <c r="A27" s="240" t="s">
        <v>400</v>
      </c>
      <c r="B27" s="232">
        <v>1</v>
      </c>
      <c r="C27" s="43">
        <v>0</v>
      </c>
      <c r="D27" s="43">
        <v>1</v>
      </c>
      <c r="E27" s="43">
        <v>4</v>
      </c>
      <c r="F27" s="43">
        <v>4</v>
      </c>
      <c r="G27" s="43">
        <v>0</v>
      </c>
      <c r="H27" s="43">
        <v>2</v>
      </c>
      <c r="I27" s="43">
        <v>2</v>
      </c>
      <c r="J27" s="43">
        <v>0</v>
      </c>
      <c r="K27" s="17"/>
      <c r="L27" s="17"/>
      <c r="M27" s="231"/>
      <c r="N27" s="231"/>
      <c r="O27" s="231"/>
      <c r="P27" s="231"/>
      <c r="Q27" s="231"/>
      <c r="R27" s="231"/>
      <c r="S27" s="231"/>
      <c r="T27" s="231"/>
      <c r="U27" s="231"/>
    </row>
    <row r="28" spans="1:21" ht="15.75" customHeight="1">
      <c r="A28" s="233" t="s">
        <v>401</v>
      </c>
      <c r="B28" s="232">
        <v>13</v>
      </c>
      <c r="C28" s="43">
        <v>7</v>
      </c>
      <c r="D28" s="43">
        <v>6</v>
      </c>
      <c r="E28" s="43">
        <v>3</v>
      </c>
      <c r="F28" s="43">
        <v>1</v>
      </c>
      <c r="G28" s="43">
        <v>2</v>
      </c>
      <c r="H28" s="43">
        <v>1</v>
      </c>
      <c r="I28" s="43">
        <v>1</v>
      </c>
      <c r="J28" s="43">
        <v>0</v>
      </c>
      <c r="K28" s="17"/>
      <c r="L28" s="17"/>
      <c r="M28" s="231"/>
      <c r="N28" s="231"/>
      <c r="O28" s="231"/>
      <c r="P28" s="231"/>
      <c r="Q28" s="231"/>
      <c r="R28" s="231"/>
      <c r="S28" s="231"/>
      <c r="T28" s="231"/>
      <c r="U28" s="231"/>
    </row>
    <row r="29" spans="1:21" ht="15.75" customHeight="1">
      <c r="A29" s="241" t="s">
        <v>402</v>
      </c>
      <c r="B29" s="232">
        <v>85</v>
      </c>
      <c r="C29" s="43">
        <v>47</v>
      </c>
      <c r="D29" s="43">
        <v>38</v>
      </c>
      <c r="E29" s="43">
        <v>109</v>
      </c>
      <c r="F29" s="43">
        <v>52</v>
      </c>
      <c r="G29" s="43">
        <v>57</v>
      </c>
      <c r="H29" s="43">
        <v>99</v>
      </c>
      <c r="I29" s="43">
        <v>59</v>
      </c>
      <c r="J29" s="43">
        <v>40</v>
      </c>
      <c r="K29" s="17"/>
      <c r="L29" s="17"/>
      <c r="M29" s="231"/>
      <c r="N29" s="231"/>
      <c r="O29" s="231"/>
      <c r="P29" s="231"/>
      <c r="Q29" s="231"/>
      <c r="R29" s="231"/>
      <c r="S29" s="231"/>
      <c r="T29" s="231"/>
      <c r="U29" s="231"/>
    </row>
    <row r="30" spans="1:21" ht="15.75" customHeight="1">
      <c r="A30" s="233" t="s">
        <v>403</v>
      </c>
      <c r="B30" s="236">
        <v>1</v>
      </c>
      <c r="C30" s="237">
        <v>1</v>
      </c>
      <c r="D30" s="237">
        <v>0</v>
      </c>
      <c r="E30" s="237">
        <v>0</v>
      </c>
      <c r="F30" s="237">
        <v>0</v>
      </c>
      <c r="G30" s="237">
        <v>0</v>
      </c>
      <c r="H30" s="237">
        <v>0</v>
      </c>
      <c r="I30" s="237">
        <v>0</v>
      </c>
      <c r="J30" s="237">
        <v>0</v>
      </c>
      <c r="K30" s="17"/>
      <c r="L30" s="242" t="s">
        <v>404</v>
      </c>
      <c r="M30" s="243"/>
      <c r="N30" s="243"/>
      <c r="O30" s="243"/>
      <c r="P30" s="243"/>
      <c r="Q30" s="243"/>
      <c r="R30" s="243"/>
      <c r="S30" s="243"/>
      <c r="T30" s="243"/>
      <c r="U30" s="244"/>
    </row>
    <row r="31" spans="1:21" ht="9" customHeight="1">
      <c r="A31" s="233"/>
      <c r="B31" s="232"/>
      <c r="C31" s="43"/>
      <c r="D31" s="43"/>
      <c r="E31" s="43"/>
      <c r="F31" s="43"/>
      <c r="G31" s="43"/>
      <c r="H31" s="43"/>
      <c r="I31" s="43"/>
      <c r="J31" s="43"/>
      <c r="K31" s="17"/>
      <c r="L31" s="245"/>
      <c r="M31" s="231"/>
      <c r="N31" s="231"/>
      <c r="O31" s="231"/>
      <c r="P31" s="231"/>
      <c r="Q31" s="231"/>
      <c r="R31" s="231"/>
      <c r="S31" s="231"/>
      <c r="T31" s="231"/>
      <c r="U31" s="246"/>
    </row>
    <row r="32" spans="1:21" ht="15.75" customHeight="1">
      <c r="A32" s="233" t="s">
        <v>405</v>
      </c>
      <c r="B32" s="236">
        <v>3</v>
      </c>
      <c r="C32" s="237">
        <v>2</v>
      </c>
      <c r="D32" s="237">
        <v>1</v>
      </c>
      <c r="E32" s="237">
        <v>0</v>
      </c>
      <c r="F32" s="237">
        <v>0</v>
      </c>
      <c r="G32" s="237">
        <v>0</v>
      </c>
      <c r="H32" s="237">
        <v>0</v>
      </c>
      <c r="I32" s="237">
        <v>0</v>
      </c>
      <c r="J32" s="237">
        <v>0</v>
      </c>
      <c r="K32" s="17"/>
      <c r="L32" s="247"/>
      <c r="M32" s="248" t="str">
        <f t="shared" ref="M32:U32" si="3">IF(B35=B24+B26+B32+B33,"ok",B35-(B24+B26+B32+B33))</f>
        <v>ok</v>
      </c>
      <c r="N32" s="248" t="str">
        <f t="shared" si="3"/>
        <v>ok</v>
      </c>
      <c r="O32" s="248" t="str">
        <f t="shared" si="3"/>
        <v>ok</v>
      </c>
      <c r="P32" s="248" t="str">
        <f t="shared" si="3"/>
        <v>ok</v>
      </c>
      <c r="Q32" s="248" t="str">
        <f t="shared" si="3"/>
        <v>ok</v>
      </c>
      <c r="R32" s="248" t="str">
        <f t="shared" si="3"/>
        <v>ok</v>
      </c>
      <c r="S32" s="248" t="str">
        <f t="shared" si="3"/>
        <v>ok</v>
      </c>
      <c r="T32" s="248" t="str">
        <f t="shared" si="3"/>
        <v>ok</v>
      </c>
      <c r="U32" s="248" t="str">
        <f t="shared" si="3"/>
        <v>ok</v>
      </c>
    </row>
    <row r="33" spans="1:21" ht="25">
      <c r="A33" s="249" t="s">
        <v>406</v>
      </c>
      <c r="B33" s="232">
        <v>1</v>
      </c>
      <c r="C33" s="43">
        <v>0</v>
      </c>
      <c r="D33" s="43">
        <v>1</v>
      </c>
      <c r="E33" s="43">
        <v>3</v>
      </c>
      <c r="F33" s="43">
        <v>3</v>
      </c>
      <c r="G33" s="43">
        <v>0</v>
      </c>
      <c r="H33" s="43">
        <v>2</v>
      </c>
      <c r="I33" s="43">
        <v>2</v>
      </c>
      <c r="J33" s="43">
        <v>0</v>
      </c>
      <c r="K33" s="17"/>
      <c r="L33" s="247"/>
      <c r="M33" s="248"/>
      <c r="N33" s="248"/>
      <c r="O33" s="248"/>
      <c r="P33" s="248"/>
      <c r="Q33" s="248"/>
      <c r="R33" s="248"/>
      <c r="S33" s="248"/>
      <c r="T33" s="248"/>
      <c r="U33" s="250"/>
    </row>
    <row r="34" spans="1:21" ht="9" customHeight="1">
      <c r="A34" s="224"/>
      <c r="B34" s="232"/>
      <c r="C34" s="43"/>
      <c r="D34" s="43"/>
      <c r="E34" s="43"/>
      <c r="F34" s="43"/>
      <c r="G34" s="43"/>
      <c r="H34" s="43"/>
      <c r="I34" s="43"/>
      <c r="J34" s="43"/>
      <c r="K34" s="17"/>
      <c r="L34" s="226" t="s">
        <v>382</v>
      </c>
      <c r="M34" s="227" t="str">
        <f>IF(B35=C35+D35,"ok",B35-(C35+D35))</f>
        <v>ok</v>
      </c>
      <c r="N34" s="227"/>
      <c r="O34" s="227"/>
      <c r="P34" s="227" t="str">
        <f>IF(E35=F35+G35,"ok",E35-(F35+G35))</f>
        <v>ok</v>
      </c>
      <c r="Q34" s="227"/>
      <c r="R34" s="227"/>
      <c r="S34" s="227" t="str">
        <f>IF(H35=I35+J35,"ok",H35-(I35+J35))</f>
        <v>ok</v>
      </c>
      <c r="T34" s="227"/>
      <c r="U34" s="228"/>
    </row>
    <row r="35" spans="1:21" ht="15.75" customHeight="1">
      <c r="A35" s="229" t="s">
        <v>407</v>
      </c>
      <c r="B35" s="230">
        <v>29</v>
      </c>
      <c r="C35" s="79">
        <v>26</v>
      </c>
      <c r="D35" s="79">
        <v>3</v>
      </c>
      <c r="E35" s="79">
        <v>22</v>
      </c>
      <c r="F35" s="79">
        <v>18</v>
      </c>
      <c r="G35" s="79">
        <v>4</v>
      </c>
      <c r="H35" s="79">
        <v>12</v>
      </c>
      <c r="I35" s="79">
        <v>11</v>
      </c>
      <c r="J35" s="79">
        <v>1</v>
      </c>
      <c r="K35" s="17"/>
      <c r="L35" s="17"/>
      <c r="M35" s="231" t="str">
        <f>IF(B35=SUM(B37:B40),"ok",B35-SUM(B37:B40))</f>
        <v>ok</v>
      </c>
      <c r="N35" s="231" t="str">
        <f t="shared" ref="N35:U35" si="4">IF(C35=SUM(C37:C40),"ok",C35-SUM(C37:C40))</f>
        <v>ok</v>
      </c>
      <c r="O35" s="231" t="str">
        <f t="shared" si="4"/>
        <v>ok</v>
      </c>
      <c r="P35" s="231" t="str">
        <f t="shared" si="4"/>
        <v>ok</v>
      </c>
      <c r="Q35" s="231" t="str">
        <f t="shared" si="4"/>
        <v>ok</v>
      </c>
      <c r="R35" s="231" t="str">
        <f t="shared" si="4"/>
        <v>ok</v>
      </c>
      <c r="S35" s="231" t="str">
        <f t="shared" si="4"/>
        <v>ok</v>
      </c>
      <c r="T35" s="231" t="str">
        <f t="shared" si="4"/>
        <v>ok</v>
      </c>
      <c r="U35" s="231" t="str">
        <f t="shared" si="4"/>
        <v>ok</v>
      </c>
    </row>
    <row r="36" spans="1:21" ht="9" customHeight="1">
      <c r="A36" s="224"/>
      <c r="B36" s="232"/>
      <c r="C36" s="43"/>
      <c r="D36" s="43"/>
      <c r="E36" s="43"/>
      <c r="F36" s="43"/>
      <c r="G36" s="43"/>
      <c r="H36" s="43"/>
      <c r="I36" s="43"/>
      <c r="J36" s="43"/>
      <c r="K36" s="17"/>
      <c r="L36" s="17"/>
    </row>
    <row r="37" spans="1:21" ht="15.75" customHeight="1">
      <c r="A37" s="233" t="s">
        <v>408</v>
      </c>
      <c r="B37" s="236">
        <v>2</v>
      </c>
      <c r="C37" s="237">
        <v>2</v>
      </c>
      <c r="D37" s="237">
        <v>0</v>
      </c>
      <c r="E37" s="237">
        <v>0</v>
      </c>
      <c r="F37" s="237">
        <v>0</v>
      </c>
      <c r="G37" s="237">
        <v>0</v>
      </c>
      <c r="H37" s="237">
        <v>1</v>
      </c>
      <c r="I37" s="237">
        <v>1</v>
      </c>
      <c r="J37" s="237">
        <v>0</v>
      </c>
      <c r="K37" s="17"/>
      <c r="L37" s="17"/>
    </row>
    <row r="38" spans="1:21" ht="15.75" customHeight="1">
      <c r="A38" s="233" t="s">
        <v>409</v>
      </c>
      <c r="B38" s="232">
        <v>20</v>
      </c>
      <c r="C38" s="43">
        <v>17</v>
      </c>
      <c r="D38" s="43">
        <v>3</v>
      </c>
      <c r="E38" s="43">
        <v>12</v>
      </c>
      <c r="F38" s="43">
        <v>12</v>
      </c>
      <c r="G38" s="237">
        <v>0</v>
      </c>
      <c r="H38" s="43">
        <v>8</v>
      </c>
      <c r="I38" s="43">
        <v>8</v>
      </c>
      <c r="J38" s="237">
        <v>0</v>
      </c>
      <c r="K38" s="17"/>
      <c r="L38" s="17"/>
    </row>
    <row r="39" spans="1:21" ht="15.75" customHeight="1">
      <c r="A39" s="233" t="s">
        <v>410</v>
      </c>
      <c r="B39" s="232">
        <v>5</v>
      </c>
      <c r="C39" s="43">
        <v>5</v>
      </c>
      <c r="D39" s="43">
        <v>0</v>
      </c>
      <c r="E39" s="43">
        <v>8</v>
      </c>
      <c r="F39" s="43">
        <v>5</v>
      </c>
      <c r="G39" s="43">
        <v>3</v>
      </c>
      <c r="H39" s="43">
        <v>2</v>
      </c>
      <c r="I39" s="43">
        <v>1</v>
      </c>
      <c r="J39" s="43">
        <v>1</v>
      </c>
      <c r="K39" s="17"/>
      <c r="L39" s="17"/>
    </row>
    <row r="40" spans="1:21" ht="15.75" customHeight="1">
      <c r="A40" s="163" t="s">
        <v>411</v>
      </c>
      <c r="B40" s="251">
        <v>2</v>
      </c>
      <c r="C40" s="53">
        <v>2</v>
      </c>
      <c r="D40" s="53">
        <v>0</v>
      </c>
      <c r="E40" s="53">
        <v>2</v>
      </c>
      <c r="F40" s="53">
        <v>1</v>
      </c>
      <c r="G40" s="53">
        <v>1</v>
      </c>
      <c r="H40" s="53">
        <v>1</v>
      </c>
      <c r="I40" s="53">
        <v>1</v>
      </c>
      <c r="J40" s="53">
        <v>0</v>
      </c>
      <c r="K40" s="17"/>
      <c r="L40" s="17"/>
    </row>
    <row r="41" spans="1:21">
      <c r="A41" s="13"/>
      <c r="B41" s="87"/>
      <c r="C41" s="87"/>
      <c r="D41" s="87"/>
      <c r="E41" s="87"/>
      <c r="F41" s="87"/>
      <c r="G41" s="87"/>
      <c r="H41" s="87"/>
      <c r="I41" s="87"/>
      <c r="J41" s="87"/>
      <c r="K41" s="17"/>
      <c r="L41" s="17"/>
    </row>
    <row r="42" spans="1:21">
      <c r="A42" s="252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21"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21"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21"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21">
      <c r="C46" s="17"/>
      <c r="D46" s="17"/>
      <c r="E46" s="17"/>
      <c r="F46" s="17"/>
      <c r="G46" s="17"/>
      <c r="H46" s="17"/>
      <c r="I46" s="17"/>
      <c r="J46" s="17"/>
      <c r="K46" s="17"/>
      <c r="L46" s="17"/>
    </row>
  </sheetData>
  <mergeCells count="1">
    <mergeCell ref="A6:A7"/>
  </mergeCells>
  <phoneticPr fontId="23"/>
  <pageMargins left="0.70866141732283472" right="0.70866141732283472" top="0.74803149606299213" bottom="0.74803149606299213" header="0.31496062992125984" footer="0.31496062992125984"/>
  <pageSetup paperSize="9" scale="81" orientation="portrait" r:id="rId1"/>
  <colBreaks count="1" manualBreakCount="1">
    <brk id="11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C745-6AC0-4151-AA7D-9DD1F9C0AD9E}">
  <sheetPr>
    <pageSetUpPr fitToPage="1"/>
  </sheetPr>
  <dimension ref="A1:AE84"/>
  <sheetViews>
    <sheetView showGridLines="0" topLeftCell="B1" zoomScale="90" zoomScaleNormal="90" workbookViewId="0">
      <selection activeCell="AH20" sqref="AH20"/>
    </sheetView>
  </sheetViews>
  <sheetFormatPr defaultColWidth="9" defaultRowHeight="13"/>
  <cols>
    <col min="1" max="1" width="32.453125" customWidth="1"/>
    <col min="2" max="2" width="8.7265625" customWidth="1"/>
    <col min="3" max="3" width="8.08984375" customWidth="1"/>
    <col min="4" max="15" width="7.453125" customWidth="1"/>
    <col min="16" max="16" width="9" customWidth="1"/>
    <col min="17" max="17" width="9" hidden="1" customWidth="1"/>
    <col min="18" max="29" width="0" hidden="1" customWidth="1"/>
    <col min="30" max="31" width="9" hidden="1" customWidth="1"/>
    <col min="32" max="33" width="9" customWidth="1"/>
  </cols>
  <sheetData>
    <row r="1" spans="1:31">
      <c r="A1" s="25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208"/>
    </row>
    <row r="2" spans="1:31">
      <c r="A2" s="32"/>
      <c r="B2" s="254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31" ht="16.5">
      <c r="A3" s="255"/>
      <c r="B3" s="256" t="s">
        <v>412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31">
      <c r="A4" s="27"/>
      <c r="B4" s="257" t="s">
        <v>413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R4" t="s">
        <v>49</v>
      </c>
    </row>
    <row r="5" spans="1:31" ht="13.5" thickBo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R5" s="34" t="s">
        <v>377</v>
      </c>
    </row>
    <row r="6" spans="1:31" ht="16.5" customHeight="1" thickTop="1">
      <c r="A6" s="202"/>
      <c r="B6" s="151" t="s">
        <v>414</v>
      </c>
      <c r="C6" s="390" t="str">
        <f>'[2]170-13'!I6</f>
        <v>４年度（５年３月）</v>
      </c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R6" s="151" t="str">
        <f>B6</f>
        <v>令和</v>
      </c>
      <c r="S6" s="357" t="str">
        <f>C6</f>
        <v>４年度（５年３月）</v>
      </c>
      <c r="T6" s="359"/>
      <c r="U6" s="359"/>
      <c r="V6" s="359"/>
      <c r="W6" s="359"/>
      <c r="X6" s="359"/>
      <c r="Y6" s="359"/>
      <c r="Z6" s="359"/>
      <c r="AA6" s="359"/>
      <c r="AB6" s="359"/>
      <c r="AC6" s="359"/>
      <c r="AD6" s="359"/>
      <c r="AE6" s="359"/>
    </row>
    <row r="7" spans="1:31" ht="16.5" customHeight="1">
      <c r="A7" s="11" t="s">
        <v>378</v>
      </c>
      <c r="B7" s="162" t="s">
        <v>415</v>
      </c>
      <c r="C7" s="367" t="s">
        <v>58</v>
      </c>
      <c r="D7" s="74" t="s">
        <v>416</v>
      </c>
      <c r="E7" s="75"/>
      <c r="F7" s="74" t="s">
        <v>417</v>
      </c>
      <c r="G7" s="75"/>
      <c r="H7" s="75"/>
      <c r="I7" s="75"/>
      <c r="J7" s="75"/>
      <c r="K7" s="75"/>
      <c r="L7" s="75"/>
      <c r="M7" s="75"/>
      <c r="N7" s="75"/>
      <c r="O7" s="75"/>
      <c r="R7" s="162" t="str">
        <f>B7</f>
        <v>３年度</v>
      </c>
      <c r="S7" s="367" t="s">
        <v>58</v>
      </c>
      <c r="T7" s="74" t="s">
        <v>416</v>
      </c>
      <c r="U7" s="75"/>
      <c r="V7" s="74" t="s">
        <v>417</v>
      </c>
      <c r="W7" s="75"/>
      <c r="X7" s="75"/>
      <c r="Y7" s="75"/>
      <c r="Z7" s="75"/>
      <c r="AA7" s="75"/>
      <c r="AB7" s="75"/>
      <c r="AC7" s="75"/>
      <c r="AD7" s="75"/>
      <c r="AE7" s="75"/>
    </row>
    <row r="8" spans="1:31" ht="16.5" customHeight="1">
      <c r="A8" s="205"/>
      <c r="B8" s="62" t="s">
        <v>418</v>
      </c>
      <c r="C8" s="368"/>
      <c r="D8" s="30" t="s">
        <v>9</v>
      </c>
      <c r="E8" s="10" t="s">
        <v>10</v>
      </c>
      <c r="F8" s="10" t="s">
        <v>419</v>
      </c>
      <c r="G8" s="10" t="s">
        <v>420</v>
      </c>
      <c r="H8" s="10" t="s">
        <v>421</v>
      </c>
      <c r="I8" s="10" t="s">
        <v>422</v>
      </c>
      <c r="J8" s="10" t="s">
        <v>423</v>
      </c>
      <c r="K8" s="10" t="s">
        <v>424</v>
      </c>
      <c r="L8" s="10" t="s">
        <v>425</v>
      </c>
      <c r="M8" s="10" t="s">
        <v>426</v>
      </c>
      <c r="N8" s="90" t="s">
        <v>427</v>
      </c>
      <c r="O8" s="90" t="s">
        <v>428</v>
      </c>
      <c r="R8" s="62" t="str">
        <f>B8</f>
        <v>(４年3月)</v>
      </c>
      <c r="S8" s="368"/>
      <c r="T8" s="30" t="s">
        <v>9</v>
      </c>
      <c r="U8" s="10" t="s">
        <v>10</v>
      </c>
      <c r="V8" s="10" t="s">
        <v>419</v>
      </c>
      <c r="W8" s="10" t="s">
        <v>420</v>
      </c>
      <c r="X8" s="10" t="s">
        <v>421</v>
      </c>
      <c r="Y8" s="10" t="s">
        <v>422</v>
      </c>
      <c r="Z8" s="10" t="s">
        <v>423</v>
      </c>
      <c r="AA8" s="10" t="s">
        <v>424</v>
      </c>
      <c r="AB8" s="10" t="s">
        <v>425</v>
      </c>
      <c r="AC8" s="10" t="s">
        <v>426</v>
      </c>
      <c r="AD8" s="90" t="s">
        <v>427</v>
      </c>
      <c r="AE8" s="90" t="s">
        <v>428</v>
      </c>
    </row>
    <row r="9" spans="1:31" ht="16.5" customHeight="1">
      <c r="A9" s="37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87"/>
      <c r="P9" s="17"/>
    </row>
    <row r="10" spans="1:31" ht="16.5" customHeight="1">
      <c r="A10" s="39" t="s">
        <v>429</v>
      </c>
      <c r="B10" s="79">
        <v>10260</v>
      </c>
      <c r="C10" s="79">
        <v>9980</v>
      </c>
      <c r="D10" s="79">
        <v>5081</v>
      </c>
      <c r="E10" s="79">
        <v>4899</v>
      </c>
      <c r="F10" s="79">
        <v>5720</v>
      </c>
      <c r="G10" s="79">
        <v>250</v>
      </c>
      <c r="H10" s="79">
        <v>1421</v>
      </c>
      <c r="I10" s="79">
        <v>1067</v>
      </c>
      <c r="J10" s="79">
        <v>42</v>
      </c>
      <c r="K10" s="79">
        <v>254</v>
      </c>
      <c r="L10" s="79">
        <v>184</v>
      </c>
      <c r="M10" s="79">
        <v>62</v>
      </c>
      <c r="N10" s="79">
        <v>362</v>
      </c>
      <c r="O10" s="79">
        <v>618</v>
      </c>
      <c r="P10" s="17"/>
      <c r="R10" s="231" t="str">
        <f t="shared" ref="R10:AE10" si="0">IF(B10=SUM(B12,B20:B24,B29:B30),"ok",B10-SUM(B12,B20:B24,B29:B30))</f>
        <v>ok</v>
      </c>
      <c r="S10" s="231" t="str">
        <f t="shared" si="0"/>
        <v>ok</v>
      </c>
      <c r="T10" s="231" t="str">
        <f t="shared" si="0"/>
        <v>ok</v>
      </c>
      <c r="U10" s="231" t="str">
        <f t="shared" si="0"/>
        <v>ok</v>
      </c>
      <c r="V10" s="231" t="str">
        <f t="shared" si="0"/>
        <v>ok</v>
      </c>
      <c r="W10" s="231" t="str">
        <f t="shared" si="0"/>
        <v>ok</v>
      </c>
      <c r="X10" s="231" t="str">
        <f t="shared" si="0"/>
        <v>ok</v>
      </c>
      <c r="Y10" s="231" t="str">
        <f t="shared" si="0"/>
        <v>ok</v>
      </c>
      <c r="Z10" s="231" t="str">
        <f t="shared" si="0"/>
        <v>ok</v>
      </c>
      <c r="AA10" s="231" t="str">
        <f t="shared" si="0"/>
        <v>ok</v>
      </c>
      <c r="AB10" s="231" t="str">
        <f t="shared" si="0"/>
        <v>ok</v>
      </c>
      <c r="AC10" s="231" t="str">
        <f t="shared" si="0"/>
        <v>ok</v>
      </c>
      <c r="AD10" s="231" t="str">
        <f t="shared" si="0"/>
        <v>ok</v>
      </c>
      <c r="AE10" s="231" t="str">
        <f t="shared" si="0"/>
        <v>ok</v>
      </c>
    </row>
    <row r="11" spans="1:31" ht="11.25" customHeight="1">
      <c r="A11" s="37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65"/>
      <c r="P11" s="17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</row>
    <row r="12" spans="1:31" ht="16.5" customHeight="1">
      <c r="A12" s="42" t="s">
        <v>430</v>
      </c>
      <c r="B12" s="43">
        <v>4674</v>
      </c>
      <c r="C12" s="43">
        <v>4684</v>
      </c>
      <c r="D12" s="43">
        <v>2157</v>
      </c>
      <c r="E12" s="43">
        <v>2527</v>
      </c>
      <c r="F12" s="43">
        <v>3579</v>
      </c>
      <c r="G12" s="43">
        <v>32</v>
      </c>
      <c r="H12" s="43">
        <v>111</v>
      </c>
      <c r="I12" s="43">
        <v>249</v>
      </c>
      <c r="J12" s="43">
        <v>17</v>
      </c>
      <c r="K12" s="43">
        <v>76</v>
      </c>
      <c r="L12" s="43">
        <v>129</v>
      </c>
      <c r="M12" s="43">
        <v>14</v>
      </c>
      <c r="N12" s="43">
        <v>282</v>
      </c>
      <c r="O12" s="65">
        <v>195</v>
      </c>
      <c r="P12" s="17"/>
      <c r="R12" s="231" t="str">
        <f>IF(B12=SUM(B13:B18),"ok",B12-SUM(B13:B18))</f>
        <v>ok</v>
      </c>
      <c r="S12" s="231" t="str">
        <f t="shared" ref="S12:AE12" si="1">IF(C12=SUM(C13:C18),"ok",C12-SUM(C13:C18))</f>
        <v>ok</v>
      </c>
      <c r="T12" s="231" t="str">
        <f t="shared" si="1"/>
        <v>ok</v>
      </c>
      <c r="U12" s="231" t="str">
        <f t="shared" si="1"/>
        <v>ok</v>
      </c>
      <c r="V12" s="231" t="str">
        <f>IF(F12=SUM(F13:F18),"ok",F12-SUM(F13:F18))</f>
        <v>ok</v>
      </c>
      <c r="W12" s="231" t="str">
        <f t="shared" si="1"/>
        <v>ok</v>
      </c>
      <c r="X12" s="231" t="str">
        <f t="shared" si="1"/>
        <v>ok</v>
      </c>
      <c r="Y12" s="231" t="str">
        <f>IF(I12=SUM(I13:I18),"ok",I12-SUM(I13:I18))</f>
        <v>ok</v>
      </c>
      <c r="Z12" s="231" t="str">
        <f t="shared" si="1"/>
        <v>ok</v>
      </c>
      <c r="AA12" s="231" t="str">
        <f t="shared" si="1"/>
        <v>ok</v>
      </c>
      <c r="AB12" s="231" t="str">
        <f t="shared" si="1"/>
        <v>ok</v>
      </c>
      <c r="AC12" s="231" t="str">
        <f t="shared" si="1"/>
        <v>ok</v>
      </c>
      <c r="AD12" s="231" t="str">
        <f t="shared" si="1"/>
        <v>ok</v>
      </c>
      <c r="AE12" s="231" t="str">
        <f t="shared" si="1"/>
        <v>ok</v>
      </c>
    </row>
    <row r="13" spans="1:31" ht="16.5" customHeight="1">
      <c r="A13" s="172" t="s">
        <v>431</v>
      </c>
      <c r="B13" s="43">
        <v>4065</v>
      </c>
      <c r="C13" s="43">
        <v>4140</v>
      </c>
      <c r="D13" s="43">
        <v>2094</v>
      </c>
      <c r="E13" s="43">
        <v>2046</v>
      </c>
      <c r="F13" s="43">
        <v>3364</v>
      </c>
      <c r="G13" s="43">
        <v>17</v>
      </c>
      <c r="H13" s="43">
        <v>103</v>
      </c>
      <c r="I13" s="43">
        <v>202</v>
      </c>
      <c r="J13" s="43">
        <v>9</v>
      </c>
      <c r="K13" s="43">
        <v>22</v>
      </c>
      <c r="L13" s="43">
        <v>7</v>
      </c>
      <c r="M13" s="43">
        <v>5</v>
      </c>
      <c r="N13" s="43">
        <v>276</v>
      </c>
      <c r="O13" s="65">
        <v>135</v>
      </c>
      <c r="P13" s="17"/>
      <c r="R13" s="231"/>
      <c r="S13" s="258" t="s">
        <v>432</v>
      </c>
      <c r="T13" s="244" t="str">
        <f t="shared" ref="T13:T31" si="2">IF(C13=D13+E13,"ok",C13-(D13+E13))</f>
        <v>ok</v>
      </c>
      <c r="U13" s="258" t="s">
        <v>433</v>
      </c>
      <c r="V13" s="244" t="str">
        <f>IF(C13=SUM(F13:O13),"ok",C13-SUM(F13:O13))</f>
        <v>ok</v>
      </c>
      <c r="W13" s="231"/>
      <c r="X13" s="231"/>
      <c r="Y13" s="231"/>
      <c r="Z13" s="231"/>
      <c r="AA13" s="231"/>
      <c r="AB13" s="231"/>
      <c r="AC13" s="231"/>
      <c r="AD13" s="231"/>
      <c r="AE13" s="231"/>
    </row>
    <row r="14" spans="1:31" ht="16.5" customHeight="1">
      <c r="A14" s="172" t="s">
        <v>434</v>
      </c>
      <c r="B14" s="43">
        <v>490</v>
      </c>
      <c r="C14" s="43">
        <v>413</v>
      </c>
      <c r="D14" s="43">
        <v>47</v>
      </c>
      <c r="E14" s="43">
        <v>366</v>
      </c>
      <c r="F14" s="43">
        <v>210</v>
      </c>
      <c r="G14" s="43">
        <v>15</v>
      </c>
      <c r="H14" s="43">
        <v>8</v>
      </c>
      <c r="I14" s="43">
        <v>47</v>
      </c>
      <c r="J14" s="43">
        <v>0</v>
      </c>
      <c r="K14" s="43">
        <v>54</v>
      </c>
      <c r="L14" s="43">
        <v>7</v>
      </c>
      <c r="M14" s="43">
        <v>9</v>
      </c>
      <c r="N14" s="43">
        <v>5</v>
      </c>
      <c r="O14" s="65">
        <v>58</v>
      </c>
      <c r="P14" s="17"/>
      <c r="R14" s="231"/>
      <c r="S14" s="259"/>
      <c r="T14" s="246" t="str">
        <f t="shared" si="2"/>
        <v>ok</v>
      </c>
      <c r="U14" s="259"/>
      <c r="V14" s="246" t="str">
        <f t="shared" ref="V14:V31" si="3">IF(C14=SUM(F14:O14),"ok",C14-SUM(F14:O14))</f>
        <v>ok</v>
      </c>
      <c r="W14" s="231"/>
      <c r="X14" s="231"/>
      <c r="Y14" s="231"/>
      <c r="Z14" s="231"/>
      <c r="AA14" s="231"/>
      <c r="AB14" s="231"/>
      <c r="AC14" s="231"/>
      <c r="AD14" s="231"/>
      <c r="AE14" s="231"/>
    </row>
    <row r="15" spans="1:31" ht="33" customHeight="1">
      <c r="A15" s="260" t="s">
        <v>435</v>
      </c>
      <c r="B15" s="43">
        <v>7</v>
      </c>
      <c r="C15" s="43">
        <v>5</v>
      </c>
      <c r="D15" s="43">
        <v>4</v>
      </c>
      <c r="E15" s="43">
        <v>1</v>
      </c>
      <c r="F15" s="43">
        <v>3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2</v>
      </c>
      <c r="P15" s="17"/>
      <c r="R15" s="231"/>
      <c r="S15" s="259"/>
      <c r="T15" s="246" t="str">
        <f t="shared" si="2"/>
        <v>ok</v>
      </c>
      <c r="U15" s="259"/>
      <c r="V15" s="246" t="str">
        <f t="shared" si="3"/>
        <v>ok</v>
      </c>
      <c r="W15" s="231"/>
      <c r="X15" s="231"/>
      <c r="Y15" s="231"/>
      <c r="Z15" s="231"/>
      <c r="AA15" s="231"/>
      <c r="AB15" s="231"/>
      <c r="AC15" s="231"/>
      <c r="AD15" s="231"/>
      <c r="AE15" s="231"/>
    </row>
    <row r="16" spans="1:31" ht="16.5" customHeight="1">
      <c r="A16" s="172" t="s">
        <v>436</v>
      </c>
      <c r="B16" s="232">
        <v>1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17"/>
      <c r="R16" s="231"/>
      <c r="S16" s="259"/>
      <c r="T16" s="246" t="str">
        <f t="shared" si="2"/>
        <v>ok</v>
      </c>
      <c r="U16" s="259"/>
      <c r="V16" s="246" t="str">
        <f t="shared" si="3"/>
        <v>ok</v>
      </c>
      <c r="W16" s="231"/>
      <c r="X16" s="231"/>
      <c r="Y16" s="231"/>
      <c r="Z16" s="231"/>
      <c r="AA16" s="231"/>
      <c r="AB16" s="231"/>
      <c r="AC16" s="231"/>
      <c r="AD16" s="231"/>
      <c r="AE16" s="231"/>
    </row>
    <row r="17" spans="1:31" ht="16.5" customHeight="1">
      <c r="A17" s="172" t="s">
        <v>437</v>
      </c>
      <c r="B17" s="43">
        <v>111</v>
      </c>
      <c r="C17" s="43">
        <v>126</v>
      </c>
      <c r="D17" s="43">
        <v>12</v>
      </c>
      <c r="E17" s="43">
        <v>114</v>
      </c>
      <c r="F17" s="43">
        <v>2</v>
      </c>
      <c r="G17" s="43">
        <v>0</v>
      </c>
      <c r="H17" s="43">
        <v>0</v>
      </c>
      <c r="I17" s="43">
        <v>0</v>
      </c>
      <c r="J17" s="43">
        <v>8</v>
      </c>
      <c r="K17" s="43">
        <v>0</v>
      </c>
      <c r="L17" s="43">
        <v>115</v>
      </c>
      <c r="M17" s="43">
        <v>0</v>
      </c>
      <c r="N17" s="43">
        <v>1</v>
      </c>
      <c r="O17" s="43">
        <v>0</v>
      </c>
      <c r="P17" s="17"/>
      <c r="R17" s="231"/>
      <c r="S17" s="259"/>
      <c r="T17" s="246" t="str">
        <f t="shared" si="2"/>
        <v>ok</v>
      </c>
      <c r="U17" s="259"/>
      <c r="V17" s="246" t="str">
        <f t="shared" si="3"/>
        <v>ok</v>
      </c>
      <c r="W17" s="231"/>
      <c r="X17" s="231"/>
      <c r="Y17" s="231"/>
      <c r="Z17" s="231"/>
      <c r="AA17" s="231"/>
      <c r="AB17" s="231"/>
      <c r="AC17" s="231"/>
      <c r="AD17" s="231"/>
      <c r="AE17" s="231"/>
    </row>
    <row r="18" spans="1:31" ht="16.5" customHeight="1">
      <c r="A18" s="172" t="s">
        <v>438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17"/>
      <c r="R18" s="231"/>
      <c r="S18" s="259"/>
      <c r="T18" s="246" t="str">
        <f t="shared" si="2"/>
        <v>ok</v>
      </c>
      <c r="U18" s="259"/>
      <c r="V18" s="246" t="str">
        <f t="shared" si="3"/>
        <v>ok</v>
      </c>
      <c r="W18" s="231"/>
      <c r="X18" s="231"/>
      <c r="Y18" s="231"/>
      <c r="Z18" s="231"/>
      <c r="AA18" s="231"/>
      <c r="AB18" s="231"/>
      <c r="AC18" s="231"/>
      <c r="AD18" s="231"/>
      <c r="AE18" s="231"/>
    </row>
    <row r="19" spans="1:31" ht="11.25" customHeight="1">
      <c r="A19" s="42"/>
      <c r="B19" s="23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65"/>
      <c r="P19" s="17"/>
      <c r="R19" s="231"/>
      <c r="S19" s="259"/>
      <c r="T19" s="246" t="str">
        <f t="shared" si="2"/>
        <v>ok</v>
      </c>
      <c r="U19" s="259"/>
      <c r="V19" s="246" t="str">
        <f t="shared" si="3"/>
        <v>ok</v>
      </c>
      <c r="W19" s="231"/>
      <c r="X19" s="231"/>
      <c r="Y19" s="231"/>
      <c r="Z19" s="231"/>
      <c r="AA19" s="231"/>
      <c r="AB19" s="231"/>
      <c r="AC19" s="231"/>
      <c r="AD19" s="231"/>
      <c r="AE19" s="231"/>
    </row>
    <row r="20" spans="1:31" ht="16.5" customHeight="1">
      <c r="A20" s="42" t="s">
        <v>439</v>
      </c>
      <c r="B20" s="43">
        <v>1769</v>
      </c>
      <c r="C20" s="43">
        <v>1577</v>
      </c>
      <c r="D20" s="43">
        <v>588</v>
      </c>
      <c r="E20" s="43">
        <v>989</v>
      </c>
      <c r="F20" s="43">
        <v>862</v>
      </c>
      <c r="G20" s="43">
        <v>48</v>
      </c>
      <c r="H20" s="43">
        <v>131</v>
      </c>
      <c r="I20" s="43">
        <v>249</v>
      </c>
      <c r="J20" s="43">
        <v>2</v>
      </c>
      <c r="K20" s="43">
        <v>42</v>
      </c>
      <c r="L20" s="43">
        <v>37</v>
      </c>
      <c r="M20" s="43">
        <v>19</v>
      </c>
      <c r="N20" s="43">
        <v>6</v>
      </c>
      <c r="O20" s="65">
        <v>181</v>
      </c>
      <c r="P20" s="17"/>
      <c r="R20" s="231"/>
      <c r="S20" s="259"/>
      <c r="T20" s="246" t="str">
        <f t="shared" si="2"/>
        <v>ok</v>
      </c>
      <c r="U20" s="259"/>
      <c r="V20" s="246" t="str">
        <f t="shared" si="3"/>
        <v>ok</v>
      </c>
      <c r="W20" s="231"/>
      <c r="X20" s="231"/>
      <c r="Y20" s="231"/>
      <c r="Z20" s="231"/>
      <c r="AA20" s="231"/>
      <c r="AB20" s="231"/>
      <c r="AC20" s="231"/>
      <c r="AD20" s="231"/>
      <c r="AE20" s="231"/>
    </row>
    <row r="21" spans="1:31" ht="16.5" customHeight="1">
      <c r="A21" s="42" t="s">
        <v>440</v>
      </c>
      <c r="B21" s="43">
        <v>609</v>
      </c>
      <c r="C21" s="43">
        <v>626</v>
      </c>
      <c r="D21" s="43">
        <v>349</v>
      </c>
      <c r="E21" s="43">
        <v>277</v>
      </c>
      <c r="F21" s="43">
        <v>364</v>
      </c>
      <c r="G21" s="43">
        <v>49</v>
      </c>
      <c r="H21" s="43">
        <v>24</v>
      </c>
      <c r="I21" s="43">
        <v>57</v>
      </c>
      <c r="J21" s="43">
        <v>0</v>
      </c>
      <c r="K21" s="43">
        <v>31</v>
      </c>
      <c r="L21" s="43">
        <v>2</v>
      </c>
      <c r="M21" s="43">
        <v>0</v>
      </c>
      <c r="N21" s="43">
        <v>61</v>
      </c>
      <c r="O21" s="65">
        <v>38</v>
      </c>
      <c r="P21" s="17"/>
      <c r="R21" s="231"/>
      <c r="S21" s="259"/>
      <c r="T21" s="246" t="str">
        <f t="shared" si="2"/>
        <v>ok</v>
      </c>
      <c r="U21" s="259"/>
      <c r="V21" s="246" t="str">
        <f t="shared" si="3"/>
        <v>ok</v>
      </c>
      <c r="W21" s="231"/>
      <c r="X21" s="231"/>
      <c r="Y21" s="231"/>
      <c r="Z21" s="231"/>
      <c r="AA21" s="231"/>
      <c r="AB21" s="231"/>
      <c r="AC21" s="231"/>
      <c r="AD21" s="231"/>
      <c r="AE21" s="231"/>
    </row>
    <row r="22" spans="1:31" ht="16.5" customHeight="1">
      <c r="A22" s="42" t="s">
        <v>441</v>
      </c>
      <c r="B22" s="43">
        <v>68</v>
      </c>
      <c r="C22" s="43">
        <v>80</v>
      </c>
      <c r="D22" s="43">
        <v>71</v>
      </c>
      <c r="E22" s="43">
        <v>9</v>
      </c>
      <c r="F22" s="43">
        <v>54</v>
      </c>
      <c r="G22" s="43">
        <v>0</v>
      </c>
      <c r="H22" s="43">
        <v>18</v>
      </c>
      <c r="I22" s="43">
        <v>3</v>
      </c>
      <c r="J22" s="43">
        <v>2</v>
      </c>
      <c r="K22" s="43">
        <v>1</v>
      </c>
      <c r="L22" s="43">
        <v>0</v>
      </c>
      <c r="M22" s="43">
        <v>1</v>
      </c>
      <c r="N22" s="43">
        <v>0</v>
      </c>
      <c r="O22" s="65">
        <v>1</v>
      </c>
      <c r="P22" s="44"/>
      <c r="R22" s="231"/>
      <c r="S22" s="259"/>
      <c r="T22" s="246" t="str">
        <f t="shared" si="2"/>
        <v>ok</v>
      </c>
      <c r="U22" s="259"/>
      <c r="V22" s="246" t="str">
        <f t="shared" si="3"/>
        <v>ok</v>
      </c>
      <c r="W22" s="231"/>
      <c r="X22" s="231"/>
      <c r="Y22" s="231"/>
      <c r="Z22" s="231"/>
      <c r="AA22" s="231"/>
      <c r="AB22" s="231"/>
      <c r="AC22" s="231"/>
      <c r="AD22" s="231"/>
      <c r="AE22" s="231"/>
    </row>
    <row r="23" spans="1:31" ht="16.5" customHeight="1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65"/>
      <c r="P23" s="44"/>
      <c r="R23" s="231"/>
      <c r="S23" s="259"/>
      <c r="T23" s="246" t="str">
        <f t="shared" si="2"/>
        <v>ok</v>
      </c>
      <c r="U23" s="259"/>
      <c r="V23" s="246" t="str">
        <f t="shared" si="3"/>
        <v>ok</v>
      </c>
      <c r="W23" s="231"/>
      <c r="X23" s="231"/>
      <c r="Y23" s="231"/>
      <c r="Z23" s="231"/>
      <c r="AA23" s="231"/>
      <c r="AB23" s="231"/>
      <c r="AC23" s="231"/>
      <c r="AD23" s="231"/>
      <c r="AE23" s="231"/>
    </row>
    <row r="24" spans="1:31" ht="16.5" customHeight="1">
      <c r="A24" s="42" t="s">
        <v>442</v>
      </c>
      <c r="B24" s="232">
        <v>2874</v>
      </c>
      <c r="C24" s="43">
        <v>2730</v>
      </c>
      <c r="D24" s="43">
        <v>1765</v>
      </c>
      <c r="E24" s="43">
        <v>965</v>
      </c>
      <c r="F24" s="43">
        <v>656</v>
      </c>
      <c r="G24" s="43">
        <v>118</v>
      </c>
      <c r="H24" s="43">
        <v>1121</v>
      </c>
      <c r="I24" s="43">
        <v>495</v>
      </c>
      <c r="J24" s="43">
        <v>21</v>
      </c>
      <c r="K24" s="43">
        <v>95</v>
      </c>
      <c r="L24" s="43">
        <v>14</v>
      </c>
      <c r="M24" s="43">
        <v>28</v>
      </c>
      <c r="N24" s="43">
        <v>4</v>
      </c>
      <c r="O24" s="65">
        <v>178</v>
      </c>
      <c r="P24" s="44"/>
      <c r="R24" s="231"/>
      <c r="S24" s="259"/>
      <c r="T24" s="246" t="str">
        <f t="shared" si="2"/>
        <v>ok</v>
      </c>
      <c r="U24" s="259"/>
      <c r="V24" s="246" t="str">
        <f t="shared" si="3"/>
        <v>ok</v>
      </c>
      <c r="W24" s="231"/>
      <c r="X24" s="231"/>
      <c r="Y24" s="231"/>
      <c r="Z24" s="231"/>
      <c r="AA24" s="231"/>
      <c r="AB24" s="231"/>
      <c r="AC24" s="231"/>
      <c r="AD24" s="231"/>
      <c r="AE24" s="231"/>
    </row>
    <row r="25" spans="1:31" ht="16.5" customHeight="1">
      <c r="A25" s="42" t="s">
        <v>443</v>
      </c>
      <c r="B25" s="232">
        <v>19</v>
      </c>
      <c r="C25" s="43">
        <v>21</v>
      </c>
      <c r="D25" s="43">
        <v>18</v>
      </c>
      <c r="E25" s="43">
        <v>3</v>
      </c>
      <c r="F25" s="43">
        <v>4</v>
      </c>
      <c r="G25" s="43">
        <v>1</v>
      </c>
      <c r="H25" s="43">
        <v>10</v>
      </c>
      <c r="I25" s="43">
        <v>4</v>
      </c>
      <c r="J25" s="43">
        <v>0</v>
      </c>
      <c r="K25" s="43">
        <v>0</v>
      </c>
      <c r="L25" s="43">
        <v>0</v>
      </c>
      <c r="M25" s="43">
        <v>0</v>
      </c>
      <c r="N25" s="43">
        <v>2</v>
      </c>
      <c r="O25" s="65">
        <v>0</v>
      </c>
      <c r="P25" s="44"/>
      <c r="R25" s="231"/>
      <c r="S25" s="259"/>
      <c r="T25" s="246" t="str">
        <f t="shared" si="2"/>
        <v>ok</v>
      </c>
      <c r="U25" s="259"/>
      <c r="V25" s="246" t="str">
        <f t="shared" si="3"/>
        <v>ok</v>
      </c>
      <c r="W25" s="231"/>
      <c r="X25" s="231"/>
      <c r="Y25" s="231"/>
      <c r="Z25" s="231"/>
      <c r="AA25" s="231"/>
      <c r="AB25" s="231"/>
      <c r="AC25" s="231"/>
      <c r="AD25" s="231"/>
      <c r="AE25" s="231"/>
    </row>
    <row r="26" spans="1:31" ht="16.5" customHeight="1">
      <c r="A26" s="42" t="s">
        <v>444</v>
      </c>
      <c r="B26" s="232">
        <v>2836</v>
      </c>
      <c r="C26" s="43">
        <v>2686</v>
      </c>
      <c r="D26" s="43">
        <v>1736</v>
      </c>
      <c r="E26" s="43">
        <v>950</v>
      </c>
      <c r="F26" s="43">
        <v>631</v>
      </c>
      <c r="G26" s="43">
        <v>117</v>
      </c>
      <c r="H26" s="43">
        <v>1111</v>
      </c>
      <c r="I26" s="43">
        <v>491</v>
      </c>
      <c r="J26" s="43">
        <v>21</v>
      </c>
      <c r="K26" s="43">
        <v>95</v>
      </c>
      <c r="L26" s="43">
        <v>13</v>
      </c>
      <c r="M26" s="43">
        <v>28</v>
      </c>
      <c r="N26" s="43">
        <v>2</v>
      </c>
      <c r="O26" s="65">
        <v>177</v>
      </c>
      <c r="P26" s="44"/>
      <c r="R26" s="231"/>
      <c r="S26" s="259"/>
      <c r="T26" s="246" t="str">
        <f t="shared" si="2"/>
        <v>ok</v>
      </c>
      <c r="U26" s="259"/>
      <c r="V26" s="246" t="str">
        <f t="shared" si="3"/>
        <v>ok</v>
      </c>
      <c r="W26" s="231"/>
      <c r="X26" s="231"/>
      <c r="Y26" s="231"/>
      <c r="Z26" s="231"/>
      <c r="AA26" s="231"/>
      <c r="AB26" s="231"/>
      <c r="AC26" s="231"/>
      <c r="AD26" s="231"/>
      <c r="AE26" s="231"/>
    </row>
    <row r="27" spans="1:31" ht="38.25" customHeight="1">
      <c r="A27" s="261" t="s">
        <v>445</v>
      </c>
      <c r="B27" s="232">
        <v>12</v>
      </c>
      <c r="C27" s="43">
        <v>12</v>
      </c>
      <c r="D27" s="43">
        <v>6</v>
      </c>
      <c r="E27" s="43">
        <v>6</v>
      </c>
      <c r="F27" s="43">
        <v>11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65">
        <v>1</v>
      </c>
      <c r="P27" s="44"/>
      <c r="R27" s="231"/>
      <c r="S27" s="259"/>
      <c r="T27" s="246" t="str">
        <f t="shared" si="2"/>
        <v>ok</v>
      </c>
      <c r="U27" s="259"/>
      <c r="V27" s="246" t="str">
        <f t="shared" si="3"/>
        <v>ok</v>
      </c>
      <c r="W27" s="231"/>
      <c r="X27" s="231"/>
      <c r="Y27" s="231"/>
      <c r="Z27" s="231"/>
      <c r="AA27" s="231"/>
      <c r="AB27" s="231"/>
      <c r="AC27" s="231"/>
      <c r="AD27" s="231"/>
      <c r="AE27" s="231"/>
    </row>
    <row r="28" spans="1:31" ht="16.5" customHeight="1">
      <c r="A28" s="42" t="s">
        <v>446</v>
      </c>
      <c r="B28" s="232">
        <v>7</v>
      </c>
      <c r="C28" s="43">
        <v>11</v>
      </c>
      <c r="D28" s="43">
        <v>5</v>
      </c>
      <c r="E28" s="43">
        <v>6</v>
      </c>
      <c r="F28" s="43">
        <v>10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1</v>
      </c>
      <c r="M28" s="43">
        <v>0</v>
      </c>
      <c r="N28" s="43">
        <v>0</v>
      </c>
      <c r="O28" s="65">
        <v>0</v>
      </c>
      <c r="P28" s="17"/>
      <c r="R28" s="231"/>
      <c r="S28" s="259"/>
      <c r="T28" s="246" t="str">
        <f t="shared" si="2"/>
        <v>ok</v>
      </c>
      <c r="U28" s="259"/>
      <c r="V28" s="246" t="str">
        <f t="shared" si="3"/>
        <v>ok</v>
      </c>
      <c r="W28" s="231"/>
      <c r="X28" s="231"/>
      <c r="Y28" s="231"/>
      <c r="Z28" s="231"/>
      <c r="AA28" s="231"/>
      <c r="AB28" s="231"/>
      <c r="AC28" s="231"/>
      <c r="AD28" s="231"/>
      <c r="AE28" s="231"/>
    </row>
    <row r="29" spans="1:31" ht="16.5" customHeight="1">
      <c r="A29" s="42" t="s">
        <v>447</v>
      </c>
      <c r="B29" s="43">
        <v>266</v>
      </c>
      <c r="C29" s="43">
        <v>283</v>
      </c>
      <c r="D29" s="43">
        <v>151</v>
      </c>
      <c r="E29" s="43">
        <v>132</v>
      </c>
      <c r="F29" s="43">
        <v>205</v>
      </c>
      <c r="G29" s="43">
        <v>3</v>
      </c>
      <c r="H29" s="43">
        <v>16</v>
      </c>
      <c r="I29" s="43">
        <v>14</v>
      </c>
      <c r="J29" s="43">
        <v>0</v>
      </c>
      <c r="K29" s="43">
        <v>9</v>
      </c>
      <c r="L29" s="43">
        <v>2</v>
      </c>
      <c r="M29" s="43">
        <v>0</v>
      </c>
      <c r="N29" s="43">
        <v>9</v>
      </c>
      <c r="O29" s="65">
        <v>25</v>
      </c>
      <c r="P29" s="44"/>
      <c r="R29" s="231"/>
      <c r="S29" s="259"/>
      <c r="T29" s="246" t="str">
        <f t="shared" si="2"/>
        <v>ok</v>
      </c>
      <c r="U29" s="259"/>
      <c r="V29" s="246" t="str">
        <f t="shared" si="3"/>
        <v>ok</v>
      </c>
      <c r="W29" s="231"/>
      <c r="X29" s="231"/>
      <c r="Y29" s="231"/>
      <c r="Z29" s="231"/>
      <c r="AA29" s="231"/>
      <c r="AB29" s="231"/>
      <c r="AC29" s="231"/>
      <c r="AD29" s="231"/>
      <c r="AE29" s="231"/>
    </row>
    <row r="30" spans="1:31" ht="16.5" customHeight="1">
      <c r="A30" s="42" t="s">
        <v>448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4"/>
      <c r="R30" s="231"/>
      <c r="S30" s="259"/>
      <c r="T30" s="246" t="str">
        <f t="shared" si="2"/>
        <v>ok</v>
      </c>
      <c r="U30" s="259"/>
      <c r="V30" s="246" t="str">
        <f t="shared" si="3"/>
        <v>ok</v>
      </c>
      <c r="W30" s="231"/>
      <c r="X30" s="231"/>
      <c r="Y30" s="231"/>
      <c r="Z30" s="231"/>
      <c r="AA30" s="231"/>
      <c r="AB30" s="231"/>
      <c r="AC30" s="231"/>
      <c r="AD30" s="231"/>
      <c r="AE30" s="231"/>
    </row>
    <row r="31" spans="1:31" ht="16.5" customHeight="1">
      <c r="A31" s="42"/>
      <c r="B31" s="26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17"/>
      <c r="R31" s="231"/>
      <c r="S31" s="263"/>
      <c r="T31" s="250" t="str">
        <f t="shared" si="2"/>
        <v>ok</v>
      </c>
      <c r="U31" s="263"/>
      <c r="V31" s="250" t="str">
        <f t="shared" si="3"/>
        <v>ok</v>
      </c>
      <c r="W31" s="231"/>
      <c r="X31" s="231"/>
      <c r="Y31" s="231"/>
      <c r="Z31" s="231"/>
      <c r="AA31" s="231"/>
      <c r="AB31" s="231"/>
      <c r="AC31" s="231"/>
      <c r="AD31" s="231"/>
      <c r="AE31" s="231"/>
    </row>
    <row r="32" spans="1:31" ht="16.5" customHeight="1">
      <c r="A32" s="264" t="s">
        <v>449</v>
      </c>
      <c r="B32" s="232">
        <v>9</v>
      </c>
      <c r="C32" s="43">
        <v>3</v>
      </c>
      <c r="D32" s="43">
        <v>1</v>
      </c>
      <c r="E32" s="43">
        <v>2</v>
      </c>
      <c r="F32" s="43">
        <v>2</v>
      </c>
      <c r="G32" s="43">
        <v>0</v>
      </c>
      <c r="H32" s="43">
        <v>0</v>
      </c>
      <c r="I32" s="43">
        <v>1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17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</row>
    <row r="33" spans="1:31" ht="35.25" customHeight="1">
      <c r="A33" s="265" t="s">
        <v>450</v>
      </c>
      <c r="B33" s="232">
        <v>9</v>
      </c>
      <c r="C33" s="43">
        <v>11</v>
      </c>
      <c r="D33" s="43">
        <v>5</v>
      </c>
      <c r="E33" s="43">
        <v>6</v>
      </c>
      <c r="F33" s="43">
        <v>10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1</v>
      </c>
      <c r="P33" s="17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</row>
    <row r="34" spans="1:31" ht="20.25" customHeight="1">
      <c r="A34" s="42"/>
      <c r="B34" s="23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17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</row>
    <row r="35" spans="1:31" ht="11.25" customHeight="1">
      <c r="A35" s="39" t="s">
        <v>407</v>
      </c>
      <c r="B35" s="79">
        <v>2873</v>
      </c>
      <c r="C35" s="79">
        <v>2721</v>
      </c>
      <c r="D35" s="79">
        <v>1760</v>
      </c>
      <c r="E35" s="79">
        <v>961</v>
      </c>
      <c r="F35" s="79">
        <v>647</v>
      </c>
      <c r="G35" s="79">
        <v>118</v>
      </c>
      <c r="H35" s="79">
        <v>1121</v>
      </c>
      <c r="I35" s="79">
        <v>496</v>
      </c>
      <c r="J35" s="79">
        <v>21</v>
      </c>
      <c r="K35" s="79">
        <v>95</v>
      </c>
      <c r="L35" s="79">
        <v>13</v>
      </c>
      <c r="M35" s="79">
        <v>28</v>
      </c>
      <c r="N35" s="79">
        <v>4</v>
      </c>
      <c r="O35" s="79">
        <v>178</v>
      </c>
      <c r="P35" s="17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</row>
    <row r="36" spans="1:31" ht="16.5" customHeight="1">
      <c r="A36" s="42"/>
      <c r="B36" s="23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4"/>
      <c r="R36" s="231" t="str">
        <f t="shared" ref="R36:AE36" si="4">IF(B35=B37+B41+B46+B62,"ok",B35-(B37+B41+B46+B62))</f>
        <v>ok</v>
      </c>
      <c r="S36" s="231" t="str">
        <f t="shared" si="4"/>
        <v>ok</v>
      </c>
      <c r="T36" s="231" t="str">
        <f t="shared" si="4"/>
        <v>ok</v>
      </c>
      <c r="U36" s="231" t="str">
        <f t="shared" si="4"/>
        <v>ok</v>
      </c>
      <c r="V36" s="231" t="str">
        <f t="shared" si="4"/>
        <v>ok</v>
      </c>
      <c r="W36" s="231" t="str">
        <f t="shared" si="4"/>
        <v>ok</v>
      </c>
      <c r="X36" s="231" t="str">
        <f t="shared" si="4"/>
        <v>ok</v>
      </c>
      <c r="Y36" s="231" t="str">
        <f t="shared" si="4"/>
        <v>ok</v>
      </c>
      <c r="Z36" s="231" t="str">
        <f t="shared" si="4"/>
        <v>ok</v>
      </c>
      <c r="AA36" s="231" t="str">
        <f t="shared" si="4"/>
        <v>ok</v>
      </c>
      <c r="AB36" s="231" t="str">
        <f t="shared" si="4"/>
        <v>ok</v>
      </c>
      <c r="AC36" s="231" t="str">
        <f t="shared" si="4"/>
        <v>ok</v>
      </c>
      <c r="AD36" s="231" t="str">
        <f t="shared" si="4"/>
        <v>ok</v>
      </c>
      <c r="AE36" s="231" t="str">
        <f t="shared" si="4"/>
        <v>ok</v>
      </c>
    </row>
    <row r="37" spans="1:31" ht="11.25" customHeight="1">
      <c r="A37" s="42" t="s">
        <v>451</v>
      </c>
      <c r="B37" s="43">
        <v>17</v>
      </c>
      <c r="C37" s="43">
        <v>27</v>
      </c>
      <c r="D37" s="43">
        <v>21</v>
      </c>
      <c r="E37" s="43">
        <v>6</v>
      </c>
      <c r="F37" s="43">
        <v>4</v>
      </c>
      <c r="G37" s="43">
        <v>10</v>
      </c>
      <c r="H37" s="43">
        <v>1</v>
      </c>
      <c r="I37" s="43">
        <v>2</v>
      </c>
      <c r="J37" s="43">
        <v>10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17"/>
      <c r="Q37" s="266" t="s">
        <v>452</v>
      </c>
      <c r="R37" s="227">
        <f>IF(B35=B$25+B26+B27+B32,"ok",B35-(B$25+B26+B27+B32))</f>
        <v>-3</v>
      </c>
      <c r="S37" s="227" t="str">
        <f t="shared" ref="S37:AE37" si="5">IF(C35=C$25+C26+C$32+C33,"ok",C35-(C$25+C26+C33+C$32))</f>
        <v>ok</v>
      </c>
      <c r="T37" s="227" t="str">
        <f t="shared" si="5"/>
        <v>ok</v>
      </c>
      <c r="U37" s="227" t="str">
        <f t="shared" si="5"/>
        <v>ok</v>
      </c>
      <c r="V37" s="227" t="str">
        <f t="shared" si="5"/>
        <v>ok</v>
      </c>
      <c r="W37" s="227" t="str">
        <f t="shared" si="5"/>
        <v>ok</v>
      </c>
      <c r="X37" s="227" t="str">
        <f t="shared" si="5"/>
        <v>ok</v>
      </c>
      <c r="Y37" s="227" t="str">
        <f t="shared" si="5"/>
        <v>ok</v>
      </c>
      <c r="Z37" s="227" t="str">
        <f t="shared" si="5"/>
        <v>ok</v>
      </c>
      <c r="AA37" s="227" t="str">
        <f t="shared" si="5"/>
        <v>ok</v>
      </c>
      <c r="AB37" s="227" t="str">
        <f t="shared" si="5"/>
        <v>ok</v>
      </c>
      <c r="AC37" s="227" t="str">
        <f t="shared" si="5"/>
        <v>ok</v>
      </c>
      <c r="AD37" s="227" t="str">
        <f t="shared" si="5"/>
        <v>ok</v>
      </c>
      <c r="AE37" s="227" t="str">
        <f t="shared" si="5"/>
        <v>ok</v>
      </c>
    </row>
    <row r="38" spans="1:31" ht="16.5" customHeight="1">
      <c r="A38" s="172" t="s">
        <v>453</v>
      </c>
      <c r="B38" s="43">
        <v>11</v>
      </c>
      <c r="C38" s="43">
        <v>15</v>
      </c>
      <c r="D38" s="43">
        <v>9</v>
      </c>
      <c r="E38" s="43">
        <v>6</v>
      </c>
      <c r="F38" s="43">
        <v>2</v>
      </c>
      <c r="G38" s="43">
        <v>10</v>
      </c>
      <c r="H38" s="43">
        <v>1</v>
      </c>
      <c r="I38" s="43">
        <v>2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17"/>
      <c r="R38" s="231" t="str">
        <f t="shared" ref="R38:AE38" si="6">IF(B37=B38+B39,"ok",B37-(B38+B39))</f>
        <v>ok</v>
      </c>
      <c r="S38" s="231" t="str">
        <f t="shared" si="6"/>
        <v>ok</v>
      </c>
      <c r="T38" s="231" t="str">
        <f t="shared" si="6"/>
        <v>ok</v>
      </c>
      <c r="U38" s="231" t="str">
        <f t="shared" si="6"/>
        <v>ok</v>
      </c>
      <c r="V38" s="231" t="str">
        <f t="shared" si="6"/>
        <v>ok</v>
      </c>
      <c r="W38" s="231" t="str">
        <f t="shared" si="6"/>
        <v>ok</v>
      </c>
      <c r="X38" s="231" t="str">
        <f t="shared" si="6"/>
        <v>ok</v>
      </c>
      <c r="Y38" s="231" t="str">
        <f t="shared" si="6"/>
        <v>ok</v>
      </c>
      <c r="Z38" s="231" t="str">
        <f t="shared" si="6"/>
        <v>ok</v>
      </c>
      <c r="AA38" s="231" t="str">
        <f t="shared" si="6"/>
        <v>ok</v>
      </c>
      <c r="AB38" s="231" t="str">
        <f t="shared" si="6"/>
        <v>ok</v>
      </c>
      <c r="AC38" s="231" t="str">
        <f t="shared" si="6"/>
        <v>ok</v>
      </c>
      <c r="AD38" s="231" t="str">
        <f t="shared" si="6"/>
        <v>ok</v>
      </c>
      <c r="AE38" s="231" t="str">
        <f t="shared" si="6"/>
        <v>ok</v>
      </c>
    </row>
    <row r="39" spans="1:31" ht="16.5" customHeight="1">
      <c r="A39" s="172" t="s">
        <v>454</v>
      </c>
      <c r="B39" s="43">
        <v>6</v>
      </c>
      <c r="C39" s="43">
        <v>12</v>
      </c>
      <c r="D39" s="43">
        <v>12</v>
      </c>
      <c r="E39" s="43">
        <v>0</v>
      </c>
      <c r="F39" s="43">
        <v>2</v>
      </c>
      <c r="G39" s="43">
        <v>0</v>
      </c>
      <c r="H39" s="43">
        <v>0</v>
      </c>
      <c r="I39" s="43">
        <v>0</v>
      </c>
      <c r="J39" s="43">
        <v>10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17"/>
      <c r="R39" s="231"/>
      <c r="S39" s="258" t="s">
        <v>432</v>
      </c>
      <c r="T39" s="244" t="str">
        <f>IF(C38=D38+E38,"ok",C38-(D38+E38))</f>
        <v>ok</v>
      </c>
      <c r="U39" s="258" t="s">
        <v>433</v>
      </c>
      <c r="V39" s="244" t="str">
        <f>IF(C38=SUM(F38:O38),"ok",C38-SUM(F38:O38))</f>
        <v>ok</v>
      </c>
      <c r="W39" s="231"/>
      <c r="X39" s="231"/>
      <c r="Y39" s="231"/>
      <c r="Z39" s="231"/>
      <c r="AA39" s="231"/>
      <c r="AB39" s="231"/>
      <c r="AC39" s="231"/>
      <c r="AD39" s="231"/>
      <c r="AE39" s="231"/>
    </row>
    <row r="40" spans="1:31" ht="16.5" customHeight="1">
      <c r="A40" s="42"/>
      <c r="B40" s="232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17"/>
      <c r="R40" s="231"/>
      <c r="S40" s="263"/>
      <c r="T40" s="250" t="str">
        <f>IF(C39=D39+E39,"ok",C39-(D39+E39))</f>
        <v>ok</v>
      </c>
      <c r="U40" s="263"/>
      <c r="V40" s="250" t="str">
        <f>IF(C39=SUM(F39:O39),"ok",C39-SUM(F39:O39))</f>
        <v>ok</v>
      </c>
      <c r="W40" s="231"/>
      <c r="X40" s="231"/>
      <c r="Y40" s="231"/>
      <c r="Z40" s="231"/>
      <c r="AA40" s="231"/>
      <c r="AB40" s="231"/>
      <c r="AC40" s="231"/>
      <c r="AD40" s="231"/>
      <c r="AE40" s="231"/>
    </row>
    <row r="41" spans="1:31" ht="11.25" customHeight="1">
      <c r="A41" s="42" t="s">
        <v>455</v>
      </c>
      <c r="B41" s="43">
        <v>1632</v>
      </c>
      <c r="C41" s="43">
        <v>1625</v>
      </c>
      <c r="D41" s="43">
        <v>1277</v>
      </c>
      <c r="E41" s="43">
        <v>348</v>
      </c>
      <c r="F41" s="43">
        <v>291</v>
      </c>
      <c r="G41" s="43">
        <v>55</v>
      </c>
      <c r="H41" s="43">
        <v>942</v>
      </c>
      <c r="I41" s="43">
        <v>212</v>
      </c>
      <c r="J41" s="43">
        <v>5</v>
      </c>
      <c r="K41" s="43">
        <v>31</v>
      </c>
      <c r="L41" s="43">
        <v>0</v>
      </c>
      <c r="M41" s="43">
        <v>8</v>
      </c>
      <c r="N41" s="43">
        <v>1</v>
      </c>
      <c r="O41" s="43">
        <v>80</v>
      </c>
      <c r="P41" s="17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</row>
    <row r="42" spans="1:31" ht="16.5" customHeight="1">
      <c r="A42" s="172" t="s">
        <v>456</v>
      </c>
      <c r="B42" s="43">
        <v>3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17"/>
      <c r="R42" s="231" t="str">
        <f t="shared" ref="R42:AE42" si="7">IF(B41=SUM(B42:B44),"ok",B41-SUM(B42:B44))</f>
        <v>ok</v>
      </c>
      <c r="S42" s="231" t="str">
        <f t="shared" si="7"/>
        <v>ok</v>
      </c>
      <c r="T42" s="231" t="str">
        <f t="shared" si="7"/>
        <v>ok</v>
      </c>
      <c r="U42" s="231" t="str">
        <f t="shared" si="7"/>
        <v>ok</v>
      </c>
      <c r="V42" s="231" t="str">
        <f t="shared" si="7"/>
        <v>ok</v>
      </c>
      <c r="W42" s="231" t="str">
        <f t="shared" si="7"/>
        <v>ok</v>
      </c>
      <c r="X42" s="231" t="str">
        <f t="shared" si="7"/>
        <v>ok</v>
      </c>
      <c r="Y42" s="231" t="str">
        <f t="shared" si="7"/>
        <v>ok</v>
      </c>
      <c r="Z42" s="231" t="str">
        <f t="shared" si="7"/>
        <v>ok</v>
      </c>
      <c r="AA42" s="231" t="str">
        <f t="shared" si="7"/>
        <v>ok</v>
      </c>
      <c r="AB42" s="231" t="str">
        <f t="shared" si="7"/>
        <v>ok</v>
      </c>
      <c r="AC42" s="231" t="str">
        <f t="shared" si="7"/>
        <v>ok</v>
      </c>
      <c r="AD42" s="231" t="str">
        <f t="shared" si="7"/>
        <v>ok</v>
      </c>
      <c r="AE42" s="231" t="str">
        <f t="shared" si="7"/>
        <v>ok</v>
      </c>
    </row>
    <row r="43" spans="1:31" ht="16.5" customHeight="1">
      <c r="A43" s="172" t="s">
        <v>457</v>
      </c>
      <c r="B43" s="43">
        <v>225</v>
      </c>
      <c r="C43" s="43">
        <v>203</v>
      </c>
      <c r="D43" s="43">
        <v>170</v>
      </c>
      <c r="E43" s="43">
        <v>33</v>
      </c>
      <c r="F43" s="43">
        <v>51</v>
      </c>
      <c r="G43" s="43">
        <v>14</v>
      </c>
      <c r="H43" s="43">
        <v>101</v>
      </c>
      <c r="I43" s="43">
        <v>26</v>
      </c>
      <c r="J43" s="43">
        <v>1</v>
      </c>
      <c r="K43" s="43">
        <v>2</v>
      </c>
      <c r="L43" s="43">
        <v>0</v>
      </c>
      <c r="M43" s="43">
        <v>1</v>
      </c>
      <c r="N43" s="43">
        <v>0</v>
      </c>
      <c r="O43" s="65">
        <v>7</v>
      </c>
      <c r="P43" s="17"/>
      <c r="R43" s="231"/>
      <c r="S43" s="258" t="s">
        <v>432</v>
      </c>
      <c r="T43" s="244" t="str">
        <f>IF(C42=D42+E42,"ok",C42-(D42+E42))</f>
        <v>ok</v>
      </c>
      <c r="U43" s="258" t="s">
        <v>433</v>
      </c>
      <c r="V43" s="244" t="str">
        <f>IF(C42=SUM(F42:O42),"ok",C42-SUM(F42:O42))</f>
        <v>ok</v>
      </c>
      <c r="W43" s="231"/>
      <c r="X43" s="231"/>
      <c r="Y43" s="231"/>
      <c r="Z43" s="231"/>
      <c r="AA43" s="231"/>
      <c r="AB43" s="231"/>
      <c r="AC43" s="231"/>
      <c r="AD43" s="231"/>
      <c r="AE43" s="231"/>
    </row>
    <row r="44" spans="1:31" ht="16.5" customHeight="1">
      <c r="A44" s="172" t="s">
        <v>458</v>
      </c>
      <c r="B44" s="43">
        <v>1404</v>
      </c>
      <c r="C44" s="43">
        <v>1422</v>
      </c>
      <c r="D44" s="43">
        <v>1107</v>
      </c>
      <c r="E44" s="43">
        <v>315</v>
      </c>
      <c r="F44" s="43">
        <v>240</v>
      </c>
      <c r="G44" s="43">
        <v>41</v>
      </c>
      <c r="H44" s="43">
        <v>841</v>
      </c>
      <c r="I44" s="43">
        <v>186</v>
      </c>
      <c r="J44" s="43">
        <v>4</v>
      </c>
      <c r="K44" s="43">
        <v>29</v>
      </c>
      <c r="L44" s="43">
        <v>0</v>
      </c>
      <c r="M44" s="43">
        <v>7</v>
      </c>
      <c r="N44" s="43">
        <v>1</v>
      </c>
      <c r="O44" s="65">
        <v>73</v>
      </c>
      <c r="P44" s="17"/>
      <c r="R44" s="231"/>
      <c r="S44" s="259"/>
      <c r="T44" s="246" t="str">
        <f>IF(C43=D43+E43,"ok",C43-(D43+E43))</f>
        <v>ok</v>
      </c>
      <c r="U44" s="259"/>
      <c r="V44" s="246" t="str">
        <f>IF(C43=SUM(F43:O43),"ok",C43-SUM(F43:O43))</f>
        <v>ok</v>
      </c>
      <c r="W44" s="231"/>
      <c r="X44" s="231"/>
      <c r="Y44" s="231"/>
      <c r="Z44" s="231"/>
      <c r="AA44" s="231"/>
      <c r="AB44" s="231"/>
      <c r="AC44" s="231"/>
      <c r="AD44" s="231"/>
      <c r="AE44" s="231"/>
    </row>
    <row r="45" spans="1:31" ht="16.5" customHeight="1">
      <c r="A45" s="42"/>
      <c r="B45" s="232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65"/>
      <c r="P45" s="17"/>
      <c r="R45" s="231"/>
      <c r="S45" s="263"/>
      <c r="T45" s="250" t="str">
        <f>IF(C44=D44+E44,"ok",C44-(D44+E44))</f>
        <v>ok</v>
      </c>
      <c r="U45" s="263"/>
      <c r="V45" s="250" t="str">
        <f>IF(C44=SUM(F44:O44),"ok",C44-SUM(F44:O44))</f>
        <v>ok</v>
      </c>
      <c r="W45" s="231"/>
      <c r="X45" s="231"/>
      <c r="Y45" s="231"/>
      <c r="Z45" s="231"/>
      <c r="AA45" s="231"/>
      <c r="AB45" s="231"/>
      <c r="AC45" s="231"/>
      <c r="AD45" s="231"/>
      <c r="AE45" s="231"/>
    </row>
    <row r="46" spans="1:31" ht="11.25" customHeight="1">
      <c r="A46" s="42" t="s">
        <v>459</v>
      </c>
      <c r="B46" s="43">
        <v>1207</v>
      </c>
      <c r="C46" s="43">
        <v>1047</v>
      </c>
      <c r="D46" s="43">
        <v>453</v>
      </c>
      <c r="E46" s="43">
        <v>594</v>
      </c>
      <c r="F46" s="43">
        <v>336</v>
      </c>
      <c r="G46" s="43">
        <v>53</v>
      </c>
      <c r="H46" s="43">
        <v>177</v>
      </c>
      <c r="I46" s="43">
        <v>281</v>
      </c>
      <c r="J46" s="43">
        <v>6</v>
      </c>
      <c r="K46" s="43">
        <v>61</v>
      </c>
      <c r="L46" s="43">
        <v>13</v>
      </c>
      <c r="M46" s="43">
        <v>20</v>
      </c>
      <c r="N46" s="43">
        <v>2</v>
      </c>
      <c r="O46" s="65">
        <v>98</v>
      </c>
      <c r="P46" s="17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</row>
    <row r="47" spans="1:31" ht="16.5" customHeight="1">
      <c r="A47" s="172" t="s">
        <v>460</v>
      </c>
      <c r="B47" s="43">
        <v>37</v>
      </c>
      <c r="C47" s="43">
        <v>45</v>
      </c>
      <c r="D47" s="43">
        <v>33</v>
      </c>
      <c r="E47" s="43">
        <v>12</v>
      </c>
      <c r="F47" s="43">
        <v>9</v>
      </c>
      <c r="G47" s="43">
        <v>0</v>
      </c>
      <c r="H47" s="43">
        <v>25</v>
      </c>
      <c r="I47" s="43">
        <v>10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1</v>
      </c>
      <c r="P47" s="44"/>
      <c r="R47" s="231" t="str">
        <f t="shared" ref="R47:AD47" si="8">IF(C46=SUM(C47:C60),"ok",C46-SUM(C47:C60))</f>
        <v>ok</v>
      </c>
      <c r="S47" s="231" t="str">
        <f t="shared" si="8"/>
        <v>ok</v>
      </c>
      <c r="T47" s="231" t="str">
        <f t="shared" si="8"/>
        <v>ok</v>
      </c>
      <c r="U47" s="231" t="str">
        <f t="shared" si="8"/>
        <v>ok</v>
      </c>
      <c r="V47" s="231" t="str">
        <f t="shared" si="8"/>
        <v>ok</v>
      </c>
      <c r="W47" s="231" t="str">
        <f t="shared" si="8"/>
        <v>ok</v>
      </c>
      <c r="X47" s="231" t="str">
        <f t="shared" si="8"/>
        <v>ok</v>
      </c>
      <c r="Y47" s="231" t="str">
        <f t="shared" si="8"/>
        <v>ok</v>
      </c>
      <c r="Z47" s="231" t="str">
        <f t="shared" si="8"/>
        <v>ok</v>
      </c>
      <c r="AA47" s="231" t="str">
        <f t="shared" si="8"/>
        <v>ok</v>
      </c>
      <c r="AB47" s="231" t="str">
        <f t="shared" si="8"/>
        <v>ok</v>
      </c>
      <c r="AC47" s="231" t="str">
        <f t="shared" si="8"/>
        <v>ok</v>
      </c>
      <c r="AD47" s="231" t="str">
        <f t="shared" si="8"/>
        <v>ok</v>
      </c>
      <c r="AE47" s="231" t="str">
        <f>IF(P47=SUM(P48:P61),"ok",P47-SUM(P48:P61))</f>
        <v>ok</v>
      </c>
    </row>
    <row r="48" spans="1:31" ht="16.5" customHeight="1">
      <c r="A48" s="172" t="s">
        <v>461</v>
      </c>
      <c r="B48" s="43">
        <v>15</v>
      </c>
      <c r="C48" s="43">
        <v>17</v>
      </c>
      <c r="D48" s="43">
        <v>7</v>
      </c>
      <c r="E48" s="43">
        <v>10</v>
      </c>
      <c r="F48" s="43">
        <v>4</v>
      </c>
      <c r="G48" s="43">
        <v>0</v>
      </c>
      <c r="H48" s="43">
        <v>4</v>
      </c>
      <c r="I48" s="43">
        <v>7</v>
      </c>
      <c r="J48" s="43">
        <v>0</v>
      </c>
      <c r="K48" s="43">
        <v>2</v>
      </c>
      <c r="L48" s="43">
        <v>0</v>
      </c>
      <c r="M48" s="43">
        <v>0</v>
      </c>
      <c r="N48" s="43">
        <v>0</v>
      </c>
      <c r="O48" s="65">
        <v>0</v>
      </c>
      <c r="P48" s="44"/>
      <c r="R48" s="231"/>
      <c r="S48" s="258" t="s">
        <v>432</v>
      </c>
      <c r="T48" s="244" t="str">
        <f t="shared" ref="T48:T61" si="9">IF(C47=D47+E47,"ok",C47-(D47+E47))</f>
        <v>ok</v>
      </c>
      <c r="U48" s="258" t="s">
        <v>433</v>
      </c>
      <c r="V48" s="244" t="str">
        <f t="shared" ref="V48:V59" si="10">IF(C47=SUM(F47:O47),"ok",C47-SUM(F47:O47))</f>
        <v>ok</v>
      </c>
      <c r="W48" s="231"/>
      <c r="X48" s="231"/>
      <c r="Y48" s="231"/>
      <c r="Z48" s="231"/>
      <c r="AA48" s="231"/>
      <c r="AB48" s="231"/>
      <c r="AC48" s="231"/>
      <c r="AD48" s="231"/>
      <c r="AE48" s="231"/>
    </row>
    <row r="49" spans="1:31" ht="16.5" customHeight="1">
      <c r="A49" s="172" t="s">
        <v>462</v>
      </c>
      <c r="B49" s="43">
        <v>139</v>
      </c>
      <c r="C49" s="43">
        <v>124</v>
      </c>
      <c r="D49" s="43">
        <v>95</v>
      </c>
      <c r="E49" s="43">
        <v>29</v>
      </c>
      <c r="F49" s="43">
        <v>34</v>
      </c>
      <c r="G49" s="43">
        <v>1</v>
      </c>
      <c r="H49" s="43">
        <v>47</v>
      </c>
      <c r="I49" s="43">
        <v>30</v>
      </c>
      <c r="J49" s="43">
        <v>4</v>
      </c>
      <c r="K49" s="43">
        <v>0</v>
      </c>
      <c r="L49" s="43">
        <v>0</v>
      </c>
      <c r="M49" s="43">
        <v>0</v>
      </c>
      <c r="N49" s="43">
        <v>0</v>
      </c>
      <c r="O49" s="65">
        <v>8</v>
      </c>
      <c r="P49" s="17"/>
      <c r="R49" s="231"/>
      <c r="S49" s="259"/>
      <c r="T49" s="246" t="str">
        <f t="shared" si="9"/>
        <v>ok</v>
      </c>
      <c r="U49" s="259"/>
      <c r="V49" s="246" t="str">
        <f t="shared" si="10"/>
        <v>ok</v>
      </c>
      <c r="W49" s="231"/>
      <c r="X49" s="231"/>
      <c r="Y49" s="231"/>
      <c r="Z49" s="231"/>
      <c r="AA49" s="231"/>
      <c r="AB49" s="231"/>
      <c r="AC49" s="231"/>
      <c r="AD49" s="231"/>
      <c r="AE49" s="231"/>
    </row>
    <row r="50" spans="1:31" ht="16.5" customHeight="1">
      <c r="A50" s="172" t="s">
        <v>463</v>
      </c>
      <c r="B50" s="43">
        <v>230</v>
      </c>
      <c r="C50" s="43">
        <v>167</v>
      </c>
      <c r="D50" s="43">
        <v>62</v>
      </c>
      <c r="E50" s="43">
        <v>105</v>
      </c>
      <c r="F50" s="43">
        <v>35</v>
      </c>
      <c r="G50" s="43">
        <v>13</v>
      </c>
      <c r="H50" s="43">
        <v>20</v>
      </c>
      <c r="I50" s="43">
        <v>59</v>
      </c>
      <c r="J50" s="43">
        <v>0</v>
      </c>
      <c r="K50" s="43">
        <v>11</v>
      </c>
      <c r="L50" s="43">
        <v>0</v>
      </c>
      <c r="M50" s="43">
        <v>1</v>
      </c>
      <c r="N50" s="43">
        <v>1</v>
      </c>
      <c r="O50" s="65">
        <v>27</v>
      </c>
      <c r="P50" s="17"/>
      <c r="R50" s="231"/>
      <c r="S50" s="259"/>
      <c r="T50" s="246" t="str">
        <f t="shared" si="9"/>
        <v>ok</v>
      </c>
      <c r="U50" s="259"/>
      <c r="V50" s="246" t="str">
        <f t="shared" si="10"/>
        <v>ok</v>
      </c>
      <c r="W50" s="231"/>
      <c r="X50" s="231"/>
      <c r="Y50" s="231"/>
      <c r="Z50" s="231"/>
      <c r="AA50" s="231"/>
      <c r="AB50" s="231"/>
      <c r="AC50" s="231"/>
      <c r="AD50" s="231"/>
      <c r="AE50" s="231"/>
    </row>
    <row r="51" spans="1:31" ht="16.5" customHeight="1">
      <c r="A51" s="172" t="s">
        <v>464</v>
      </c>
      <c r="B51" s="43">
        <v>36</v>
      </c>
      <c r="C51" s="43">
        <v>35</v>
      </c>
      <c r="D51" s="43">
        <v>2</v>
      </c>
      <c r="E51" s="43">
        <v>33</v>
      </c>
      <c r="F51" s="43">
        <v>2</v>
      </c>
      <c r="G51" s="43">
        <v>0</v>
      </c>
      <c r="H51" s="43">
        <v>0</v>
      </c>
      <c r="I51" s="43">
        <v>29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4</v>
      </c>
      <c r="P51" s="17"/>
      <c r="R51" s="231"/>
      <c r="S51" s="259"/>
      <c r="T51" s="246" t="str">
        <f t="shared" si="9"/>
        <v>ok</v>
      </c>
      <c r="U51" s="259"/>
      <c r="V51" s="246" t="str">
        <f t="shared" si="10"/>
        <v>ok</v>
      </c>
      <c r="W51" s="231"/>
      <c r="X51" s="231"/>
      <c r="Y51" s="231"/>
      <c r="Z51" s="231"/>
      <c r="AA51" s="231"/>
      <c r="AB51" s="231"/>
      <c r="AC51" s="231"/>
      <c r="AD51" s="231"/>
      <c r="AE51" s="231"/>
    </row>
    <row r="52" spans="1:31" ht="16.5" customHeight="1">
      <c r="A52" s="172" t="s">
        <v>465</v>
      </c>
      <c r="B52" s="43">
        <v>7</v>
      </c>
      <c r="C52" s="43">
        <v>8</v>
      </c>
      <c r="D52" s="43">
        <v>3</v>
      </c>
      <c r="E52" s="43">
        <v>5</v>
      </c>
      <c r="F52" s="43">
        <v>0</v>
      </c>
      <c r="G52" s="43">
        <v>0</v>
      </c>
      <c r="H52" s="43">
        <v>1</v>
      </c>
      <c r="I52" s="43">
        <v>6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1</v>
      </c>
      <c r="P52" s="17"/>
      <c r="R52" s="231"/>
      <c r="S52" s="259"/>
      <c r="T52" s="246" t="str">
        <f t="shared" si="9"/>
        <v>ok</v>
      </c>
      <c r="U52" s="259"/>
      <c r="V52" s="246" t="str">
        <f t="shared" si="10"/>
        <v>ok</v>
      </c>
      <c r="W52" s="231"/>
      <c r="X52" s="231"/>
      <c r="Y52" s="231"/>
      <c r="Z52" s="231"/>
      <c r="AA52" s="231"/>
      <c r="AB52" s="231"/>
      <c r="AC52" s="231"/>
      <c r="AD52" s="231"/>
      <c r="AE52" s="231"/>
    </row>
    <row r="53" spans="1:31" ht="16.5" customHeight="1">
      <c r="A53" s="172" t="s">
        <v>466</v>
      </c>
      <c r="B53" s="43">
        <v>43</v>
      </c>
      <c r="C53" s="43">
        <v>48</v>
      </c>
      <c r="D53" s="43">
        <v>26</v>
      </c>
      <c r="E53" s="43">
        <v>22</v>
      </c>
      <c r="F53" s="43">
        <v>3</v>
      </c>
      <c r="G53" s="43">
        <v>6</v>
      </c>
      <c r="H53" s="43">
        <v>21</v>
      </c>
      <c r="I53" s="43">
        <v>11</v>
      </c>
      <c r="J53" s="43">
        <v>0</v>
      </c>
      <c r="K53" s="43">
        <v>4</v>
      </c>
      <c r="L53" s="43">
        <v>0</v>
      </c>
      <c r="M53" s="43">
        <v>0</v>
      </c>
      <c r="N53" s="43">
        <v>0</v>
      </c>
      <c r="O53" s="43">
        <v>3</v>
      </c>
      <c r="P53" s="17"/>
      <c r="R53" s="231"/>
      <c r="S53" s="259"/>
      <c r="T53" s="246" t="str">
        <f t="shared" si="9"/>
        <v>ok</v>
      </c>
      <c r="U53" s="259"/>
      <c r="V53" s="246" t="str">
        <f t="shared" si="10"/>
        <v>ok</v>
      </c>
      <c r="W53" s="231"/>
      <c r="X53" s="231"/>
      <c r="Y53" s="231"/>
      <c r="Z53" s="231"/>
      <c r="AA53" s="231"/>
      <c r="AB53" s="231"/>
      <c r="AC53" s="231"/>
      <c r="AD53" s="231"/>
      <c r="AE53" s="231"/>
    </row>
    <row r="54" spans="1:31" ht="16.5" customHeight="1">
      <c r="A54" s="172" t="s">
        <v>467</v>
      </c>
      <c r="B54" s="43">
        <v>79</v>
      </c>
      <c r="C54" s="43">
        <v>64</v>
      </c>
      <c r="D54" s="43">
        <v>17</v>
      </c>
      <c r="E54" s="43">
        <v>47</v>
      </c>
      <c r="F54" s="43">
        <v>18</v>
      </c>
      <c r="G54" s="43">
        <v>6</v>
      </c>
      <c r="H54" s="43">
        <v>0</v>
      </c>
      <c r="I54" s="43">
        <v>10</v>
      </c>
      <c r="J54" s="43">
        <v>1</v>
      </c>
      <c r="K54" s="43">
        <v>23</v>
      </c>
      <c r="L54" s="43">
        <v>0</v>
      </c>
      <c r="M54" s="43">
        <v>1</v>
      </c>
      <c r="N54" s="43">
        <v>1</v>
      </c>
      <c r="O54" s="65">
        <v>4</v>
      </c>
      <c r="P54" s="17"/>
      <c r="R54" s="231"/>
      <c r="S54" s="259"/>
      <c r="T54" s="246" t="str">
        <f t="shared" si="9"/>
        <v>ok</v>
      </c>
      <c r="U54" s="259"/>
      <c r="V54" s="246" t="str">
        <f t="shared" si="10"/>
        <v>ok</v>
      </c>
      <c r="W54" s="231"/>
      <c r="X54" s="231"/>
      <c r="Y54" s="231"/>
      <c r="Z54" s="231"/>
      <c r="AA54" s="231"/>
      <c r="AB54" s="231"/>
      <c r="AC54" s="231"/>
      <c r="AD54" s="231"/>
      <c r="AE54" s="231"/>
    </row>
    <row r="55" spans="1:31" ht="16.5" customHeight="1">
      <c r="A55" s="172" t="s">
        <v>468</v>
      </c>
      <c r="B55" s="43">
        <v>103</v>
      </c>
      <c r="C55" s="43">
        <v>84</v>
      </c>
      <c r="D55" s="43">
        <v>18</v>
      </c>
      <c r="E55" s="43">
        <v>66</v>
      </c>
      <c r="F55" s="43">
        <v>40</v>
      </c>
      <c r="G55" s="43">
        <v>5</v>
      </c>
      <c r="H55" s="43">
        <v>7</v>
      </c>
      <c r="I55" s="43">
        <v>4</v>
      </c>
      <c r="J55" s="43">
        <v>0</v>
      </c>
      <c r="K55" s="43">
        <v>10</v>
      </c>
      <c r="L55" s="43">
        <v>1</v>
      </c>
      <c r="M55" s="43">
        <v>1</v>
      </c>
      <c r="N55" s="43">
        <v>0</v>
      </c>
      <c r="O55" s="65">
        <v>16</v>
      </c>
      <c r="P55" s="17"/>
      <c r="R55" s="231"/>
      <c r="S55" s="259"/>
      <c r="T55" s="246" t="str">
        <f t="shared" si="9"/>
        <v>ok</v>
      </c>
      <c r="U55" s="259"/>
      <c r="V55" s="246" t="str">
        <f t="shared" si="10"/>
        <v>ok</v>
      </c>
      <c r="W55" s="231"/>
      <c r="X55" s="231"/>
      <c r="Y55" s="231"/>
      <c r="Z55" s="231"/>
      <c r="AA55" s="231"/>
      <c r="AB55" s="231"/>
      <c r="AC55" s="231"/>
      <c r="AD55" s="231"/>
      <c r="AE55" s="231"/>
    </row>
    <row r="56" spans="1:31" ht="16.5" customHeight="1">
      <c r="A56" s="172" t="s">
        <v>469</v>
      </c>
      <c r="B56" s="43">
        <v>3</v>
      </c>
      <c r="C56" s="43">
        <v>5</v>
      </c>
      <c r="D56" s="43">
        <v>2</v>
      </c>
      <c r="E56" s="43">
        <v>3</v>
      </c>
      <c r="F56" s="43">
        <v>1</v>
      </c>
      <c r="G56" s="43">
        <v>1</v>
      </c>
      <c r="H56" s="43">
        <v>1</v>
      </c>
      <c r="I56" s="43">
        <v>1</v>
      </c>
      <c r="J56" s="43">
        <v>0</v>
      </c>
      <c r="K56" s="43">
        <v>1</v>
      </c>
      <c r="L56" s="43">
        <v>0</v>
      </c>
      <c r="M56" s="43">
        <v>0</v>
      </c>
      <c r="N56" s="43">
        <v>0</v>
      </c>
      <c r="O56" s="43">
        <v>0</v>
      </c>
      <c r="P56" s="17"/>
      <c r="R56" s="231"/>
      <c r="S56" s="259"/>
      <c r="T56" s="246" t="str">
        <f t="shared" si="9"/>
        <v>ok</v>
      </c>
      <c r="U56" s="259"/>
      <c r="V56" s="246" t="str">
        <f t="shared" si="10"/>
        <v>ok</v>
      </c>
      <c r="W56" s="231"/>
      <c r="X56" s="231"/>
      <c r="Y56" s="231"/>
      <c r="Z56" s="231"/>
      <c r="AA56" s="231"/>
      <c r="AB56" s="231"/>
      <c r="AC56" s="231"/>
      <c r="AD56" s="231"/>
      <c r="AE56" s="231"/>
    </row>
    <row r="57" spans="1:31" ht="16.5" customHeight="1">
      <c r="A57" s="172" t="s">
        <v>470</v>
      </c>
      <c r="B57" s="43">
        <v>186</v>
      </c>
      <c r="C57" s="43">
        <v>146</v>
      </c>
      <c r="D57" s="43">
        <v>26</v>
      </c>
      <c r="E57" s="43">
        <v>120</v>
      </c>
      <c r="F57" s="43">
        <v>61</v>
      </c>
      <c r="G57" s="43">
        <v>6</v>
      </c>
      <c r="H57" s="43">
        <v>5</v>
      </c>
      <c r="I57" s="43">
        <v>30</v>
      </c>
      <c r="J57" s="43">
        <v>0</v>
      </c>
      <c r="K57" s="43">
        <v>5</v>
      </c>
      <c r="L57" s="43">
        <v>12</v>
      </c>
      <c r="M57" s="43">
        <v>12</v>
      </c>
      <c r="N57" s="43">
        <v>0</v>
      </c>
      <c r="O57" s="65">
        <v>15</v>
      </c>
      <c r="P57" s="17"/>
      <c r="R57" s="231"/>
      <c r="S57" s="259"/>
      <c r="T57" s="246" t="str">
        <f t="shared" si="9"/>
        <v>ok</v>
      </c>
      <c r="U57" s="259"/>
      <c r="V57" s="246" t="str">
        <f t="shared" si="10"/>
        <v>ok</v>
      </c>
      <c r="W57" s="231"/>
      <c r="X57" s="231"/>
      <c r="Y57" s="231"/>
      <c r="Z57" s="231"/>
      <c r="AA57" s="231"/>
      <c r="AB57" s="231"/>
      <c r="AC57" s="231"/>
      <c r="AD57" s="231"/>
      <c r="AE57" s="231"/>
    </row>
    <row r="58" spans="1:31" ht="16.5" customHeight="1">
      <c r="A58" s="172" t="s">
        <v>471</v>
      </c>
      <c r="B58" s="43">
        <v>47</v>
      </c>
      <c r="C58" s="43">
        <v>53</v>
      </c>
      <c r="D58" s="43">
        <v>6</v>
      </c>
      <c r="E58" s="43">
        <v>47</v>
      </c>
      <c r="F58" s="43">
        <v>10</v>
      </c>
      <c r="G58" s="43">
        <v>2</v>
      </c>
      <c r="H58" s="43">
        <v>0</v>
      </c>
      <c r="I58" s="43">
        <v>30</v>
      </c>
      <c r="J58" s="43">
        <v>0</v>
      </c>
      <c r="K58" s="43">
        <v>3</v>
      </c>
      <c r="L58" s="43">
        <v>0</v>
      </c>
      <c r="M58" s="43">
        <v>0</v>
      </c>
      <c r="N58" s="43">
        <v>0</v>
      </c>
      <c r="O58" s="65">
        <v>8</v>
      </c>
      <c r="P58" s="17"/>
      <c r="R58" s="231"/>
      <c r="S58" s="259"/>
      <c r="T58" s="246" t="str">
        <f t="shared" si="9"/>
        <v>ok</v>
      </c>
      <c r="U58" s="259"/>
      <c r="V58" s="246" t="str">
        <f t="shared" si="10"/>
        <v>ok</v>
      </c>
      <c r="W58" s="231"/>
      <c r="X58" s="231"/>
      <c r="Y58" s="231"/>
      <c r="Z58" s="231"/>
      <c r="AA58" s="231"/>
      <c r="AB58" s="231"/>
      <c r="AC58" s="231"/>
      <c r="AD58" s="231"/>
      <c r="AE58" s="231"/>
    </row>
    <row r="59" spans="1:31" ht="16.5" customHeight="1">
      <c r="A59" s="172" t="s">
        <v>472</v>
      </c>
      <c r="B59" s="43">
        <v>77</v>
      </c>
      <c r="C59" s="43">
        <v>68</v>
      </c>
      <c r="D59" s="43">
        <v>36</v>
      </c>
      <c r="E59" s="43">
        <v>32</v>
      </c>
      <c r="F59" s="43">
        <v>20</v>
      </c>
      <c r="G59" s="43">
        <v>3</v>
      </c>
      <c r="H59" s="43">
        <v>12</v>
      </c>
      <c r="I59" s="43">
        <v>26</v>
      </c>
      <c r="J59" s="43">
        <v>0</v>
      </c>
      <c r="K59" s="43">
        <v>1</v>
      </c>
      <c r="L59" s="43">
        <v>0</v>
      </c>
      <c r="M59" s="43">
        <v>3</v>
      </c>
      <c r="N59" s="43">
        <v>0</v>
      </c>
      <c r="O59" s="43">
        <v>3</v>
      </c>
      <c r="P59" s="17"/>
      <c r="Q59" s="208"/>
      <c r="R59" s="231"/>
      <c r="S59" s="259"/>
      <c r="T59" s="246" t="str">
        <f t="shared" si="9"/>
        <v>ok</v>
      </c>
      <c r="U59" s="259"/>
      <c r="V59" s="246" t="str">
        <f t="shared" si="10"/>
        <v>ok</v>
      </c>
      <c r="W59" s="231"/>
      <c r="X59" s="231"/>
      <c r="Y59" s="231"/>
      <c r="Z59" s="231"/>
      <c r="AA59" s="231"/>
      <c r="AB59" s="231"/>
      <c r="AC59" s="231"/>
      <c r="AD59" s="231"/>
      <c r="AE59" s="231"/>
    </row>
    <row r="60" spans="1:31" ht="16.5" customHeight="1">
      <c r="A60" s="172" t="s">
        <v>473</v>
      </c>
      <c r="B60" s="43">
        <v>205</v>
      </c>
      <c r="C60" s="43">
        <v>183</v>
      </c>
      <c r="D60" s="43">
        <v>120</v>
      </c>
      <c r="E60" s="43">
        <v>63</v>
      </c>
      <c r="F60" s="43">
        <v>99</v>
      </c>
      <c r="G60" s="43">
        <v>10</v>
      </c>
      <c r="H60" s="43">
        <v>34</v>
      </c>
      <c r="I60" s="43">
        <v>28</v>
      </c>
      <c r="J60" s="43">
        <v>1</v>
      </c>
      <c r="K60" s="43">
        <v>1</v>
      </c>
      <c r="L60" s="43">
        <v>0</v>
      </c>
      <c r="M60" s="43">
        <v>2</v>
      </c>
      <c r="N60" s="43">
        <v>0</v>
      </c>
      <c r="O60" s="65">
        <v>8</v>
      </c>
      <c r="P60" s="17"/>
      <c r="R60" s="231"/>
      <c r="S60" s="259"/>
      <c r="T60" s="246" t="str">
        <f t="shared" si="9"/>
        <v>ok</v>
      </c>
      <c r="U60" s="259"/>
      <c r="V60" s="246" t="str">
        <f>IF(C59=SUM(F59:O59),"ok",C59-SUM(F59:O59))</f>
        <v>ok</v>
      </c>
      <c r="W60" s="231"/>
      <c r="X60" s="231"/>
      <c r="Y60" s="231"/>
      <c r="Z60" s="231"/>
      <c r="AA60" s="231"/>
      <c r="AB60" s="231"/>
      <c r="AC60" s="231"/>
      <c r="AD60" s="231"/>
      <c r="AE60" s="231"/>
    </row>
    <row r="61" spans="1:31" ht="16.5" customHeight="1">
      <c r="A61" s="42"/>
      <c r="B61" s="23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17"/>
      <c r="R61" s="231"/>
      <c r="S61" s="259"/>
      <c r="T61" s="246" t="str">
        <f t="shared" si="9"/>
        <v>ok</v>
      </c>
      <c r="U61" s="259"/>
      <c r="V61" s="246" t="str">
        <f>IF(C60=SUM(F60:O60),"ok",C60-SUM(F60:O60))</f>
        <v>ok</v>
      </c>
      <c r="W61" s="231"/>
      <c r="X61" s="231"/>
      <c r="Y61" s="231"/>
      <c r="Z61" s="231"/>
      <c r="AA61" s="231"/>
      <c r="AB61" s="231"/>
      <c r="AC61" s="231"/>
      <c r="AD61" s="231"/>
      <c r="AE61" s="231"/>
    </row>
    <row r="62" spans="1:31" ht="11.25" customHeight="1">
      <c r="A62" s="42" t="s">
        <v>474</v>
      </c>
      <c r="B62" s="232">
        <v>17</v>
      </c>
      <c r="C62" s="43">
        <v>22</v>
      </c>
      <c r="D62" s="43">
        <v>9</v>
      </c>
      <c r="E62" s="43">
        <v>13</v>
      </c>
      <c r="F62" s="43">
        <v>16</v>
      </c>
      <c r="G62" s="43">
        <v>0</v>
      </c>
      <c r="H62" s="43">
        <v>1</v>
      </c>
      <c r="I62" s="43">
        <v>1</v>
      </c>
      <c r="J62" s="43">
        <v>0</v>
      </c>
      <c r="K62" s="43">
        <v>3</v>
      </c>
      <c r="L62" s="43">
        <v>0</v>
      </c>
      <c r="M62" s="43">
        <v>0</v>
      </c>
      <c r="N62" s="43">
        <v>1</v>
      </c>
      <c r="O62" s="43">
        <v>0</v>
      </c>
      <c r="P62" s="17"/>
      <c r="R62" s="231"/>
      <c r="S62" s="259"/>
      <c r="T62" s="246"/>
      <c r="U62" s="259"/>
      <c r="V62" s="246"/>
      <c r="W62" s="231"/>
      <c r="X62" s="231"/>
      <c r="Y62" s="231"/>
      <c r="Z62" s="231"/>
      <c r="AA62" s="231"/>
      <c r="AB62" s="231"/>
      <c r="AC62" s="231"/>
      <c r="AD62" s="231"/>
      <c r="AE62" s="231"/>
    </row>
    <row r="63" spans="1:31" ht="16.5" customHeight="1">
      <c r="A63" s="37"/>
      <c r="B63" s="232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65"/>
      <c r="P63" s="17"/>
      <c r="R63" s="231"/>
      <c r="S63" s="263"/>
      <c r="T63" s="250" t="str">
        <f>IF(C62=D62+E62,"ok",C62-(D62+E62))</f>
        <v>ok</v>
      </c>
      <c r="U63" s="263"/>
      <c r="V63" s="250" t="str">
        <f>IF(C62=SUM(F62:O62),"ok",C62-SUM(F62:O62))</f>
        <v>ok</v>
      </c>
      <c r="W63" s="231"/>
      <c r="X63" s="231"/>
      <c r="Y63" s="231"/>
      <c r="Z63" s="231"/>
      <c r="AA63" s="231"/>
      <c r="AB63" s="231"/>
      <c r="AC63" s="231"/>
      <c r="AD63" s="231"/>
      <c r="AE63" s="231"/>
    </row>
    <row r="64" spans="1:31" ht="16.5" customHeight="1">
      <c r="A64" s="39" t="s">
        <v>475</v>
      </c>
      <c r="B64" s="230">
        <v>2873</v>
      </c>
      <c r="C64" s="79">
        <v>2721</v>
      </c>
      <c r="D64" s="79">
        <v>1760</v>
      </c>
      <c r="E64" s="79">
        <v>961</v>
      </c>
      <c r="F64" s="79">
        <v>647</v>
      </c>
      <c r="G64" s="79">
        <v>118</v>
      </c>
      <c r="H64" s="79">
        <v>1121</v>
      </c>
      <c r="I64" s="79">
        <v>496</v>
      </c>
      <c r="J64" s="79">
        <v>21</v>
      </c>
      <c r="K64" s="79">
        <v>95</v>
      </c>
      <c r="L64" s="79">
        <v>13</v>
      </c>
      <c r="M64" s="79">
        <v>28</v>
      </c>
      <c r="N64" s="79">
        <v>4</v>
      </c>
      <c r="O64" s="171">
        <v>178</v>
      </c>
      <c r="P64" s="17"/>
      <c r="R64" s="231"/>
      <c r="S64" s="231"/>
      <c r="T64" s="231"/>
      <c r="U64" s="231"/>
      <c r="V64" s="231"/>
      <c r="W64" s="231"/>
      <c r="X64" s="231"/>
      <c r="Y64" s="231"/>
      <c r="Z64" s="231"/>
      <c r="AA64" s="231"/>
      <c r="AB64" s="231"/>
      <c r="AC64" s="231"/>
      <c r="AD64" s="231"/>
      <c r="AE64" s="231"/>
    </row>
    <row r="65" spans="1:31" ht="16.5" customHeight="1">
      <c r="A65" s="37"/>
      <c r="B65" s="232"/>
      <c r="C65" s="43"/>
      <c r="D65" s="43"/>
      <c r="E65" s="43"/>
      <c r="F65" s="66"/>
      <c r="G65" s="43"/>
      <c r="H65" s="43"/>
      <c r="I65" s="43"/>
      <c r="J65" s="43"/>
      <c r="K65" s="43"/>
      <c r="L65" s="43"/>
      <c r="M65" s="43"/>
      <c r="N65" s="43"/>
      <c r="O65" s="65"/>
      <c r="P65" s="17"/>
      <c r="R65" s="231" t="str">
        <f>IF(B64=SUM(B66:B77),"ok",B64-SUM(B66:B77))</f>
        <v>ok</v>
      </c>
      <c r="S65" s="231" t="str">
        <f t="shared" ref="S65:AE65" si="11">IF(C64=SUM(C66:C77),"ok",C64-SUM(C66:C77))</f>
        <v>ok</v>
      </c>
      <c r="T65" s="231" t="str">
        <f t="shared" si="11"/>
        <v>ok</v>
      </c>
      <c r="U65" s="231" t="str">
        <f t="shared" si="11"/>
        <v>ok</v>
      </c>
      <c r="V65" s="231" t="str">
        <f t="shared" si="11"/>
        <v>ok</v>
      </c>
      <c r="W65" s="231" t="str">
        <f t="shared" si="11"/>
        <v>ok</v>
      </c>
      <c r="X65" s="231" t="str">
        <f t="shared" si="11"/>
        <v>ok</v>
      </c>
      <c r="Y65" s="231" t="str">
        <f t="shared" si="11"/>
        <v>ok</v>
      </c>
      <c r="Z65" s="231" t="str">
        <f t="shared" si="11"/>
        <v>ok</v>
      </c>
      <c r="AA65" s="231" t="str">
        <f t="shared" si="11"/>
        <v>ok</v>
      </c>
      <c r="AB65" s="231" t="str">
        <f t="shared" si="11"/>
        <v>ok</v>
      </c>
      <c r="AC65" s="231" t="str">
        <f t="shared" si="11"/>
        <v>ok</v>
      </c>
      <c r="AD65" s="231" t="str">
        <f t="shared" si="11"/>
        <v>ok</v>
      </c>
      <c r="AE65" s="231" t="str">
        <f t="shared" si="11"/>
        <v>ok</v>
      </c>
    </row>
    <row r="66" spans="1:31" ht="11.25" customHeight="1">
      <c r="A66" s="46" t="s">
        <v>476</v>
      </c>
      <c r="B66" s="43">
        <v>338</v>
      </c>
      <c r="C66" s="43">
        <v>222</v>
      </c>
      <c r="D66" s="43">
        <v>164</v>
      </c>
      <c r="E66" s="43">
        <v>58</v>
      </c>
      <c r="F66" s="43">
        <v>24</v>
      </c>
      <c r="G66" s="43">
        <v>17</v>
      </c>
      <c r="H66" s="43">
        <v>136</v>
      </c>
      <c r="I66" s="43">
        <v>28</v>
      </c>
      <c r="J66" s="43">
        <v>0</v>
      </c>
      <c r="K66" s="43">
        <v>2</v>
      </c>
      <c r="L66" s="43">
        <v>12</v>
      </c>
      <c r="M66" s="43">
        <v>0</v>
      </c>
      <c r="N66" s="43">
        <v>0</v>
      </c>
      <c r="O66" s="65">
        <v>3</v>
      </c>
      <c r="P66" s="17"/>
      <c r="Q66" s="266" t="s">
        <v>452</v>
      </c>
      <c r="R66" s="227">
        <f>IF(B64=B$25+B26+B27+B32,"ok",B64-(B$25+B26+B27+B32))</f>
        <v>-3</v>
      </c>
      <c r="S66" s="227" t="str">
        <f>IF(C64=C$25+C26+C33+C$32,"ok",C64-(C$25+C26+C33+C$32))</f>
        <v>ok</v>
      </c>
      <c r="T66" s="227" t="str">
        <f t="shared" ref="T66:AE66" si="12">IF(D64=D$25+D26+D33+D$32,"ok",D64-(D$25+D26+D33+D$32))</f>
        <v>ok</v>
      </c>
      <c r="U66" s="227" t="str">
        <f t="shared" si="12"/>
        <v>ok</v>
      </c>
      <c r="V66" s="227" t="str">
        <f t="shared" si="12"/>
        <v>ok</v>
      </c>
      <c r="W66" s="227" t="str">
        <f t="shared" si="12"/>
        <v>ok</v>
      </c>
      <c r="X66" s="227" t="str">
        <f t="shared" si="12"/>
        <v>ok</v>
      </c>
      <c r="Y66" s="227" t="str">
        <f t="shared" si="12"/>
        <v>ok</v>
      </c>
      <c r="Z66" s="227" t="str">
        <f t="shared" si="12"/>
        <v>ok</v>
      </c>
      <c r="AA66" s="227" t="str">
        <f t="shared" si="12"/>
        <v>ok</v>
      </c>
      <c r="AB66" s="227" t="str">
        <f t="shared" si="12"/>
        <v>ok</v>
      </c>
      <c r="AC66" s="227" t="str">
        <f t="shared" si="12"/>
        <v>ok</v>
      </c>
      <c r="AD66" s="227" t="str">
        <f t="shared" si="12"/>
        <v>ok</v>
      </c>
      <c r="AE66" s="227" t="str">
        <f t="shared" si="12"/>
        <v>ok</v>
      </c>
    </row>
    <row r="67" spans="1:31" ht="16.5" customHeight="1">
      <c r="A67" s="46" t="s">
        <v>477</v>
      </c>
      <c r="B67" s="43">
        <v>302</v>
      </c>
      <c r="C67" s="43">
        <v>364</v>
      </c>
      <c r="D67" s="43">
        <v>67</v>
      </c>
      <c r="E67" s="43">
        <v>297</v>
      </c>
      <c r="F67" s="43">
        <v>59</v>
      </c>
      <c r="G67" s="43">
        <v>11</v>
      </c>
      <c r="H67" s="43">
        <v>33</v>
      </c>
      <c r="I67" s="43">
        <v>223</v>
      </c>
      <c r="J67" s="43">
        <v>0</v>
      </c>
      <c r="K67" s="43">
        <v>9</v>
      </c>
      <c r="L67" s="43">
        <v>0</v>
      </c>
      <c r="M67" s="43">
        <v>0</v>
      </c>
      <c r="N67" s="43">
        <v>0</v>
      </c>
      <c r="O67" s="65">
        <v>29</v>
      </c>
      <c r="P67" s="17"/>
      <c r="R67" s="231"/>
      <c r="S67" s="258" t="s">
        <v>432</v>
      </c>
      <c r="T67" s="244" t="str">
        <f>IF(C66=D66+E66,"ok",C66-(D66+E66))</f>
        <v>ok</v>
      </c>
      <c r="U67" s="258" t="s">
        <v>433</v>
      </c>
      <c r="V67" s="244" t="str">
        <f>IF(C66=SUM(F66:O66),"ok",C66-SUM(F66:O66))</f>
        <v>ok</v>
      </c>
      <c r="W67" s="231"/>
      <c r="X67" s="231"/>
      <c r="Y67" s="231"/>
      <c r="Z67" s="231"/>
      <c r="AA67" s="231"/>
      <c r="AB67" s="231"/>
      <c r="AC67" s="231"/>
      <c r="AD67" s="231"/>
      <c r="AE67" s="231"/>
    </row>
    <row r="68" spans="1:31" ht="16.5" customHeight="1">
      <c r="A68" s="46" t="s">
        <v>478</v>
      </c>
      <c r="B68" s="43">
        <v>180</v>
      </c>
      <c r="C68" s="43">
        <v>106</v>
      </c>
      <c r="D68" s="43">
        <v>35</v>
      </c>
      <c r="E68" s="43">
        <v>71</v>
      </c>
      <c r="F68" s="43">
        <v>22</v>
      </c>
      <c r="G68" s="43">
        <v>11</v>
      </c>
      <c r="H68" s="43">
        <v>8</v>
      </c>
      <c r="I68" s="43">
        <v>39</v>
      </c>
      <c r="J68" s="43">
        <v>0</v>
      </c>
      <c r="K68" s="43">
        <v>6</v>
      </c>
      <c r="L68" s="43">
        <v>0</v>
      </c>
      <c r="M68" s="43">
        <v>1</v>
      </c>
      <c r="N68" s="43">
        <v>1</v>
      </c>
      <c r="O68" s="65">
        <v>18</v>
      </c>
      <c r="P68" s="17"/>
      <c r="R68" s="231"/>
      <c r="S68" s="259"/>
      <c r="T68" s="246" t="str">
        <f t="shared" ref="T68:T78" si="13">IF(C67=D67+E67,"ok",C67-(D67+E67))</f>
        <v>ok</v>
      </c>
      <c r="U68" s="259"/>
      <c r="V68" s="246" t="str">
        <f>IF(C67=SUM(F67:O67),"ok",C67-SUM(F67:O67))</f>
        <v>ok</v>
      </c>
      <c r="W68" s="231"/>
      <c r="X68" s="231"/>
      <c r="Y68" s="231"/>
      <c r="Z68" s="231"/>
      <c r="AA68" s="231"/>
      <c r="AB68" s="231"/>
      <c r="AC68" s="231"/>
      <c r="AD68" s="231"/>
      <c r="AE68" s="231"/>
    </row>
    <row r="69" spans="1:31" ht="16.5" customHeight="1">
      <c r="A69" s="46" t="s">
        <v>479</v>
      </c>
      <c r="B69" s="43">
        <v>293</v>
      </c>
      <c r="C69" s="43">
        <v>301</v>
      </c>
      <c r="D69" s="43">
        <v>82</v>
      </c>
      <c r="E69" s="43">
        <v>219</v>
      </c>
      <c r="F69" s="43">
        <v>132</v>
      </c>
      <c r="G69" s="43">
        <v>18</v>
      </c>
      <c r="H69" s="43">
        <v>17</v>
      </c>
      <c r="I69" s="43">
        <v>41</v>
      </c>
      <c r="J69" s="43">
        <v>1</v>
      </c>
      <c r="K69" s="43">
        <v>36</v>
      </c>
      <c r="L69" s="43">
        <v>1</v>
      </c>
      <c r="M69" s="43">
        <v>18</v>
      </c>
      <c r="N69" s="43">
        <v>1</v>
      </c>
      <c r="O69" s="65">
        <v>36</v>
      </c>
      <c r="P69" s="17"/>
      <c r="R69" s="231"/>
      <c r="S69" s="259"/>
      <c r="T69" s="246" t="str">
        <f t="shared" si="13"/>
        <v>ok</v>
      </c>
      <c r="U69" s="259"/>
      <c r="V69" s="246" t="str">
        <f>IF(C68=SUM(F68:O68),"ok",C68-SUM(F68:O68))</f>
        <v>ok</v>
      </c>
      <c r="W69" s="231"/>
      <c r="X69" s="231"/>
      <c r="Y69" s="231"/>
      <c r="Z69" s="231"/>
      <c r="AA69" s="231"/>
      <c r="AB69" s="231"/>
      <c r="AC69" s="231"/>
      <c r="AD69" s="231"/>
      <c r="AE69" s="231"/>
    </row>
    <row r="70" spans="1:31" ht="16.5" customHeight="1">
      <c r="A70" s="46" t="s">
        <v>480</v>
      </c>
      <c r="B70" s="43">
        <v>123</v>
      </c>
      <c r="C70" s="43">
        <v>120</v>
      </c>
      <c r="D70" s="43">
        <v>83</v>
      </c>
      <c r="E70" s="43">
        <v>37</v>
      </c>
      <c r="F70" s="43">
        <v>67</v>
      </c>
      <c r="G70" s="43">
        <v>5</v>
      </c>
      <c r="H70" s="43">
        <v>16</v>
      </c>
      <c r="I70" s="43">
        <v>21</v>
      </c>
      <c r="J70" s="43">
        <v>1</v>
      </c>
      <c r="K70" s="43">
        <v>1</v>
      </c>
      <c r="L70" s="43">
        <v>0</v>
      </c>
      <c r="M70" s="43">
        <v>1</v>
      </c>
      <c r="N70" s="43">
        <v>0</v>
      </c>
      <c r="O70" s="65">
        <v>8</v>
      </c>
      <c r="P70" s="17"/>
      <c r="R70" s="231"/>
      <c r="S70" s="259"/>
      <c r="T70" s="246" t="str">
        <f t="shared" si="13"/>
        <v>ok</v>
      </c>
      <c r="U70" s="259"/>
      <c r="V70" s="246" t="str">
        <f t="shared" ref="V70:V78" si="14">IF(C69=SUM(F69:O69),"ok",C69-SUM(F69:O69))</f>
        <v>ok</v>
      </c>
      <c r="W70" s="231"/>
      <c r="X70" s="231"/>
      <c r="Y70" s="231"/>
      <c r="Z70" s="231"/>
      <c r="AA70" s="231"/>
      <c r="AB70" s="231"/>
      <c r="AC70" s="231"/>
      <c r="AD70" s="231"/>
      <c r="AE70" s="231"/>
    </row>
    <row r="71" spans="1:31" ht="16.5" customHeight="1">
      <c r="A71" s="46" t="s">
        <v>481</v>
      </c>
      <c r="B71" s="43">
        <v>11</v>
      </c>
      <c r="C71" s="43">
        <v>18</v>
      </c>
      <c r="D71" s="43">
        <v>13</v>
      </c>
      <c r="E71" s="43">
        <v>5</v>
      </c>
      <c r="F71" s="43">
        <v>2</v>
      </c>
      <c r="G71" s="43">
        <v>11</v>
      </c>
      <c r="H71" s="43">
        <v>5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4"/>
      <c r="R71" s="231"/>
      <c r="S71" s="259"/>
      <c r="T71" s="246" t="str">
        <f t="shared" si="13"/>
        <v>ok</v>
      </c>
      <c r="U71" s="259"/>
      <c r="V71" s="246" t="str">
        <f t="shared" si="14"/>
        <v>ok</v>
      </c>
      <c r="W71" s="231"/>
      <c r="X71" s="231"/>
      <c r="Y71" s="231"/>
      <c r="Z71" s="231"/>
      <c r="AA71" s="231"/>
      <c r="AB71" s="231"/>
      <c r="AC71" s="231"/>
      <c r="AD71" s="231"/>
      <c r="AE71" s="231"/>
    </row>
    <row r="72" spans="1:31" ht="16.5" customHeight="1">
      <c r="A72" s="46" t="s">
        <v>482</v>
      </c>
      <c r="B72" s="43">
        <v>6</v>
      </c>
      <c r="C72" s="43">
        <v>13</v>
      </c>
      <c r="D72" s="43">
        <v>13</v>
      </c>
      <c r="E72" s="43">
        <v>0</v>
      </c>
      <c r="F72" s="43">
        <v>2</v>
      </c>
      <c r="G72" s="43">
        <v>0</v>
      </c>
      <c r="H72" s="43">
        <v>0</v>
      </c>
      <c r="I72" s="43">
        <v>1</v>
      </c>
      <c r="J72" s="43">
        <v>10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17"/>
      <c r="R72" s="231"/>
      <c r="S72" s="259"/>
      <c r="T72" s="246" t="str">
        <f t="shared" si="13"/>
        <v>ok</v>
      </c>
      <c r="U72" s="259"/>
      <c r="V72" s="246" t="str">
        <f t="shared" si="14"/>
        <v>ok</v>
      </c>
      <c r="W72" s="231"/>
      <c r="X72" s="231"/>
      <c r="Y72" s="231"/>
      <c r="Z72" s="231"/>
      <c r="AA72" s="231"/>
      <c r="AB72" s="231"/>
      <c r="AC72" s="231"/>
      <c r="AD72" s="231"/>
      <c r="AE72" s="231"/>
    </row>
    <row r="73" spans="1:31" ht="16.5" customHeight="1">
      <c r="A73" s="46" t="s">
        <v>483</v>
      </c>
      <c r="B73" s="43">
        <v>1287</v>
      </c>
      <c r="C73" s="43">
        <v>1297</v>
      </c>
      <c r="D73" s="43">
        <v>1055</v>
      </c>
      <c r="E73" s="43">
        <v>242</v>
      </c>
      <c r="F73" s="43">
        <v>244</v>
      </c>
      <c r="G73" s="43">
        <v>33</v>
      </c>
      <c r="H73" s="43">
        <v>778</v>
      </c>
      <c r="I73" s="43">
        <v>122</v>
      </c>
      <c r="J73" s="43">
        <v>4</v>
      </c>
      <c r="K73" s="43">
        <v>37</v>
      </c>
      <c r="L73" s="43">
        <v>0</v>
      </c>
      <c r="M73" s="43">
        <v>7</v>
      </c>
      <c r="N73" s="43">
        <v>1</v>
      </c>
      <c r="O73" s="65">
        <v>71</v>
      </c>
      <c r="P73" s="17"/>
      <c r="R73" s="231"/>
      <c r="S73" s="259"/>
      <c r="T73" s="246" t="str">
        <f t="shared" si="13"/>
        <v>ok</v>
      </c>
      <c r="U73" s="259"/>
      <c r="V73" s="246" t="str">
        <f t="shared" si="14"/>
        <v>ok</v>
      </c>
      <c r="W73" s="231"/>
      <c r="X73" s="231"/>
      <c r="Y73" s="231"/>
      <c r="Z73" s="231"/>
      <c r="AA73" s="231"/>
      <c r="AB73" s="231"/>
      <c r="AC73" s="231"/>
      <c r="AD73" s="231"/>
      <c r="AE73" s="231"/>
    </row>
    <row r="74" spans="1:31" ht="16.5" customHeight="1">
      <c r="A74" s="46" t="s">
        <v>484</v>
      </c>
      <c r="B74" s="43">
        <v>80</v>
      </c>
      <c r="C74" s="43">
        <v>75</v>
      </c>
      <c r="D74" s="43">
        <v>70</v>
      </c>
      <c r="E74" s="43">
        <v>5</v>
      </c>
      <c r="F74" s="43">
        <v>13</v>
      </c>
      <c r="G74" s="43">
        <v>0</v>
      </c>
      <c r="H74" s="43">
        <v>51</v>
      </c>
      <c r="I74" s="43">
        <v>7</v>
      </c>
      <c r="J74" s="43">
        <v>2</v>
      </c>
      <c r="K74" s="43">
        <v>0</v>
      </c>
      <c r="L74" s="43">
        <v>0</v>
      </c>
      <c r="M74" s="43">
        <v>0</v>
      </c>
      <c r="N74" s="43">
        <v>0</v>
      </c>
      <c r="O74" s="65">
        <v>2</v>
      </c>
      <c r="P74" s="17"/>
      <c r="R74" s="231"/>
      <c r="S74" s="259"/>
      <c r="T74" s="246" t="str">
        <f t="shared" si="13"/>
        <v>ok</v>
      </c>
      <c r="U74" s="259"/>
      <c r="V74" s="246" t="str">
        <f t="shared" si="14"/>
        <v>ok</v>
      </c>
      <c r="W74" s="231"/>
      <c r="X74" s="231"/>
      <c r="Y74" s="231"/>
      <c r="Z74" s="231"/>
      <c r="AA74" s="231"/>
      <c r="AB74" s="231"/>
      <c r="AC74" s="231"/>
      <c r="AD74" s="231"/>
      <c r="AE74" s="231"/>
    </row>
    <row r="75" spans="1:31" ht="16.5" customHeight="1">
      <c r="A75" s="46" t="s">
        <v>485</v>
      </c>
      <c r="B75" s="43">
        <v>139</v>
      </c>
      <c r="C75" s="43">
        <v>124</v>
      </c>
      <c r="D75" s="43">
        <v>115</v>
      </c>
      <c r="E75" s="43">
        <v>9</v>
      </c>
      <c r="F75" s="43">
        <v>48</v>
      </c>
      <c r="G75" s="43">
        <v>9</v>
      </c>
      <c r="H75" s="43">
        <v>53</v>
      </c>
      <c r="I75" s="43">
        <v>7</v>
      </c>
      <c r="J75" s="43">
        <v>1</v>
      </c>
      <c r="K75" s="43">
        <v>0</v>
      </c>
      <c r="L75" s="43">
        <v>0</v>
      </c>
      <c r="M75" s="43">
        <v>1</v>
      </c>
      <c r="N75" s="43">
        <v>0</v>
      </c>
      <c r="O75" s="43">
        <v>5</v>
      </c>
      <c r="P75" s="17"/>
      <c r="R75" s="231"/>
      <c r="S75" s="259"/>
      <c r="T75" s="246" t="str">
        <f t="shared" si="13"/>
        <v>ok</v>
      </c>
      <c r="U75" s="259"/>
      <c r="V75" s="246" t="str">
        <f t="shared" si="14"/>
        <v>ok</v>
      </c>
      <c r="W75" s="231"/>
      <c r="X75" s="231"/>
      <c r="Y75" s="231"/>
      <c r="Z75" s="231"/>
      <c r="AA75" s="231"/>
      <c r="AB75" s="231"/>
      <c r="AC75" s="231"/>
      <c r="AD75" s="231"/>
      <c r="AE75" s="231"/>
    </row>
    <row r="76" spans="1:31" ht="16.5" customHeight="1">
      <c r="A76" s="46" t="s">
        <v>486</v>
      </c>
      <c r="B76" s="43">
        <v>55</v>
      </c>
      <c r="C76" s="43">
        <v>53</v>
      </c>
      <c r="D76" s="43">
        <v>45</v>
      </c>
      <c r="E76" s="43">
        <v>8</v>
      </c>
      <c r="F76" s="43">
        <v>19</v>
      </c>
      <c r="G76" s="43">
        <v>3</v>
      </c>
      <c r="H76" s="43">
        <v>18</v>
      </c>
      <c r="I76" s="43">
        <v>7</v>
      </c>
      <c r="J76" s="43">
        <v>2</v>
      </c>
      <c r="K76" s="43">
        <v>1</v>
      </c>
      <c r="L76" s="43">
        <v>0</v>
      </c>
      <c r="M76" s="43">
        <v>0</v>
      </c>
      <c r="N76" s="43">
        <v>0</v>
      </c>
      <c r="O76" s="65">
        <v>3</v>
      </c>
      <c r="P76" s="17"/>
      <c r="R76" s="231"/>
      <c r="S76" s="259"/>
      <c r="T76" s="246" t="str">
        <f t="shared" si="13"/>
        <v>ok</v>
      </c>
      <c r="U76" s="259"/>
      <c r="V76" s="246" t="str">
        <f t="shared" si="14"/>
        <v>ok</v>
      </c>
      <c r="W76" s="231"/>
      <c r="X76" s="231"/>
      <c r="Y76" s="231"/>
      <c r="Z76" s="231"/>
      <c r="AA76" s="231"/>
      <c r="AB76" s="231"/>
      <c r="AC76" s="231"/>
      <c r="AD76" s="231"/>
      <c r="AE76" s="231"/>
    </row>
    <row r="77" spans="1:31" ht="16.5" customHeight="1">
      <c r="A77" s="205" t="s">
        <v>487</v>
      </c>
      <c r="B77" s="175">
        <v>59</v>
      </c>
      <c r="C77" s="175">
        <v>28</v>
      </c>
      <c r="D77" s="175">
        <v>18</v>
      </c>
      <c r="E77" s="175">
        <v>10</v>
      </c>
      <c r="F77" s="175">
        <v>15</v>
      </c>
      <c r="G77" s="53">
        <v>0</v>
      </c>
      <c r="H77" s="175">
        <v>6</v>
      </c>
      <c r="I77" s="175">
        <v>0</v>
      </c>
      <c r="J77" s="53">
        <v>0</v>
      </c>
      <c r="K77" s="53">
        <v>3</v>
      </c>
      <c r="L77" s="53">
        <v>0</v>
      </c>
      <c r="M77" s="53">
        <v>0</v>
      </c>
      <c r="N77" s="53">
        <v>1</v>
      </c>
      <c r="O77" s="53">
        <v>3</v>
      </c>
      <c r="P77" s="44"/>
      <c r="R77" s="231"/>
      <c r="S77" s="259"/>
      <c r="T77" s="246" t="str">
        <f t="shared" si="13"/>
        <v>ok</v>
      </c>
      <c r="U77" s="259"/>
      <c r="V77" s="246" t="str">
        <f t="shared" si="14"/>
        <v>ok</v>
      </c>
      <c r="W77" s="231"/>
      <c r="X77" s="231"/>
      <c r="Y77" s="231"/>
      <c r="Z77" s="231"/>
      <c r="AA77" s="231"/>
      <c r="AB77" s="231"/>
      <c r="AC77" s="231"/>
      <c r="AD77" s="231"/>
      <c r="AE77" s="231"/>
    </row>
    <row r="78" spans="1:31" ht="16.5" customHeight="1">
      <c r="A78" s="267" t="s">
        <v>488</v>
      </c>
      <c r="B78" s="26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44"/>
      <c r="R78" s="231"/>
      <c r="S78" s="263"/>
      <c r="T78" s="250" t="str">
        <f t="shared" si="13"/>
        <v>ok</v>
      </c>
      <c r="U78" s="263"/>
      <c r="V78" s="250" t="str">
        <f t="shared" si="14"/>
        <v>ok</v>
      </c>
      <c r="W78" s="231"/>
      <c r="X78" s="231"/>
      <c r="Y78" s="231"/>
      <c r="Z78" s="231"/>
      <c r="AA78" s="231"/>
      <c r="AB78" s="231"/>
      <c r="AC78" s="231"/>
      <c r="AD78" s="231"/>
      <c r="AE78" s="231"/>
    </row>
    <row r="79" spans="1:31">
      <c r="A79" s="4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S79" s="269"/>
      <c r="T79" s="269"/>
      <c r="U79" s="269"/>
      <c r="V79" s="269"/>
    </row>
    <row r="80" spans="1:3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>
      <c r="P84" s="17"/>
    </row>
  </sheetData>
  <mergeCells count="4">
    <mergeCell ref="C6:O6"/>
    <mergeCell ref="S6:AE6"/>
    <mergeCell ref="C7:C8"/>
    <mergeCell ref="S7:S8"/>
  </mergeCells>
  <phoneticPr fontId="23"/>
  <pageMargins left="0.70866141732283472" right="0.11811023622047245" top="0.74803149606299213" bottom="0.74803149606299213" header="0.31496062992125984" footer="0.31496062992125984"/>
  <pageSetup paperSize="9" scale="6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F3093-1478-4DD1-81B2-F47B30568FF9}">
  <sheetPr>
    <pageSetUpPr fitToPage="1"/>
  </sheetPr>
  <dimension ref="A1:U22"/>
  <sheetViews>
    <sheetView showGridLine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W14" sqref="W14"/>
    </sheetView>
  </sheetViews>
  <sheetFormatPr defaultColWidth="9" defaultRowHeight="13"/>
  <cols>
    <col min="1" max="1" width="35.6328125" customWidth="1"/>
    <col min="2" max="10" width="7.26953125" customWidth="1"/>
    <col min="12" max="20" width="0" hidden="1" customWidth="1"/>
    <col min="21" max="21" width="9" hidden="1" customWidth="1"/>
  </cols>
  <sheetData>
    <row r="1" spans="1:21">
      <c r="A1" s="27"/>
      <c r="B1" s="178"/>
      <c r="C1" s="27"/>
      <c r="D1" s="27"/>
      <c r="E1" s="27"/>
      <c r="F1" s="27"/>
      <c r="G1" s="27"/>
      <c r="H1" s="27"/>
      <c r="I1" s="27"/>
      <c r="J1" s="27"/>
    </row>
    <row r="2" spans="1:21">
      <c r="A2" s="54"/>
      <c r="B2" s="27"/>
      <c r="C2" s="27"/>
      <c r="D2" s="27"/>
      <c r="E2" s="27"/>
      <c r="F2" s="27"/>
      <c r="G2" s="27"/>
      <c r="H2" s="27"/>
      <c r="I2" s="27"/>
      <c r="J2" s="27"/>
    </row>
    <row r="3" spans="1:21" ht="14">
      <c r="A3" s="12" t="s">
        <v>489</v>
      </c>
      <c r="B3" s="59"/>
      <c r="C3" s="4"/>
      <c r="D3" s="4"/>
      <c r="E3" s="4"/>
      <c r="F3" s="4"/>
      <c r="G3" s="4"/>
      <c r="H3" s="4"/>
      <c r="I3" s="4"/>
      <c r="J3" s="4"/>
    </row>
    <row r="4" spans="1:21">
      <c r="A4" s="13" t="s">
        <v>490</v>
      </c>
      <c r="B4" s="59"/>
      <c r="C4" s="4"/>
      <c r="D4" s="4"/>
      <c r="E4" s="4"/>
      <c r="F4" s="4"/>
      <c r="G4" s="4"/>
      <c r="H4" s="4"/>
      <c r="I4" s="4"/>
      <c r="J4" s="4"/>
      <c r="M4" t="s">
        <v>49</v>
      </c>
    </row>
    <row r="5" spans="1:21" ht="13.5" thickBot="1">
      <c r="A5" s="4"/>
      <c r="B5" s="4"/>
      <c r="C5" s="4"/>
      <c r="D5" s="4"/>
      <c r="E5" s="4"/>
      <c r="F5" s="4"/>
      <c r="G5" s="4"/>
      <c r="H5" s="4"/>
      <c r="I5" s="4"/>
      <c r="J5" s="4"/>
      <c r="M5" s="34" t="s">
        <v>377</v>
      </c>
    </row>
    <row r="6" spans="1:21" ht="16.5" customHeight="1" thickTop="1">
      <c r="A6" s="392" t="s">
        <v>378</v>
      </c>
      <c r="B6" s="270"/>
      <c r="C6" s="271" t="s">
        <v>491</v>
      </c>
      <c r="D6" s="270"/>
      <c r="E6" s="272"/>
      <c r="F6" s="271" t="s">
        <v>492</v>
      </c>
      <c r="G6" s="273"/>
      <c r="H6" s="270"/>
      <c r="I6" s="274" t="s">
        <v>493</v>
      </c>
      <c r="J6" s="270"/>
      <c r="M6" s="272"/>
      <c r="N6" s="271" t="str">
        <f>+C6</f>
        <v>令和２（３年３月）</v>
      </c>
      <c r="O6" s="270"/>
      <c r="P6" s="272"/>
      <c r="Q6" s="271" t="str">
        <f>+F6</f>
        <v>３（４年３月）</v>
      </c>
      <c r="R6" s="273"/>
      <c r="S6" s="270"/>
      <c r="T6" s="275" t="e">
        <f>+#REF!</f>
        <v>#REF!</v>
      </c>
      <c r="U6" s="270"/>
    </row>
    <row r="7" spans="1:21" ht="16.5" customHeight="1">
      <c r="A7" s="393"/>
      <c r="B7" s="276" t="s">
        <v>58</v>
      </c>
      <c r="C7" s="277" t="s">
        <v>9</v>
      </c>
      <c r="D7" s="276" t="s">
        <v>10</v>
      </c>
      <c r="E7" s="278" t="s">
        <v>58</v>
      </c>
      <c r="F7" s="277" t="s">
        <v>9</v>
      </c>
      <c r="G7" s="279" t="s">
        <v>10</v>
      </c>
      <c r="H7" s="276" t="s">
        <v>58</v>
      </c>
      <c r="I7" s="277" t="s">
        <v>9</v>
      </c>
      <c r="J7" s="276" t="s">
        <v>10</v>
      </c>
      <c r="M7" s="278" t="s">
        <v>58</v>
      </c>
      <c r="N7" s="277" t="s">
        <v>9</v>
      </c>
      <c r="O7" s="276" t="s">
        <v>10</v>
      </c>
      <c r="P7" s="278" t="s">
        <v>58</v>
      </c>
      <c r="Q7" s="277" t="s">
        <v>9</v>
      </c>
      <c r="R7" s="279" t="s">
        <v>10</v>
      </c>
      <c r="S7" s="276" t="s">
        <v>58</v>
      </c>
      <c r="T7" s="277" t="s">
        <v>9</v>
      </c>
      <c r="U7" s="276" t="s">
        <v>10</v>
      </c>
    </row>
    <row r="8" spans="1:21" ht="19.5" customHeight="1">
      <c r="A8" s="280" t="s">
        <v>494</v>
      </c>
      <c r="B8" s="281">
        <v>339</v>
      </c>
      <c r="C8" s="281">
        <v>43</v>
      </c>
      <c r="D8" s="281">
        <v>296</v>
      </c>
      <c r="E8" s="281">
        <v>348</v>
      </c>
      <c r="F8" s="281">
        <v>24</v>
      </c>
      <c r="G8" s="281">
        <v>324</v>
      </c>
      <c r="H8" s="282">
        <v>339</v>
      </c>
      <c r="I8" s="283">
        <v>26</v>
      </c>
      <c r="J8" s="282">
        <v>313</v>
      </c>
      <c r="L8" t="s">
        <v>495</v>
      </c>
      <c r="M8" t="str">
        <f>IF(B8=B9+B10+B16+B18+B19,"ok",B8-(B9+B10+B16+B18+B19))</f>
        <v>ok</v>
      </c>
      <c r="N8" t="str">
        <f t="shared" ref="N8:U8" si="0">IF(C8=C9+C10+C16+C18+C19,"ok",C8-(C9+C10+C16+C18+C19))</f>
        <v>ok</v>
      </c>
      <c r="O8" t="str">
        <f t="shared" si="0"/>
        <v>ok</v>
      </c>
      <c r="P8" t="str">
        <f t="shared" si="0"/>
        <v>ok</v>
      </c>
      <c r="Q8" t="str">
        <f t="shared" si="0"/>
        <v>ok</v>
      </c>
      <c r="R8" t="str">
        <f t="shared" si="0"/>
        <v>ok</v>
      </c>
      <c r="S8" t="str">
        <f t="shared" si="0"/>
        <v>ok</v>
      </c>
      <c r="T8" t="str">
        <f t="shared" si="0"/>
        <v>ok</v>
      </c>
      <c r="U8" t="str">
        <f t="shared" si="0"/>
        <v>ok</v>
      </c>
    </row>
    <row r="9" spans="1:21" ht="19.5" customHeight="1">
      <c r="A9" s="284" t="s">
        <v>496</v>
      </c>
      <c r="B9" s="285">
        <v>11</v>
      </c>
      <c r="C9" s="285">
        <v>5</v>
      </c>
      <c r="D9" s="285">
        <v>6</v>
      </c>
      <c r="E9" s="285">
        <v>6</v>
      </c>
      <c r="F9" s="285">
        <v>0</v>
      </c>
      <c r="G9" s="285">
        <v>6</v>
      </c>
      <c r="H9" s="286">
        <v>6</v>
      </c>
      <c r="I9" s="287">
        <v>1</v>
      </c>
      <c r="J9" s="286">
        <v>5</v>
      </c>
      <c r="K9" s="17"/>
      <c r="L9" t="s">
        <v>382</v>
      </c>
      <c r="M9" t="str">
        <f>IF(B9=C9+D9,"ok",B9-(C9+D9))</f>
        <v>ok</v>
      </c>
      <c r="P9" t="str">
        <f>IF(E9=F9+G9,"ok",E9-(F9+G9))</f>
        <v>ok</v>
      </c>
      <c r="S9" t="str">
        <f>IF(H9=I9+J9,"ok",H9-(I9+J9))</f>
        <v>ok</v>
      </c>
    </row>
    <row r="10" spans="1:21" ht="19.5" customHeight="1">
      <c r="A10" s="284" t="s">
        <v>497</v>
      </c>
      <c r="B10" s="285">
        <v>298</v>
      </c>
      <c r="C10" s="285">
        <v>27</v>
      </c>
      <c r="D10" s="285">
        <v>271</v>
      </c>
      <c r="E10" s="285">
        <v>313</v>
      </c>
      <c r="F10" s="285">
        <v>18</v>
      </c>
      <c r="G10" s="285">
        <v>295</v>
      </c>
      <c r="H10" s="287">
        <v>310</v>
      </c>
      <c r="I10" s="287">
        <v>22</v>
      </c>
      <c r="J10" s="287">
        <v>288</v>
      </c>
      <c r="K10" s="17"/>
      <c r="M10" t="str">
        <f>IF(B10=C10+D10,"ok",B10-(C10+D10))</f>
        <v>ok</v>
      </c>
      <c r="P10" t="str">
        <f>IF(E10=F10+G10,"ok",E10-(F10+G10))</f>
        <v>ok</v>
      </c>
      <c r="S10" t="str">
        <f>IF(H10=I10+J10,"ok",H10-(I10+J10))</f>
        <v>ok</v>
      </c>
    </row>
    <row r="11" spans="1:21" ht="19.5" customHeight="1">
      <c r="A11" s="284" t="s">
        <v>498</v>
      </c>
      <c r="B11" s="285">
        <v>1</v>
      </c>
      <c r="C11" s="285">
        <v>0</v>
      </c>
      <c r="D11" s="285">
        <v>1</v>
      </c>
      <c r="E11" s="285">
        <v>0</v>
      </c>
      <c r="F11" s="285">
        <v>0</v>
      </c>
      <c r="G11" s="285">
        <v>0</v>
      </c>
      <c r="H11" s="287">
        <v>0</v>
      </c>
      <c r="I11" s="287">
        <v>0</v>
      </c>
      <c r="J11" s="287">
        <v>0</v>
      </c>
      <c r="K11" s="17"/>
      <c r="M11" t="str">
        <f>IF(B11=C11+D11,"ok",B11-(C11+D11))</f>
        <v>ok</v>
      </c>
      <c r="P11" t="str">
        <f>IF(E11=F11+G11,"ok",E11-(F11+G11))</f>
        <v>ok</v>
      </c>
      <c r="S11" t="str">
        <f>IF(H11=I11+J11,"ok",H11-(I11+J11))</f>
        <v>ok</v>
      </c>
    </row>
    <row r="12" spans="1:21" ht="19.5" customHeight="1">
      <c r="A12" s="284" t="s">
        <v>499</v>
      </c>
      <c r="B12" s="287"/>
      <c r="C12" s="287"/>
      <c r="D12" s="287"/>
      <c r="E12" s="287"/>
      <c r="F12" s="287"/>
      <c r="G12" s="287"/>
      <c r="H12" s="287"/>
      <c r="I12" s="287"/>
      <c r="J12" s="287"/>
      <c r="K12" s="17"/>
    </row>
    <row r="13" spans="1:21" ht="19.5" customHeight="1">
      <c r="A13" s="284" t="s">
        <v>500</v>
      </c>
      <c r="B13" s="285">
        <v>264</v>
      </c>
      <c r="C13" s="285">
        <v>17</v>
      </c>
      <c r="D13" s="285">
        <v>247</v>
      </c>
      <c r="E13" s="285">
        <v>290</v>
      </c>
      <c r="F13" s="285">
        <v>15</v>
      </c>
      <c r="G13" s="285">
        <v>275</v>
      </c>
      <c r="H13" s="287">
        <v>293</v>
      </c>
      <c r="I13" s="287">
        <v>18</v>
      </c>
      <c r="J13" s="287">
        <v>275</v>
      </c>
      <c r="K13" s="17"/>
      <c r="M13" t="str">
        <f t="shared" ref="M13:M19" si="1">IF(B13=C13+D13,"ok",B13-(C13+D13))</f>
        <v>ok</v>
      </c>
      <c r="P13" t="str">
        <f t="shared" ref="P13:P19" si="2">IF(E13=F13+G13,"ok",E13-(F13+G13))</f>
        <v>ok</v>
      </c>
      <c r="S13" t="str">
        <f>IF(H13=I13+J13,"ok",H13-(I13+J13))</f>
        <v>ok</v>
      </c>
    </row>
    <row r="14" spans="1:21" ht="35.25" customHeight="1">
      <c r="A14" s="288" t="s">
        <v>501</v>
      </c>
      <c r="B14" s="285">
        <v>29</v>
      </c>
      <c r="C14" s="285">
        <v>10</v>
      </c>
      <c r="D14" s="285">
        <v>19</v>
      </c>
      <c r="E14" s="285">
        <v>16</v>
      </c>
      <c r="F14" s="285">
        <v>3</v>
      </c>
      <c r="G14" s="285">
        <v>13</v>
      </c>
      <c r="H14" s="287">
        <v>13</v>
      </c>
      <c r="I14" s="287">
        <v>3</v>
      </c>
      <c r="J14" s="287">
        <v>10</v>
      </c>
      <c r="K14" s="17"/>
      <c r="M14" t="str">
        <f t="shared" si="1"/>
        <v>ok</v>
      </c>
      <c r="P14" t="str">
        <f t="shared" si="2"/>
        <v>ok</v>
      </c>
      <c r="S14" t="str">
        <f>IF(H14=I14+J14,"ok",H14-(I14+J14))</f>
        <v>ok</v>
      </c>
    </row>
    <row r="15" spans="1:21" ht="23.25" customHeight="1">
      <c r="A15" s="289" t="s">
        <v>502</v>
      </c>
      <c r="B15" s="285">
        <v>4</v>
      </c>
      <c r="C15" s="285">
        <v>0</v>
      </c>
      <c r="D15" s="285">
        <v>4</v>
      </c>
      <c r="E15" s="285">
        <v>7</v>
      </c>
      <c r="F15" s="285">
        <v>0</v>
      </c>
      <c r="G15" s="285">
        <v>7</v>
      </c>
      <c r="H15" s="287">
        <v>4</v>
      </c>
      <c r="I15" s="287">
        <v>1</v>
      </c>
      <c r="J15" s="287">
        <v>3</v>
      </c>
      <c r="K15" s="17"/>
      <c r="M15" t="str">
        <f t="shared" si="1"/>
        <v>ok</v>
      </c>
      <c r="P15" t="str">
        <f t="shared" si="2"/>
        <v>ok</v>
      </c>
      <c r="S15" t="str">
        <f>IF(H15=I15+J15,"ok",H15-(I15+J15))</f>
        <v>ok</v>
      </c>
    </row>
    <row r="16" spans="1:21" ht="19.5" customHeight="1">
      <c r="A16" s="284" t="s">
        <v>503</v>
      </c>
      <c r="B16" s="285">
        <v>1</v>
      </c>
      <c r="C16" s="285">
        <v>0</v>
      </c>
      <c r="D16" s="285">
        <v>1</v>
      </c>
      <c r="E16" s="285">
        <v>0</v>
      </c>
      <c r="F16" s="285">
        <v>0</v>
      </c>
      <c r="G16" s="285">
        <v>0</v>
      </c>
      <c r="H16" s="286">
        <v>1</v>
      </c>
      <c r="I16" s="287">
        <v>0</v>
      </c>
      <c r="J16" s="286">
        <v>1</v>
      </c>
      <c r="K16" s="17"/>
      <c r="M16" t="str">
        <f t="shared" si="1"/>
        <v>ok</v>
      </c>
      <c r="P16" t="str">
        <f t="shared" si="2"/>
        <v>ok</v>
      </c>
      <c r="S16" t="str">
        <f t="shared" ref="S16:S22" si="3">IF(H16=I16+J16,"ok",H16-(I16+J16))</f>
        <v>ok</v>
      </c>
    </row>
    <row r="17" spans="1:19" ht="19.5" customHeight="1">
      <c r="A17" s="284"/>
      <c r="B17" s="285"/>
      <c r="C17" s="290"/>
      <c r="D17" s="285"/>
      <c r="E17" s="285"/>
      <c r="F17" s="285"/>
      <c r="G17" s="285"/>
      <c r="H17" s="286"/>
      <c r="I17" s="287"/>
      <c r="J17" s="286"/>
      <c r="K17" s="17"/>
      <c r="M17" t="str">
        <f t="shared" si="1"/>
        <v>ok</v>
      </c>
      <c r="P17" t="str">
        <f t="shared" si="2"/>
        <v>ok</v>
      </c>
      <c r="S17" t="str">
        <f t="shared" si="3"/>
        <v>ok</v>
      </c>
    </row>
    <row r="18" spans="1:19" ht="19.5" customHeight="1">
      <c r="A18" s="284" t="s">
        <v>504</v>
      </c>
      <c r="B18" s="290">
        <v>29</v>
      </c>
      <c r="C18" s="290">
        <v>11</v>
      </c>
      <c r="D18" s="290">
        <v>18</v>
      </c>
      <c r="E18" s="290">
        <v>29</v>
      </c>
      <c r="F18" s="290">
        <v>6</v>
      </c>
      <c r="G18" s="290">
        <v>23</v>
      </c>
      <c r="H18" s="286">
        <v>22</v>
      </c>
      <c r="I18" s="287">
        <v>3</v>
      </c>
      <c r="J18" s="286">
        <v>19</v>
      </c>
      <c r="K18" s="17"/>
      <c r="M18" t="str">
        <f t="shared" si="1"/>
        <v>ok</v>
      </c>
      <c r="P18" t="str">
        <f t="shared" si="2"/>
        <v>ok</v>
      </c>
      <c r="S18" t="str">
        <f t="shared" si="3"/>
        <v>ok</v>
      </c>
    </row>
    <row r="19" spans="1:19" ht="19.5" customHeight="1">
      <c r="A19" s="284" t="s">
        <v>505</v>
      </c>
      <c r="B19" s="285">
        <v>0</v>
      </c>
      <c r="C19" s="285">
        <v>0</v>
      </c>
      <c r="D19" s="285">
        <v>0</v>
      </c>
      <c r="E19" s="285">
        <v>0</v>
      </c>
      <c r="F19" s="285">
        <v>0</v>
      </c>
      <c r="G19" s="285">
        <v>0</v>
      </c>
      <c r="H19" s="287">
        <v>0</v>
      </c>
      <c r="I19" s="287">
        <v>0</v>
      </c>
      <c r="J19" s="286">
        <v>0</v>
      </c>
      <c r="K19" s="17"/>
      <c r="M19" t="str">
        <f t="shared" si="1"/>
        <v>ok</v>
      </c>
      <c r="P19" t="str">
        <f t="shared" si="2"/>
        <v>ok</v>
      </c>
      <c r="S19" t="str">
        <f t="shared" si="3"/>
        <v>ok</v>
      </c>
    </row>
    <row r="20" spans="1:19" ht="19.5" customHeight="1">
      <c r="A20" s="284" t="s">
        <v>506</v>
      </c>
      <c r="B20" s="285">
        <v>0</v>
      </c>
      <c r="C20" s="285">
        <v>0</v>
      </c>
      <c r="D20" s="285">
        <v>0</v>
      </c>
      <c r="E20" s="285">
        <v>0</v>
      </c>
      <c r="F20" s="285">
        <v>0</v>
      </c>
      <c r="G20" s="285">
        <v>0</v>
      </c>
      <c r="H20" s="287">
        <v>0</v>
      </c>
      <c r="I20" s="287">
        <v>0</v>
      </c>
      <c r="J20" s="286">
        <v>0</v>
      </c>
      <c r="K20" s="17"/>
    </row>
    <row r="21" spans="1:19" ht="33.75" customHeight="1">
      <c r="A21" s="291" t="s">
        <v>507</v>
      </c>
      <c r="B21" s="292">
        <v>27</v>
      </c>
      <c r="C21" s="292">
        <v>10</v>
      </c>
      <c r="D21" s="292">
        <v>17</v>
      </c>
      <c r="E21" s="292">
        <v>12</v>
      </c>
      <c r="F21" s="292">
        <v>2</v>
      </c>
      <c r="G21" s="292">
        <v>10</v>
      </c>
      <c r="H21" s="293">
        <v>13</v>
      </c>
      <c r="I21" s="293">
        <v>3</v>
      </c>
      <c r="J21" s="293">
        <v>10</v>
      </c>
      <c r="K21" s="17"/>
      <c r="M21" t="str">
        <f>IF(B21=C21+D21,"ok",B21-(C21+D21))</f>
        <v>ok</v>
      </c>
      <c r="P21" t="str">
        <f>IF(E21=F21+G21,"ok",E21-(F21+G21))</f>
        <v>ok</v>
      </c>
      <c r="S21" t="str">
        <f t="shared" si="3"/>
        <v>ok</v>
      </c>
    </row>
    <row r="22" spans="1:19" ht="19.5" customHeight="1">
      <c r="K22" s="17"/>
      <c r="M22" t="str">
        <f>IF(B22=C22+D22,"ok",B22-(C22+D22))</f>
        <v>ok</v>
      </c>
      <c r="P22" t="str">
        <f>IF(E22=F22+G22,"ok",E22-(F22+G22))</f>
        <v>ok</v>
      </c>
      <c r="S22" t="str">
        <f t="shared" si="3"/>
        <v>ok</v>
      </c>
    </row>
  </sheetData>
  <mergeCells count="1">
    <mergeCell ref="A6:A7"/>
  </mergeCells>
  <phoneticPr fontId="23"/>
  <pageMargins left="0.70866141732283472" right="0.70866141732283472" top="0.74803149606299213" bottom="0.74803149606299213" header="0.27559055118110237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380DD-4F0B-414C-9A98-966FB21C6B7C}">
  <sheetPr>
    <pageSetUpPr fitToPage="1"/>
  </sheetPr>
  <dimension ref="A1:W30"/>
  <sheetViews>
    <sheetView showGridLines="0" zoomScaleNormal="100" workbookViewId="0">
      <selection activeCell="Y13" sqref="Y13"/>
    </sheetView>
  </sheetViews>
  <sheetFormatPr defaultColWidth="9" defaultRowHeight="13"/>
  <cols>
    <col min="1" max="1" width="35.6328125" customWidth="1"/>
    <col min="2" max="10" width="7.453125" customWidth="1"/>
    <col min="12" max="20" width="0" hidden="1" customWidth="1"/>
    <col min="21" max="21" width="9" hidden="1" customWidth="1"/>
  </cols>
  <sheetData>
    <row r="1" spans="1:23">
      <c r="A1" s="32"/>
      <c r="B1" s="294"/>
      <c r="C1" s="32"/>
      <c r="D1" s="32"/>
      <c r="E1" s="32"/>
      <c r="F1" s="32"/>
      <c r="G1" s="32"/>
      <c r="H1" s="32"/>
      <c r="I1" s="32"/>
      <c r="J1" s="32"/>
    </row>
    <row r="2" spans="1:23">
      <c r="A2" s="54"/>
      <c r="B2" s="27"/>
      <c r="C2" s="27"/>
      <c r="D2" s="27"/>
      <c r="E2" s="27"/>
      <c r="F2" s="27"/>
      <c r="G2" s="27"/>
      <c r="H2" s="27"/>
      <c r="I2" s="27"/>
      <c r="J2" s="27"/>
    </row>
    <row r="3" spans="1:23" ht="14">
      <c r="A3" s="12" t="s">
        <v>508</v>
      </c>
      <c r="B3" s="59"/>
      <c r="C3" s="4"/>
      <c r="D3" s="4"/>
      <c r="E3" s="4"/>
      <c r="F3" s="4"/>
      <c r="G3" s="4"/>
      <c r="H3" s="4"/>
      <c r="I3" s="4"/>
      <c r="J3" s="4"/>
    </row>
    <row r="4" spans="1:23">
      <c r="A4" s="13" t="s">
        <v>509</v>
      </c>
      <c r="B4" s="59"/>
      <c r="C4" s="4"/>
      <c r="D4" s="4"/>
      <c r="E4" s="4"/>
      <c r="F4" s="4"/>
      <c r="G4" s="4"/>
      <c r="H4" s="4"/>
      <c r="I4" s="4"/>
      <c r="J4" s="4"/>
      <c r="M4" t="s">
        <v>49</v>
      </c>
    </row>
    <row r="5" spans="1:23">
      <c r="A5" s="13" t="s">
        <v>510</v>
      </c>
      <c r="B5" s="4"/>
      <c r="C5" s="4"/>
      <c r="D5" s="4"/>
      <c r="E5" s="4"/>
      <c r="F5" s="4"/>
      <c r="G5" s="4"/>
      <c r="H5" s="4"/>
      <c r="I5" s="4"/>
      <c r="J5" s="4"/>
      <c r="M5" s="34" t="s">
        <v>377</v>
      </c>
    </row>
    <row r="6" spans="1:23" ht="13.5" thickBot="1">
      <c r="A6" s="13"/>
      <c r="B6" s="4"/>
      <c r="C6" s="4"/>
      <c r="D6" s="4"/>
      <c r="E6" s="4"/>
      <c r="F6" s="4"/>
      <c r="G6" s="4"/>
      <c r="H6" s="4"/>
      <c r="I6" s="4"/>
      <c r="J6" s="4"/>
      <c r="M6" s="34"/>
    </row>
    <row r="7" spans="1:23" ht="19.5" customHeight="1" thickTop="1">
      <c r="A7" s="394" t="s">
        <v>378</v>
      </c>
      <c r="B7" s="270"/>
      <c r="C7" s="271" t="str">
        <f>'[3]170-15'!C6</f>
        <v>令和２（３年３月）</v>
      </c>
      <c r="D7" s="270"/>
      <c r="E7" s="272"/>
      <c r="F7" s="271" t="str">
        <f>'[3]170-15'!F6</f>
        <v>３（４年３月）</v>
      </c>
      <c r="G7" s="273"/>
      <c r="H7" s="270"/>
      <c r="I7" s="274" t="str">
        <f>'[3]170-15'!I6</f>
        <v>４（５年３月）</v>
      </c>
      <c r="J7" s="270"/>
      <c r="M7" s="295"/>
      <c r="N7" s="296" t="str">
        <f>+C7</f>
        <v>令和２（３年３月）</v>
      </c>
      <c r="O7" s="297"/>
      <c r="P7" s="295"/>
      <c r="Q7" s="296" t="str">
        <f>+F7</f>
        <v>３（４年３月）</v>
      </c>
      <c r="R7" s="298"/>
      <c r="S7" s="297"/>
      <c r="T7" s="274" t="str">
        <f>I7</f>
        <v>４（５年３月）</v>
      </c>
      <c r="U7" s="297"/>
    </row>
    <row r="8" spans="1:23" ht="19.5" customHeight="1">
      <c r="A8" s="395"/>
      <c r="B8" s="299" t="s">
        <v>58</v>
      </c>
      <c r="C8" s="300" t="s">
        <v>9</v>
      </c>
      <c r="D8" s="301" t="s">
        <v>10</v>
      </c>
      <c r="E8" s="299" t="s">
        <v>58</v>
      </c>
      <c r="F8" s="300" t="s">
        <v>9</v>
      </c>
      <c r="G8" s="302" t="s">
        <v>10</v>
      </c>
      <c r="H8" s="301" t="s">
        <v>58</v>
      </c>
      <c r="I8" s="300" t="s">
        <v>9</v>
      </c>
      <c r="J8" s="301" t="s">
        <v>10</v>
      </c>
      <c r="M8" s="278" t="s">
        <v>58</v>
      </c>
      <c r="N8" s="277" t="s">
        <v>9</v>
      </c>
      <c r="O8" s="276" t="s">
        <v>10</v>
      </c>
      <c r="P8" s="278" t="s">
        <v>58</v>
      </c>
      <c r="Q8" s="277" t="s">
        <v>9</v>
      </c>
      <c r="R8" s="279" t="s">
        <v>10</v>
      </c>
      <c r="S8" s="276" t="s">
        <v>58</v>
      </c>
      <c r="T8" s="277" t="s">
        <v>9</v>
      </c>
      <c r="U8" s="276" t="s">
        <v>10</v>
      </c>
    </row>
    <row r="9" spans="1:23" ht="19.5" customHeight="1">
      <c r="A9" s="303" t="s">
        <v>494</v>
      </c>
      <c r="B9" s="304">
        <v>3901</v>
      </c>
      <c r="C9" s="305">
        <v>2053</v>
      </c>
      <c r="D9" s="305">
        <v>1848</v>
      </c>
      <c r="E9" s="305">
        <v>3791</v>
      </c>
      <c r="F9" s="305">
        <v>2041</v>
      </c>
      <c r="G9" s="305">
        <v>1750</v>
      </c>
      <c r="H9" s="305">
        <v>4078</v>
      </c>
      <c r="I9" s="305">
        <v>2248</v>
      </c>
      <c r="J9" s="305">
        <v>1830</v>
      </c>
      <c r="L9" t="s">
        <v>495</v>
      </c>
      <c r="M9">
        <f>IF(B9=SUM(B10:B11,B16:B21),"ok",B9-SUM(B10:B11,B17:B21))</f>
        <v>0</v>
      </c>
      <c r="N9">
        <f>IF(C9=SUM(C10:C11,C16:C21),"ok",C9-SUM(C10:C11,C17:C21))</f>
        <v>0</v>
      </c>
      <c r="O9">
        <f>IF(D9=SUM(D10:D11,D16:D21),"ok",D9-SUM(D10:D11,D17:D21))</f>
        <v>0</v>
      </c>
      <c r="P9" t="str">
        <f>IF(E9=SUM(E10:E11,E17:E21),"ok",E9-SUM(E10:E11,E17:E21))</f>
        <v>ok</v>
      </c>
      <c r="Q9" t="str">
        <f>IF(F9=SUM(F10:F11,F17:F21),"ok",F9-SUM(F10:F11,F17:F21))</f>
        <v>ok</v>
      </c>
      <c r="R9" t="str">
        <f>IF(G9=SUM(G10:G11,G17:G21),"ok",G9-SUM(G10:G11,G17:G21))</f>
        <v>ok</v>
      </c>
      <c r="S9" t="str">
        <f>IF(H9=SUM(H10:H11,H17:H21),"ok",H9-SUM(H10:H11,H17:H21))</f>
        <v>ok</v>
      </c>
      <c r="T9" t="str">
        <f>IF(I9=SUM(I10:I11,I17:I21),"ok",I9-SUM(I10:I21))</f>
        <v>ok</v>
      </c>
      <c r="U9" t="str">
        <f>IF(J9=SUM(J10:J11,J17:J21),"ok",J9-SUM(J10:J21))</f>
        <v>ok</v>
      </c>
    </row>
    <row r="10" spans="1:23" ht="19.5" customHeight="1">
      <c r="A10" s="306" t="s">
        <v>496</v>
      </c>
      <c r="B10" s="307">
        <v>531</v>
      </c>
      <c r="C10" s="308">
        <v>407</v>
      </c>
      <c r="D10" s="308">
        <v>124</v>
      </c>
      <c r="E10" s="308">
        <v>614</v>
      </c>
      <c r="F10" s="308">
        <v>493</v>
      </c>
      <c r="G10" s="308">
        <v>121</v>
      </c>
      <c r="H10" s="308">
        <v>550</v>
      </c>
      <c r="I10" s="308">
        <v>439</v>
      </c>
      <c r="J10" s="308">
        <v>111</v>
      </c>
      <c r="L10" t="s">
        <v>382</v>
      </c>
      <c r="M10" t="str">
        <f>IF(B9=C9+D9,"ok",B9-(C9+D9))</f>
        <v>ok</v>
      </c>
      <c r="P10" t="str">
        <f>IF(E10=F10+G10,"ok",E10-(F10+G10))</f>
        <v>ok</v>
      </c>
      <c r="S10" t="str">
        <f>IF(H9=I9+J9,"ok",H9-(I9+J9))</f>
        <v>ok</v>
      </c>
    </row>
    <row r="11" spans="1:23" ht="19.5" customHeight="1">
      <c r="A11" s="306" t="s">
        <v>511</v>
      </c>
      <c r="B11" s="309">
        <v>2796</v>
      </c>
      <c r="C11" s="310">
        <v>1316</v>
      </c>
      <c r="D11" s="310">
        <v>1480</v>
      </c>
      <c r="E11" s="310">
        <v>2671</v>
      </c>
      <c r="F11" s="310">
        <v>1255</v>
      </c>
      <c r="G11" s="310">
        <v>1416</v>
      </c>
      <c r="H11" s="308">
        <v>3004</v>
      </c>
      <c r="I11" s="308">
        <v>1492</v>
      </c>
      <c r="J11" s="308">
        <v>1512</v>
      </c>
      <c r="M11" t="str">
        <f>IF(B10=C10+D10,"ok",B10-(C10+D10))</f>
        <v>ok</v>
      </c>
      <c r="P11" t="str">
        <f>IF(E11=F11+G11,"ok",E11-(F11+G11))</f>
        <v>ok</v>
      </c>
      <c r="S11" t="str">
        <f>IF(H10=I10+J10,"ok",H10-(I10+J10))</f>
        <v>ok</v>
      </c>
    </row>
    <row r="12" spans="1:23" ht="19.5" customHeight="1">
      <c r="A12" s="306" t="s">
        <v>498</v>
      </c>
      <c r="B12" s="309">
        <v>6</v>
      </c>
      <c r="C12" s="310">
        <v>5</v>
      </c>
      <c r="D12" s="310">
        <v>1</v>
      </c>
      <c r="E12" s="310">
        <v>9</v>
      </c>
      <c r="F12" s="310">
        <v>6</v>
      </c>
      <c r="G12" s="310">
        <v>3</v>
      </c>
      <c r="H12" s="308">
        <v>13</v>
      </c>
      <c r="I12" s="308">
        <v>8</v>
      </c>
      <c r="J12" s="308">
        <v>5</v>
      </c>
      <c r="L12" s="129"/>
      <c r="M12" t="str">
        <f>IF(B11=C11+D11,"ok",B11-(C11+D11))</f>
        <v>ok</v>
      </c>
      <c r="N12" s="129"/>
      <c r="O12" s="129"/>
      <c r="P12" t="str">
        <f>IF(E12=F12+G12,"ok",E12-(F12+G12))</f>
        <v>ok</v>
      </c>
      <c r="Q12" s="129"/>
      <c r="R12" s="129"/>
      <c r="S12" t="str">
        <f>IF(H11=I11+J11,"ok",H11-(I11+J11))</f>
        <v>ok</v>
      </c>
      <c r="T12" s="129"/>
      <c r="U12" s="129"/>
      <c r="V12" s="129"/>
      <c r="W12" s="129"/>
    </row>
    <row r="13" spans="1:23" ht="19.5" customHeight="1">
      <c r="A13" s="306" t="s">
        <v>499</v>
      </c>
      <c r="B13" s="307"/>
      <c r="C13" s="308"/>
      <c r="D13" s="308"/>
      <c r="E13" s="308"/>
      <c r="F13" s="308"/>
      <c r="G13" s="308"/>
      <c r="H13" s="308"/>
      <c r="I13" s="308"/>
      <c r="J13" s="308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3" ht="19.5" customHeight="1">
      <c r="A14" s="306" t="s">
        <v>500</v>
      </c>
      <c r="B14" s="309">
        <v>2671</v>
      </c>
      <c r="C14" s="310">
        <v>1249</v>
      </c>
      <c r="D14" s="310">
        <v>1422</v>
      </c>
      <c r="E14" s="310">
        <v>2545</v>
      </c>
      <c r="F14" s="310">
        <v>1189</v>
      </c>
      <c r="G14" s="310">
        <v>1356</v>
      </c>
      <c r="H14" s="308">
        <v>2873</v>
      </c>
      <c r="I14" s="308">
        <v>1420</v>
      </c>
      <c r="J14" s="308">
        <v>1453</v>
      </c>
      <c r="L14" s="129"/>
      <c r="M14" s="129" t="str">
        <f t="shared" ref="M14:U14" si="0">IF(B11=SUM(B12:B16),"ok",B11-SUM(B12:B16))</f>
        <v>ok</v>
      </c>
      <c r="N14" s="129" t="str">
        <f t="shared" si="0"/>
        <v>ok</v>
      </c>
      <c r="O14" s="129" t="str">
        <f t="shared" si="0"/>
        <v>ok</v>
      </c>
      <c r="P14" s="129" t="str">
        <f t="shared" si="0"/>
        <v>ok</v>
      </c>
      <c r="Q14" s="129" t="str">
        <f t="shared" si="0"/>
        <v>ok</v>
      </c>
      <c r="R14" s="129" t="str">
        <f t="shared" si="0"/>
        <v>ok</v>
      </c>
      <c r="S14" s="129" t="str">
        <f t="shared" si="0"/>
        <v>ok</v>
      </c>
      <c r="T14" s="129" t="str">
        <f t="shared" si="0"/>
        <v>ok</v>
      </c>
      <c r="U14" s="129" t="str">
        <f t="shared" si="0"/>
        <v>ok</v>
      </c>
      <c r="V14" s="129"/>
      <c r="W14" s="129"/>
    </row>
    <row r="15" spans="1:23" ht="28.5" customHeight="1">
      <c r="A15" s="311" t="s">
        <v>512</v>
      </c>
      <c r="B15" s="309">
        <v>111</v>
      </c>
      <c r="C15" s="310">
        <v>60</v>
      </c>
      <c r="D15" s="310">
        <v>51</v>
      </c>
      <c r="E15" s="310">
        <v>115</v>
      </c>
      <c r="F15" s="310">
        <v>58</v>
      </c>
      <c r="G15" s="310">
        <v>57</v>
      </c>
      <c r="H15" s="308">
        <v>113</v>
      </c>
      <c r="I15" s="308">
        <v>60</v>
      </c>
      <c r="J15" s="308">
        <v>53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23" ht="19.5" customHeight="1">
      <c r="A16" s="306" t="s">
        <v>502</v>
      </c>
      <c r="B16" s="309">
        <v>8</v>
      </c>
      <c r="C16" s="310">
        <v>2</v>
      </c>
      <c r="D16" s="310">
        <v>6</v>
      </c>
      <c r="E16" s="310">
        <v>2</v>
      </c>
      <c r="F16" s="310">
        <v>2</v>
      </c>
      <c r="G16" s="310">
        <v>0</v>
      </c>
      <c r="H16" s="308">
        <v>5</v>
      </c>
      <c r="I16" s="308">
        <v>4</v>
      </c>
      <c r="J16" s="308">
        <v>1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</row>
    <row r="17" spans="1:19" ht="19.5" customHeight="1">
      <c r="A17" s="306" t="s">
        <v>513</v>
      </c>
      <c r="B17" s="307">
        <v>113</v>
      </c>
      <c r="C17" s="308">
        <v>68</v>
      </c>
      <c r="D17" s="308">
        <v>45</v>
      </c>
      <c r="E17" s="308">
        <v>102</v>
      </c>
      <c r="F17" s="308">
        <v>62</v>
      </c>
      <c r="G17" s="308">
        <v>40</v>
      </c>
      <c r="H17" s="308">
        <v>124</v>
      </c>
      <c r="I17" s="308">
        <v>83</v>
      </c>
      <c r="J17" s="308">
        <v>41</v>
      </c>
      <c r="M17" t="str">
        <f>IF(B12=C12+D12,"ok",B12-(C12+D12))</f>
        <v>ok</v>
      </c>
      <c r="P17" t="str">
        <f>IF(E12=F12+G12,"ok",E12-(F12+G12))</f>
        <v>ok</v>
      </c>
      <c r="S17" t="str">
        <f>IF(H12=I12+J12,"ok",H12-(I12+J12))</f>
        <v>ok</v>
      </c>
    </row>
    <row r="18" spans="1:19" ht="19.5" customHeight="1">
      <c r="A18" s="306" t="s">
        <v>514</v>
      </c>
      <c r="B18" s="307">
        <v>45</v>
      </c>
      <c r="C18" s="308">
        <v>29</v>
      </c>
      <c r="D18" s="308">
        <v>16</v>
      </c>
      <c r="E18" s="308">
        <v>23</v>
      </c>
      <c r="F18" s="308">
        <v>11</v>
      </c>
      <c r="G18" s="308">
        <v>12</v>
      </c>
      <c r="H18" s="308">
        <v>43</v>
      </c>
      <c r="I18" s="308">
        <v>24</v>
      </c>
      <c r="J18" s="308">
        <v>19</v>
      </c>
      <c r="M18" t="str">
        <f>IF(B13=C13+D13,"ok",B13-(C13+D13))</f>
        <v>ok</v>
      </c>
      <c r="P18" t="str">
        <f>IF(E13=F13+G13,"ok",E13-(F13+G13))</f>
        <v>ok</v>
      </c>
      <c r="S18" t="str">
        <f>IF(H13=I13+J13,"ok",H13-(I13+J13))</f>
        <v>ok</v>
      </c>
    </row>
    <row r="19" spans="1:19" ht="19.5" customHeight="1">
      <c r="A19" s="306"/>
      <c r="B19" s="307"/>
      <c r="C19" s="308"/>
      <c r="D19" s="308"/>
      <c r="E19" s="308"/>
      <c r="F19" s="308"/>
      <c r="G19" s="308"/>
      <c r="H19" s="308"/>
      <c r="I19" s="308"/>
      <c r="J19" s="308"/>
      <c r="M19" t="str">
        <f>IF(B18=C18+D18,"ok",B18-(C18+D18))</f>
        <v>ok</v>
      </c>
      <c r="P19" t="str">
        <f>IF(E18=F18+G18,"ok",E18-(F18+G18))</f>
        <v>ok</v>
      </c>
      <c r="S19" t="str">
        <f>IF(H18=I18+J18,"ok",H18-(I18+J18))</f>
        <v>ok</v>
      </c>
    </row>
    <row r="20" spans="1:19" ht="19.5" customHeight="1">
      <c r="A20" s="306" t="s">
        <v>504</v>
      </c>
      <c r="B20" s="307">
        <v>406</v>
      </c>
      <c r="C20" s="308">
        <v>231</v>
      </c>
      <c r="D20" s="308">
        <v>175</v>
      </c>
      <c r="E20" s="308">
        <v>380</v>
      </c>
      <c r="F20" s="308">
        <v>219</v>
      </c>
      <c r="G20" s="308">
        <v>161</v>
      </c>
      <c r="H20" s="308">
        <v>357</v>
      </c>
      <c r="I20" s="308">
        <v>210</v>
      </c>
      <c r="J20" s="308">
        <v>147</v>
      </c>
      <c r="M20" t="str">
        <f>IF(B11=C11+D11,"ok",B11-(C11+D11))</f>
        <v>ok</v>
      </c>
      <c r="P20" t="str">
        <f>IF(E11=F11+G11,"ok",E11-(F11+G11))</f>
        <v>ok</v>
      </c>
      <c r="S20" t="str">
        <f>IF(H11=I11+J11,"ok",H11-(I11+J11))</f>
        <v>ok</v>
      </c>
    </row>
    <row r="21" spans="1:19" ht="19.5" customHeight="1">
      <c r="A21" s="306" t="s">
        <v>505</v>
      </c>
      <c r="B21" s="309">
        <v>10</v>
      </c>
      <c r="C21" s="310">
        <v>2</v>
      </c>
      <c r="D21" s="310">
        <v>8</v>
      </c>
      <c r="E21" s="310">
        <v>1</v>
      </c>
      <c r="F21" s="310">
        <v>1</v>
      </c>
      <c r="G21" s="310">
        <v>0</v>
      </c>
      <c r="H21" s="310">
        <v>0</v>
      </c>
      <c r="I21" s="310">
        <v>0</v>
      </c>
      <c r="J21" s="308">
        <v>0</v>
      </c>
      <c r="M21" t="str">
        <f>IF(B20=C20+D20,"ok",B20-(C20+D20))</f>
        <v>ok</v>
      </c>
      <c r="P21" t="str">
        <f>IF(E20=F20+G20,"ok",E20-(F20+G20))</f>
        <v>ok</v>
      </c>
      <c r="S21" t="str">
        <f>IF(H20=I20+J20,"ok",H20-(I20+J20))</f>
        <v>ok</v>
      </c>
    </row>
    <row r="22" spans="1:19" ht="19.5" customHeight="1">
      <c r="A22" s="306" t="s">
        <v>506</v>
      </c>
      <c r="B22" s="309">
        <v>0</v>
      </c>
      <c r="C22" s="310">
        <v>0</v>
      </c>
      <c r="D22" s="310">
        <v>0</v>
      </c>
      <c r="E22" s="310">
        <v>0</v>
      </c>
      <c r="F22" s="310">
        <v>0</v>
      </c>
      <c r="G22" s="310">
        <v>0</v>
      </c>
      <c r="H22" s="310">
        <v>0</v>
      </c>
      <c r="I22" s="310">
        <v>0</v>
      </c>
      <c r="J22" s="308">
        <v>0</v>
      </c>
    </row>
    <row r="23" spans="1:19" ht="27" customHeight="1">
      <c r="A23" s="312" t="s">
        <v>515</v>
      </c>
      <c r="B23" s="313">
        <v>96</v>
      </c>
      <c r="C23" s="314">
        <v>54</v>
      </c>
      <c r="D23" s="314">
        <v>42</v>
      </c>
      <c r="E23" s="314">
        <v>106</v>
      </c>
      <c r="F23" s="314">
        <v>54</v>
      </c>
      <c r="G23" s="314">
        <v>52</v>
      </c>
      <c r="H23" s="315">
        <v>109</v>
      </c>
      <c r="I23" s="315">
        <v>60</v>
      </c>
      <c r="J23" s="316">
        <v>49</v>
      </c>
      <c r="M23" t="str">
        <f>IF(B21=C21+D21,"ok",B21-(C21+D21))</f>
        <v>ok</v>
      </c>
      <c r="P23" t="str">
        <f>IF(E21=F21+G21,"ok",E21-(F21+G21))</f>
        <v>ok</v>
      </c>
      <c r="S23" t="str">
        <f>IF(H21=I21+J21,"ok",H21-(I21+J21))</f>
        <v>ok</v>
      </c>
    </row>
    <row r="24" spans="1:19" ht="19.5" customHeight="1">
      <c r="M24" t="str">
        <f>IF(B23=C23+D23,"ok",B23-(C23+D23))</f>
        <v>ok</v>
      </c>
      <c r="P24" t="str">
        <f>IF(E23=F23+G23,"ok",E23-(F23+G23))</f>
        <v>ok</v>
      </c>
      <c r="S24" t="str">
        <f>IF(H23=I23+J23,"ok",H23-(I23+J23))</f>
        <v>ok</v>
      </c>
    </row>
    <row r="25" spans="1:19" ht="19.5" customHeight="1"/>
    <row r="30" spans="1:19">
      <c r="C30" s="44"/>
    </row>
  </sheetData>
  <mergeCells count="1">
    <mergeCell ref="A7:A8"/>
  </mergeCells>
  <phoneticPr fontId="2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17155-C29A-48C5-8516-B173AAF1F76F}">
  <sheetPr>
    <pageSetUpPr fitToPage="1"/>
  </sheetPr>
  <dimension ref="A1:U14"/>
  <sheetViews>
    <sheetView showGridLines="0" zoomScaleNormal="100" workbookViewId="0">
      <selection activeCell="AA9" sqref="AA9"/>
    </sheetView>
  </sheetViews>
  <sheetFormatPr defaultColWidth="9" defaultRowHeight="13"/>
  <cols>
    <col min="1" max="1" width="23.36328125" customWidth="1"/>
    <col min="10" max="10" width="9" customWidth="1"/>
    <col min="12" max="19" width="0" hidden="1" customWidth="1"/>
    <col min="20" max="21" width="9" hidden="1" customWidth="1"/>
  </cols>
  <sheetData>
    <row r="1" spans="1:21">
      <c r="A1" s="87"/>
      <c r="B1" s="317"/>
      <c r="C1" s="87"/>
      <c r="D1" s="87"/>
      <c r="E1" s="87"/>
      <c r="F1" s="87"/>
      <c r="G1" s="87"/>
      <c r="H1" s="87"/>
      <c r="I1" s="87"/>
      <c r="J1" s="87"/>
    </row>
    <row r="2" spans="1:21">
      <c r="A2" s="13"/>
      <c r="B2" s="4"/>
      <c r="C2" s="4"/>
      <c r="D2" s="4"/>
      <c r="E2" s="4"/>
      <c r="F2" s="4"/>
      <c r="G2" s="4"/>
      <c r="H2" s="4"/>
      <c r="I2" s="4"/>
      <c r="J2" s="4"/>
    </row>
    <row r="3" spans="1:21">
      <c r="A3" s="4" t="s">
        <v>516</v>
      </c>
      <c r="B3" s="59"/>
      <c r="C3" s="4"/>
      <c r="D3" s="4"/>
      <c r="E3" s="4"/>
      <c r="F3" s="4"/>
      <c r="G3" s="4"/>
      <c r="H3" s="4"/>
      <c r="I3" s="4"/>
      <c r="J3" s="4"/>
    </row>
    <row r="4" spans="1:21">
      <c r="A4" s="13" t="s">
        <v>517</v>
      </c>
      <c r="B4" s="59"/>
      <c r="C4" s="4"/>
      <c r="D4" s="4"/>
      <c r="E4" s="4"/>
      <c r="F4" s="4"/>
      <c r="G4" s="4"/>
      <c r="H4" s="4"/>
      <c r="I4" s="4"/>
      <c r="J4" s="4"/>
      <c r="M4" t="s">
        <v>49</v>
      </c>
    </row>
    <row r="5" spans="1:21" ht="13.5" thickBot="1">
      <c r="A5" s="4"/>
      <c r="B5" s="4"/>
      <c r="C5" s="4"/>
      <c r="D5" s="4"/>
      <c r="E5" s="4"/>
      <c r="F5" s="4"/>
      <c r="G5" s="4"/>
      <c r="H5" s="4"/>
      <c r="I5" s="4"/>
      <c r="J5" s="4"/>
      <c r="M5" s="34" t="s">
        <v>377</v>
      </c>
    </row>
    <row r="6" spans="1:21" ht="19.5" customHeight="1" thickTop="1">
      <c r="A6" s="396" t="s">
        <v>378</v>
      </c>
      <c r="B6" s="270"/>
      <c r="C6" s="271" t="str">
        <f>'[3]170-15'!C6</f>
        <v>令和２（３年３月）</v>
      </c>
      <c r="D6" s="270"/>
      <c r="E6" s="272"/>
      <c r="F6" s="271" t="str">
        <f>'[3]170-15'!F6</f>
        <v>３（４年３月）</v>
      </c>
      <c r="G6" s="273"/>
      <c r="H6" s="270"/>
      <c r="I6" s="274" t="str">
        <f>'[3]170-15'!I6</f>
        <v>４（５年３月）</v>
      </c>
      <c r="J6" s="270"/>
      <c r="M6" s="272"/>
      <c r="N6" s="271" t="str">
        <f>+C6</f>
        <v>令和２（３年３月）</v>
      </c>
      <c r="O6" s="270"/>
      <c r="P6" s="272"/>
      <c r="Q6" s="271" t="str">
        <f>+F6</f>
        <v>３（４年３月）</v>
      </c>
      <c r="R6" s="273"/>
      <c r="S6" s="270"/>
      <c r="T6" s="275" t="str">
        <f>+I6</f>
        <v>４（５年３月）</v>
      </c>
      <c r="U6" s="270"/>
    </row>
    <row r="7" spans="1:21" ht="19.5" customHeight="1">
      <c r="A7" s="397"/>
      <c r="B7" s="299" t="s">
        <v>58</v>
      </c>
      <c r="C7" s="300" t="s">
        <v>9</v>
      </c>
      <c r="D7" s="301" t="s">
        <v>10</v>
      </c>
      <c r="E7" s="299" t="s">
        <v>58</v>
      </c>
      <c r="F7" s="300" t="s">
        <v>9</v>
      </c>
      <c r="G7" s="302" t="s">
        <v>10</v>
      </c>
      <c r="H7" s="301" t="s">
        <v>58</v>
      </c>
      <c r="I7" s="300" t="s">
        <v>9</v>
      </c>
      <c r="J7" s="301" t="s">
        <v>10</v>
      </c>
      <c r="M7" s="278" t="s">
        <v>58</v>
      </c>
      <c r="N7" s="277" t="s">
        <v>9</v>
      </c>
      <c r="O7" s="276" t="s">
        <v>10</v>
      </c>
      <c r="P7" s="278" t="s">
        <v>58</v>
      </c>
      <c r="Q7" s="277" t="s">
        <v>9</v>
      </c>
      <c r="R7" s="279" t="s">
        <v>10</v>
      </c>
      <c r="S7" s="276" t="s">
        <v>58</v>
      </c>
      <c r="T7" s="277" t="s">
        <v>9</v>
      </c>
      <c r="U7" s="276" t="s">
        <v>10</v>
      </c>
    </row>
    <row r="8" spans="1:21" ht="19.5" customHeight="1">
      <c r="A8" s="318" t="s">
        <v>518</v>
      </c>
      <c r="B8" s="319">
        <v>616</v>
      </c>
      <c r="C8" s="320">
        <v>462</v>
      </c>
      <c r="D8" s="320">
        <v>154</v>
      </c>
      <c r="E8" s="320">
        <v>631</v>
      </c>
      <c r="F8" s="320">
        <v>478</v>
      </c>
      <c r="G8" s="320">
        <v>153</v>
      </c>
      <c r="H8" s="320">
        <v>624</v>
      </c>
      <c r="I8" s="320">
        <v>459</v>
      </c>
      <c r="J8" s="320">
        <v>165</v>
      </c>
      <c r="L8" t="s">
        <v>495</v>
      </c>
      <c r="M8" t="str">
        <f>IF(B8=SUM(B9:B11),"ok",B8-SUM(B9:B11))</f>
        <v>ok</v>
      </c>
      <c r="N8" t="str">
        <f t="shared" ref="N8:U8" si="0">IF(C8=SUM(C9:C11),"ok",C8-SUM(C9:C11))</f>
        <v>ok</v>
      </c>
      <c r="O8" t="str">
        <f t="shared" si="0"/>
        <v>ok</v>
      </c>
      <c r="P8" t="str">
        <f t="shared" si="0"/>
        <v>ok</v>
      </c>
      <c r="Q8" t="str">
        <f t="shared" si="0"/>
        <v>ok</v>
      </c>
      <c r="R8" t="str">
        <f t="shared" si="0"/>
        <v>ok</v>
      </c>
      <c r="S8" t="str">
        <f t="shared" si="0"/>
        <v>ok</v>
      </c>
      <c r="T8" t="str">
        <f t="shared" si="0"/>
        <v>ok</v>
      </c>
      <c r="U8" t="str">
        <f t="shared" si="0"/>
        <v>ok</v>
      </c>
    </row>
    <row r="9" spans="1:21" ht="19.5" customHeight="1">
      <c r="A9" s="321" t="s">
        <v>519</v>
      </c>
      <c r="B9" s="322">
        <v>477</v>
      </c>
      <c r="C9" s="323">
        <v>368</v>
      </c>
      <c r="D9" s="323">
        <v>109</v>
      </c>
      <c r="E9" s="323">
        <v>499</v>
      </c>
      <c r="F9" s="323">
        <v>391</v>
      </c>
      <c r="G9" s="323">
        <v>108</v>
      </c>
      <c r="H9" s="323">
        <v>511</v>
      </c>
      <c r="I9" s="323">
        <v>382</v>
      </c>
      <c r="J9" s="323">
        <v>129</v>
      </c>
      <c r="L9" t="s">
        <v>382</v>
      </c>
      <c r="M9" t="str">
        <f>IF(B8=C8+D8,"ok",B8-(C8+D8))</f>
        <v>ok</v>
      </c>
      <c r="P9" t="str">
        <f>IF(E8=F8+G8,"ok",E8-(F8+G8))</f>
        <v>ok</v>
      </c>
      <c r="S9" t="str">
        <f>IF(H8=I8+J8,"ok",H8-(I8+J8))</f>
        <v>ok</v>
      </c>
    </row>
    <row r="10" spans="1:21" ht="19.5" customHeight="1">
      <c r="A10" s="321" t="s">
        <v>520</v>
      </c>
      <c r="B10" s="322">
        <v>95</v>
      </c>
      <c r="C10" s="323">
        <v>61</v>
      </c>
      <c r="D10" s="323">
        <v>34</v>
      </c>
      <c r="E10" s="323">
        <v>97</v>
      </c>
      <c r="F10" s="323">
        <v>62</v>
      </c>
      <c r="G10" s="323">
        <v>35</v>
      </c>
      <c r="H10" s="323">
        <v>81</v>
      </c>
      <c r="I10" s="323">
        <v>54</v>
      </c>
      <c r="J10" s="323">
        <v>27</v>
      </c>
      <c r="M10" t="str">
        <f>IF(B9=C9+D9,"ok",B9-(C9+D9))</f>
        <v>ok</v>
      </c>
      <c r="P10" t="str">
        <f>IF(E9=F9+G9,"ok",E9-(F9+G9))</f>
        <v>ok</v>
      </c>
      <c r="S10" t="str">
        <f>IF(H9=I9+J9,"ok",H9-(I9+J9))</f>
        <v>ok</v>
      </c>
    </row>
    <row r="11" spans="1:21" ht="19.5" customHeight="1">
      <c r="A11" s="321" t="s">
        <v>521</v>
      </c>
      <c r="B11" s="322">
        <v>44</v>
      </c>
      <c r="C11" s="323">
        <v>33</v>
      </c>
      <c r="D11" s="324">
        <v>11</v>
      </c>
      <c r="E11" s="323">
        <v>35</v>
      </c>
      <c r="F11" s="323">
        <v>25</v>
      </c>
      <c r="G11" s="324">
        <v>10</v>
      </c>
      <c r="H11" s="323">
        <v>32</v>
      </c>
      <c r="I11" s="323">
        <v>23</v>
      </c>
      <c r="J11" s="324">
        <v>9</v>
      </c>
      <c r="M11" t="str">
        <f>IF(B10=C10+D10,"ok",B10-(C10+D10))</f>
        <v>ok</v>
      </c>
      <c r="P11" t="str">
        <f>IF(E10=F10+G10,"ok",E10-(F10+G10))</f>
        <v>ok</v>
      </c>
      <c r="S11" t="str">
        <f>IF(H10=I10+J10,"ok",H10-(I10+J10))</f>
        <v>ok</v>
      </c>
    </row>
    <row r="12" spans="1:21" ht="19.5" customHeight="1">
      <c r="A12" s="325"/>
      <c r="B12" s="322"/>
      <c r="C12" s="323"/>
      <c r="D12" s="323"/>
      <c r="E12" s="323"/>
      <c r="F12" s="323"/>
      <c r="G12" s="323"/>
      <c r="H12" s="323"/>
      <c r="I12" s="323"/>
      <c r="J12" s="323"/>
      <c r="M12" t="str">
        <f>IF(B11=C11+D11,"ok",B11-(C11+D11))</f>
        <v>ok</v>
      </c>
      <c r="P12" t="str">
        <f>IF(E11=F11+G11,"ok",E11-(F11+G11))</f>
        <v>ok</v>
      </c>
      <c r="S12" t="str">
        <f>IF(H11=I11+J11,"ok",H11-(I11+J11))</f>
        <v>ok</v>
      </c>
    </row>
    <row r="13" spans="1:21" ht="19.5" customHeight="1">
      <c r="A13" s="326" t="s">
        <v>522</v>
      </c>
      <c r="B13" s="327">
        <v>422</v>
      </c>
      <c r="C13" s="328">
        <v>315</v>
      </c>
      <c r="D13" s="328">
        <v>107</v>
      </c>
      <c r="E13" s="328">
        <v>438</v>
      </c>
      <c r="F13" s="328">
        <v>319</v>
      </c>
      <c r="G13" s="328">
        <v>119</v>
      </c>
      <c r="H13" s="328">
        <v>453</v>
      </c>
      <c r="I13" s="328">
        <v>331</v>
      </c>
      <c r="J13" s="328">
        <v>122</v>
      </c>
    </row>
    <row r="14" spans="1:21" ht="19.5" customHeight="1">
      <c r="M14" t="str">
        <f>IF(B13=C13+D13,"ok",B13-(C13+D13))</f>
        <v>ok</v>
      </c>
      <c r="P14" t="str">
        <f>IF(E13=F13+G13,"ok",E13-(F13+G13))</f>
        <v>ok</v>
      </c>
      <c r="S14" t="str">
        <f>IF(H13=I13+J13,"ok",H13-(I13+J13))</f>
        <v>ok</v>
      </c>
    </row>
  </sheetData>
  <mergeCells count="1">
    <mergeCell ref="A6:A7"/>
  </mergeCells>
  <phoneticPr fontId="2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0A97-13A6-44B6-9C11-74B4A96FDA34}">
  <sheetPr>
    <pageSetUpPr fitToPage="1"/>
  </sheetPr>
  <dimension ref="A1:Q31"/>
  <sheetViews>
    <sheetView showGridLines="0" zoomScaleNormal="100" workbookViewId="0">
      <selection activeCell="U11" sqref="U11"/>
    </sheetView>
  </sheetViews>
  <sheetFormatPr defaultColWidth="9" defaultRowHeight="13"/>
  <cols>
    <col min="1" max="1" width="26.26953125" customWidth="1"/>
    <col min="2" max="4" width="11.36328125" customWidth="1"/>
    <col min="5" max="5" width="32.36328125" customWidth="1"/>
    <col min="6" max="8" width="11.36328125" customWidth="1"/>
    <col min="11" max="15" width="0" hidden="1" customWidth="1"/>
    <col min="16" max="17" width="9" hidden="1" customWidth="1"/>
  </cols>
  <sheetData>
    <row r="1" spans="1:17">
      <c r="A1" s="32"/>
      <c r="B1" s="294"/>
      <c r="C1" s="32"/>
      <c r="D1" s="32"/>
      <c r="E1" s="32"/>
      <c r="F1" s="32"/>
      <c r="G1" s="32"/>
      <c r="H1" s="32"/>
    </row>
    <row r="2" spans="1:17">
      <c r="A2" s="54"/>
      <c r="B2" s="27"/>
      <c r="C2" s="27"/>
      <c r="D2" s="27"/>
      <c r="E2" s="27"/>
      <c r="F2" s="27"/>
      <c r="G2" s="27"/>
      <c r="H2" s="27"/>
    </row>
    <row r="3" spans="1:17" ht="16.5">
      <c r="A3" s="329" t="s">
        <v>523</v>
      </c>
      <c r="B3" s="59"/>
      <c r="C3" s="27"/>
      <c r="D3" s="27"/>
      <c r="E3" s="27"/>
      <c r="F3" s="27"/>
      <c r="G3" s="27"/>
      <c r="H3" s="27"/>
      <c r="K3" t="s">
        <v>49</v>
      </c>
    </row>
    <row r="4" spans="1:17" ht="13.5" thickBot="1">
      <c r="A4" s="27"/>
      <c r="B4" s="27"/>
      <c r="C4" s="27"/>
      <c r="D4" s="27"/>
      <c r="E4" s="27"/>
      <c r="F4" s="27"/>
      <c r="G4" s="27"/>
      <c r="H4" s="27"/>
      <c r="K4" s="34" t="s">
        <v>377</v>
      </c>
    </row>
    <row r="5" spans="1:17" ht="15" customHeight="1" thickTop="1">
      <c r="A5" s="378" t="s">
        <v>524</v>
      </c>
      <c r="B5" s="151" t="s">
        <v>525</v>
      </c>
      <c r="C5" s="151">
        <v>3</v>
      </c>
      <c r="D5" s="330">
        <v>4</v>
      </c>
      <c r="E5" s="331" t="s">
        <v>524</v>
      </c>
      <c r="F5" s="332" t="str">
        <f t="shared" ref="F5:H6" si="0">B5</f>
        <v>令和２</v>
      </c>
      <c r="G5" s="332">
        <f t="shared" si="0"/>
        <v>3</v>
      </c>
      <c r="H5" s="333">
        <f t="shared" si="0"/>
        <v>4</v>
      </c>
      <c r="K5" s="151" t="str">
        <f>+B5</f>
        <v>令和２</v>
      </c>
      <c r="L5" s="151">
        <f>+G5</f>
        <v>3</v>
      </c>
      <c r="M5" s="334">
        <f>+H5</f>
        <v>4</v>
      </c>
      <c r="N5" s="335" t="s">
        <v>526</v>
      </c>
      <c r="O5" s="151" t="str">
        <f t="shared" ref="O5:Q6" si="1">+K5</f>
        <v>令和２</v>
      </c>
      <c r="P5" s="151">
        <f t="shared" si="1"/>
        <v>3</v>
      </c>
      <c r="Q5" s="334">
        <f t="shared" si="1"/>
        <v>4</v>
      </c>
    </row>
    <row r="6" spans="1:17" ht="15" customHeight="1">
      <c r="A6" s="361"/>
      <c r="B6" s="62" t="s">
        <v>527</v>
      </c>
      <c r="C6" s="62" t="s">
        <v>528</v>
      </c>
      <c r="D6" s="336" t="s">
        <v>529</v>
      </c>
      <c r="E6" s="337" t="s">
        <v>530</v>
      </c>
      <c r="F6" s="338" t="str">
        <f t="shared" si="0"/>
        <v>（3年3月）</v>
      </c>
      <c r="G6" s="338" t="str">
        <f t="shared" si="0"/>
        <v>（4年3月）</v>
      </c>
      <c r="H6" s="339" t="str">
        <f t="shared" si="0"/>
        <v>（5年3月）</v>
      </c>
      <c r="K6" s="62" t="str">
        <f>+B6</f>
        <v>（3年3月）</v>
      </c>
      <c r="L6" s="62" t="str">
        <f>+G6</f>
        <v>（4年3月）</v>
      </c>
      <c r="M6" s="340" t="str">
        <f>+H6</f>
        <v>（5年3月）</v>
      </c>
      <c r="N6" s="30" t="s">
        <v>531</v>
      </c>
      <c r="O6" s="62" t="str">
        <f t="shared" si="1"/>
        <v>（3年3月）</v>
      </c>
      <c r="P6" s="62" t="str">
        <f t="shared" si="1"/>
        <v>（4年3月）</v>
      </c>
      <c r="Q6" s="340" t="str">
        <f t="shared" si="1"/>
        <v>（5年3月）</v>
      </c>
    </row>
    <row r="7" spans="1:17">
      <c r="A7" s="224"/>
      <c r="B7" s="341"/>
      <c r="C7" s="33"/>
      <c r="D7" s="342"/>
      <c r="E7" s="343"/>
      <c r="F7" s="344"/>
      <c r="G7" s="345"/>
      <c r="H7" s="345"/>
      <c r="K7" t="s">
        <v>532</v>
      </c>
    </row>
    <row r="8" spans="1:17">
      <c r="A8" s="229" t="s">
        <v>533</v>
      </c>
      <c r="B8" s="346">
        <v>5</v>
      </c>
      <c r="C8" s="171">
        <v>4</v>
      </c>
      <c r="D8" s="347">
        <v>1</v>
      </c>
      <c r="E8" s="348" t="s">
        <v>463</v>
      </c>
      <c r="F8" s="309">
        <v>16</v>
      </c>
      <c r="G8" s="308">
        <v>24</v>
      </c>
      <c r="H8" s="308">
        <v>14</v>
      </c>
      <c r="I8" s="17"/>
      <c r="K8" t="str">
        <f>IF(B8=SUM(B10:B13),"ok",B8-SUM(B10:B13))</f>
        <v>ok</v>
      </c>
      <c r="L8" t="str">
        <f>IF(C8=SUM(C10:C13),"ok",C8-SUM(C10:C13))</f>
        <v>ok</v>
      </c>
      <c r="M8" t="str">
        <f>IF(D8=SUM(D10:D13),"ok",D8-SUM(D10:D13))</f>
        <v>ok</v>
      </c>
    </row>
    <row r="9" spans="1:17">
      <c r="A9" s="224" t="s">
        <v>534</v>
      </c>
      <c r="B9" s="262"/>
      <c r="C9" s="65"/>
      <c r="D9" s="349"/>
      <c r="E9" s="348" t="s">
        <v>464</v>
      </c>
      <c r="F9" s="309">
        <v>1</v>
      </c>
      <c r="G9" s="308">
        <v>0</v>
      </c>
      <c r="H9" s="310">
        <v>0</v>
      </c>
      <c r="I9" s="17"/>
    </row>
    <row r="10" spans="1:17">
      <c r="A10" s="233" t="s">
        <v>535</v>
      </c>
      <c r="B10" s="232">
        <v>1</v>
      </c>
      <c r="C10" s="310">
        <v>0</v>
      </c>
      <c r="D10" s="350">
        <v>0</v>
      </c>
      <c r="E10" s="348" t="s">
        <v>465</v>
      </c>
      <c r="F10" s="309">
        <v>2</v>
      </c>
      <c r="G10" s="310">
        <v>1</v>
      </c>
      <c r="H10" s="310">
        <v>1</v>
      </c>
      <c r="I10" s="17"/>
    </row>
    <row r="11" spans="1:17">
      <c r="A11" s="233" t="s">
        <v>536</v>
      </c>
      <c r="B11" s="232">
        <v>2</v>
      </c>
      <c r="C11" s="310">
        <v>2</v>
      </c>
      <c r="D11" s="350">
        <v>1</v>
      </c>
      <c r="E11" s="348" t="s">
        <v>466</v>
      </c>
      <c r="F11" s="309">
        <v>8</v>
      </c>
      <c r="G11" s="310">
        <v>5</v>
      </c>
      <c r="H11" s="310">
        <v>5</v>
      </c>
      <c r="I11" s="17"/>
    </row>
    <row r="12" spans="1:17">
      <c r="A12" s="233" t="s">
        <v>537</v>
      </c>
      <c r="B12" s="232">
        <v>1</v>
      </c>
      <c r="C12" s="310">
        <v>1</v>
      </c>
      <c r="D12" s="350">
        <v>0</v>
      </c>
      <c r="E12" s="348" t="s">
        <v>467</v>
      </c>
      <c r="F12" s="309">
        <v>8</v>
      </c>
      <c r="G12" s="308">
        <v>11</v>
      </c>
      <c r="H12" s="308">
        <v>5</v>
      </c>
      <c r="I12" s="17"/>
    </row>
    <row r="13" spans="1:17">
      <c r="A13" s="233" t="s">
        <v>538</v>
      </c>
      <c r="B13" s="232">
        <v>1</v>
      </c>
      <c r="C13" s="310">
        <v>1</v>
      </c>
      <c r="D13" s="350">
        <v>0</v>
      </c>
      <c r="E13" s="348" t="s">
        <v>468</v>
      </c>
      <c r="F13" s="309">
        <v>27</v>
      </c>
      <c r="G13" s="310">
        <v>27</v>
      </c>
      <c r="H13" s="310">
        <v>19</v>
      </c>
      <c r="I13" s="17"/>
    </row>
    <row r="14" spans="1:17">
      <c r="A14" s="224"/>
      <c r="B14" s="262"/>
      <c r="C14" s="65"/>
      <c r="D14" s="349"/>
      <c r="E14" s="348" t="s">
        <v>469</v>
      </c>
      <c r="F14" s="309">
        <v>0</v>
      </c>
      <c r="G14" s="310">
        <v>0</v>
      </c>
      <c r="H14" s="310">
        <v>1</v>
      </c>
      <c r="I14" s="17"/>
    </row>
    <row r="15" spans="1:17">
      <c r="A15" s="224"/>
      <c r="B15" s="262"/>
      <c r="C15" s="65"/>
      <c r="D15" s="349"/>
      <c r="E15" s="348" t="s">
        <v>539</v>
      </c>
      <c r="F15" s="309">
        <v>8</v>
      </c>
      <c r="G15" s="310">
        <v>6</v>
      </c>
      <c r="H15" s="310">
        <v>5</v>
      </c>
      <c r="I15" s="17"/>
      <c r="K15" t="s">
        <v>540</v>
      </c>
    </row>
    <row r="16" spans="1:17">
      <c r="A16" s="229" t="s">
        <v>541</v>
      </c>
      <c r="B16" s="346">
        <v>559</v>
      </c>
      <c r="C16" s="171">
        <v>487</v>
      </c>
      <c r="D16" s="347">
        <v>457</v>
      </c>
      <c r="E16" s="348" t="s">
        <v>471</v>
      </c>
      <c r="F16" s="309">
        <v>3</v>
      </c>
      <c r="G16" s="308">
        <v>0</v>
      </c>
      <c r="H16" s="308">
        <v>3</v>
      </c>
      <c r="I16" s="17"/>
      <c r="K16" t="str">
        <f>IF(B16=B18+B22+B27+F20,"ok",B16-(B18+B22+B27+F20))</f>
        <v>ok</v>
      </c>
      <c r="L16" t="str">
        <f>IF(C16=C18+C22+C27+G20,"ok",C16-(C18+C22+C27+G20))</f>
        <v>ok</v>
      </c>
      <c r="M16" t="str">
        <f>IF(D16=D18+D22+D27+H20,"ok",D16-(D18+D22+D27+H20))</f>
        <v>ok</v>
      </c>
    </row>
    <row r="17" spans="1:17">
      <c r="A17" s="224" t="s">
        <v>534</v>
      </c>
      <c r="B17" s="262"/>
      <c r="C17" s="65"/>
      <c r="D17" s="349"/>
      <c r="E17" s="348" t="s">
        <v>472</v>
      </c>
      <c r="F17" s="309">
        <v>22</v>
      </c>
      <c r="G17" s="308">
        <v>18</v>
      </c>
      <c r="H17" s="308">
        <v>11</v>
      </c>
      <c r="I17" s="17"/>
      <c r="K17" t="s">
        <v>542</v>
      </c>
    </row>
    <row r="18" spans="1:17">
      <c r="A18" s="233" t="s">
        <v>535</v>
      </c>
      <c r="B18" s="232">
        <v>2</v>
      </c>
      <c r="C18" s="43">
        <v>3</v>
      </c>
      <c r="D18" s="350">
        <v>9</v>
      </c>
      <c r="E18" s="348" t="s">
        <v>473</v>
      </c>
      <c r="F18" s="309">
        <v>59</v>
      </c>
      <c r="G18" s="308">
        <v>49</v>
      </c>
      <c r="H18" s="308">
        <v>42</v>
      </c>
      <c r="I18" s="17"/>
      <c r="K18" t="str">
        <f>IF(B18=B19+B20,"ok",B18-(B19+B20))</f>
        <v>ok</v>
      </c>
      <c r="L18" t="str">
        <f>IF(C18=C19+C20,"ok",C18-(C19+C20))</f>
        <v>ok</v>
      </c>
      <c r="M18" t="str">
        <f>IF(D18=D19+D20,"ok",D18-(D19+D20))</f>
        <v>ok</v>
      </c>
    </row>
    <row r="19" spans="1:17">
      <c r="A19" s="172" t="s">
        <v>453</v>
      </c>
      <c r="B19" s="232">
        <v>2</v>
      </c>
      <c r="C19" s="43">
        <v>1</v>
      </c>
      <c r="D19" s="310">
        <v>0</v>
      </c>
      <c r="E19" s="351"/>
      <c r="F19" s="307"/>
      <c r="G19" s="308"/>
      <c r="H19" s="308"/>
      <c r="I19" s="17"/>
    </row>
    <row r="20" spans="1:17">
      <c r="A20" s="172" t="s">
        <v>543</v>
      </c>
      <c r="B20" s="232">
        <v>0</v>
      </c>
      <c r="C20" s="43">
        <v>2</v>
      </c>
      <c r="D20" s="350">
        <v>9</v>
      </c>
      <c r="E20" s="351" t="s">
        <v>538</v>
      </c>
      <c r="F20" s="307">
        <v>5</v>
      </c>
      <c r="G20" s="308">
        <v>5</v>
      </c>
      <c r="H20" s="308">
        <v>4</v>
      </c>
      <c r="I20" s="17"/>
    </row>
    <row r="21" spans="1:17">
      <c r="A21" s="233"/>
      <c r="B21" s="262"/>
      <c r="C21" s="65"/>
      <c r="D21" s="308"/>
      <c r="E21" s="351"/>
      <c r="F21" s="307"/>
      <c r="G21" s="308"/>
      <c r="H21" s="308"/>
      <c r="I21" s="17"/>
      <c r="K21" t="s">
        <v>544</v>
      </c>
      <c r="O21" t="s">
        <v>545</v>
      </c>
    </row>
    <row r="22" spans="1:17">
      <c r="A22" s="233" t="s">
        <v>536</v>
      </c>
      <c r="B22" s="262">
        <v>341</v>
      </c>
      <c r="C22" s="65">
        <v>301</v>
      </c>
      <c r="D22" s="308">
        <v>287</v>
      </c>
      <c r="E22" s="352" t="s">
        <v>546</v>
      </c>
      <c r="F22" s="307"/>
      <c r="G22" s="308"/>
      <c r="H22" s="308"/>
      <c r="I22" s="17"/>
      <c r="K22" t="str">
        <f>IF(B22=SUM(B23:B25),"ok",B22-SUM(B23:B25))</f>
        <v>ok</v>
      </c>
      <c r="L22" t="str">
        <f>IF(C22=SUM(C23:C25),"ok",C22-SUM(C23:C25))</f>
        <v>ok</v>
      </c>
      <c r="M22" t="str">
        <f>IF(D22=SUM(D23:D25),"ok",D22-SUM(D23:D25))</f>
        <v>ok</v>
      </c>
      <c r="O22" t="str">
        <f>IF(B16=SUM(F23:F30),"ok",B16-SUM(F23:F30))</f>
        <v>ok</v>
      </c>
      <c r="P22" t="str">
        <f>IF(C16=SUM(G23:G30),"ok",C16-SUM(G23:G30))</f>
        <v>ok</v>
      </c>
      <c r="Q22" t="str">
        <f>IF(D16=SUM(H23:H30),"ok",D16-SUM(H23:H30))</f>
        <v>ok</v>
      </c>
    </row>
    <row r="23" spans="1:17">
      <c r="A23" s="172" t="s">
        <v>456</v>
      </c>
      <c r="B23" s="232">
        <v>0</v>
      </c>
      <c r="C23" s="43">
        <v>0</v>
      </c>
      <c r="D23" s="310">
        <v>0</v>
      </c>
      <c r="E23" s="353" t="s">
        <v>547</v>
      </c>
      <c r="F23" s="307">
        <v>220</v>
      </c>
      <c r="G23" s="308">
        <v>206</v>
      </c>
      <c r="H23" s="308">
        <v>158</v>
      </c>
      <c r="I23" s="17"/>
    </row>
    <row r="24" spans="1:17">
      <c r="A24" s="172" t="s">
        <v>548</v>
      </c>
      <c r="B24" s="262">
        <v>68</v>
      </c>
      <c r="C24" s="65">
        <v>54</v>
      </c>
      <c r="D24" s="308">
        <v>42</v>
      </c>
      <c r="E24" s="353" t="s">
        <v>549</v>
      </c>
      <c r="F24" s="307">
        <v>83</v>
      </c>
      <c r="G24" s="308">
        <v>74</v>
      </c>
      <c r="H24" s="308">
        <v>69</v>
      </c>
      <c r="I24" s="17"/>
    </row>
    <row r="25" spans="1:17">
      <c r="A25" s="172" t="s">
        <v>550</v>
      </c>
      <c r="B25" s="262">
        <v>273</v>
      </c>
      <c r="C25" s="65">
        <v>247</v>
      </c>
      <c r="D25" s="308">
        <v>245</v>
      </c>
      <c r="E25" s="353" t="s">
        <v>551</v>
      </c>
      <c r="F25" s="307">
        <v>42</v>
      </c>
      <c r="G25" s="308">
        <v>37</v>
      </c>
      <c r="H25" s="308">
        <v>39</v>
      </c>
      <c r="I25" s="17"/>
    </row>
    <row r="26" spans="1:17">
      <c r="A26" s="233"/>
      <c r="B26" s="262"/>
      <c r="C26" s="65"/>
      <c r="D26" s="308"/>
      <c r="E26" s="353" t="s">
        <v>552</v>
      </c>
      <c r="F26" s="307">
        <v>25</v>
      </c>
      <c r="G26" s="308">
        <v>35</v>
      </c>
      <c r="H26" s="308">
        <v>38</v>
      </c>
      <c r="I26" s="17"/>
      <c r="K26" t="s">
        <v>553</v>
      </c>
    </row>
    <row r="27" spans="1:17">
      <c r="A27" s="233" t="s">
        <v>537</v>
      </c>
      <c r="B27" s="262">
        <v>211</v>
      </c>
      <c r="C27" s="65">
        <v>178</v>
      </c>
      <c r="D27" s="308">
        <v>157</v>
      </c>
      <c r="E27" s="353" t="s">
        <v>554</v>
      </c>
      <c r="F27" s="307">
        <v>57</v>
      </c>
      <c r="G27" s="308">
        <v>43</v>
      </c>
      <c r="H27" s="308">
        <v>32</v>
      </c>
      <c r="I27" s="17"/>
      <c r="K27" t="str">
        <f>IF(B27=SUM(B28:B30,F8:F18),"ok",B27-SUM(B28:B30,F8:F18))</f>
        <v>ok</v>
      </c>
      <c r="L27" t="str">
        <f>IF(C27=SUM(C28:C30,G8:G18),"ok",C27-SUM(C28:C30,G8:G18))</f>
        <v>ok</v>
      </c>
      <c r="M27" t="str">
        <f>IF(D27=SUM(D28:D30,H8:H18),"ok",D27-SUM(D28:D30,H8:H18))</f>
        <v>ok</v>
      </c>
    </row>
    <row r="28" spans="1:17">
      <c r="A28" s="234" t="s">
        <v>555</v>
      </c>
      <c r="B28" s="232">
        <v>14</v>
      </c>
      <c r="C28" s="65">
        <v>8</v>
      </c>
      <c r="D28" s="308">
        <v>18</v>
      </c>
      <c r="E28" s="353" t="s">
        <v>556</v>
      </c>
      <c r="F28" s="307">
        <v>31</v>
      </c>
      <c r="G28" s="308">
        <v>19</v>
      </c>
      <c r="H28" s="308">
        <v>31</v>
      </c>
      <c r="I28" s="17"/>
    </row>
    <row r="29" spans="1:17">
      <c r="A29" s="234" t="s">
        <v>557</v>
      </c>
      <c r="B29" s="232">
        <v>4</v>
      </c>
      <c r="C29" s="65">
        <v>1</v>
      </c>
      <c r="D29" s="308">
        <v>3</v>
      </c>
      <c r="E29" s="353" t="s">
        <v>558</v>
      </c>
      <c r="F29" s="307">
        <v>17</v>
      </c>
      <c r="G29" s="308">
        <v>14</v>
      </c>
      <c r="H29" s="308">
        <v>17</v>
      </c>
      <c r="I29" s="17"/>
    </row>
    <row r="30" spans="1:17">
      <c r="A30" s="354" t="s">
        <v>559</v>
      </c>
      <c r="B30" s="251">
        <v>39</v>
      </c>
      <c r="C30" s="175">
        <v>28</v>
      </c>
      <c r="D30" s="316">
        <v>30</v>
      </c>
      <c r="E30" s="355" t="s">
        <v>560</v>
      </c>
      <c r="F30" s="316">
        <v>84</v>
      </c>
      <c r="G30" s="316">
        <v>59</v>
      </c>
      <c r="H30" s="316">
        <v>73</v>
      </c>
      <c r="I30" s="17"/>
    </row>
    <row r="31" spans="1:17">
      <c r="I31" s="17"/>
    </row>
  </sheetData>
  <mergeCells count="1">
    <mergeCell ref="A5:A6"/>
  </mergeCells>
  <phoneticPr fontId="2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5AB73-624C-411E-8B7D-346617CB1988}">
  <sheetPr>
    <pageSetUpPr fitToPage="1"/>
  </sheetPr>
  <dimension ref="A1:AE38"/>
  <sheetViews>
    <sheetView showGridLines="0" workbookViewId="0">
      <selection activeCell="G4" sqref="G4"/>
    </sheetView>
  </sheetViews>
  <sheetFormatPr defaultColWidth="9" defaultRowHeight="13"/>
  <cols>
    <col min="1" max="1" width="10.453125" customWidth="1"/>
    <col min="2" max="2" width="7.453125" customWidth="1"/>
    <col min="3" max="3" width="7.6328125" customWidth="1"/>
    <col min="4" max="4" width="8.1796875" customWidth="1"/>
    <col min="5" max="5" width="6.81640625" customWidth="1"/>
    <col min="6" max="8" width="6.08984375" customWidth="1"/>
    <col min="9" max="9" width="6.7265625" customWidth="1"/>
    <col min="10" max="14" width="5.90625" customWidth="1"/>
    <col min="15" max="16" width="7.90625" customWidth="1"/>
    <col min="17" max="18" width="6" customWidth="1"/>
    <col min="19" max="19" width="5.6328125" customWidth="1"/>
    <col min="20" max="20" width="6.6328125" bestFit="1" customWidth="1"/>
    <col min="21" max="22" width="5.6328125" customWidth="1"/>
    <col min="23" max="24" width="5.453125" customWidth="1"/>
    <col min="25" max="26" width="5.7265625" customWidth="1"/>
    <col min="27" max="28" width="5.36328125" customWidth="1"/>
    <col min="29" max="29" width="0" hidden="1" customWidth="1"/>
    <col min="30" max="31" width="9" hidden="1" customWidth="1"/>
  </cols>
  <sheetData>
    <row r="1" spans="1:31">
      <c r="A1" s="4"/>
      <c r="B1" s="56"/>
      <c r="C1" s="4"/>
      <c r="D1" s="4"/>
      <c r="E1" s="4"/>
      <c r="F1" s="57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8"/>
      <c r="AA1" s="59"/>
    </row>
    <row r="2" spans="1:3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9"/>
    </row>
    <row r="3" spans="1:31" ht="18" customHeight="1">
      <c r="A3" s="4"/>
      <c r="B3" s="60" t="s">
        <v>121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9"/>
      <c r="AC3" s="34" t="s">
        <v>89</v>
      </c>
    </row>
    <row r="4" spans="1:31" ht="18" customHeight="1" thickBot="1">
      <c r="A4" s="4"/>
      <c r="B4" s="4"/>
      <c r="C4" s="4"/>
      <c r="D4" s="4"/>
      <c r="E4" s="4"/>
      <c r="F4" s="4"/>
      <c r="G4" s="61"/>
      <c r="H4" s="61"/>
      <c r="I4" s="4"/>
      <c r="J4" s="4"/>
      <c r="K4" s="61"/>
      <c r="L4" s="6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9"/>
      <c r="AC4" s="34" t="s">
        <v>88</v>
      </c>
    </row>
    <row r="5" spans="1:31" ht="18" customHeight="1" thickTop="1">
      <c r="A5" s="360" t="s">
        <v>99</v>
      </c>
      <c r="B5" s="5" t="s">
        <v>58</v>
      </c>
      <c r="C5" s="6"/>
      <c r="D5" s="6"/>
      <c r="E5" s="357" t="s">
        <v>100</v>
      </c>
      <c r="F5" s="362"/>
      <c r="G5" s="363" t="s">
        <v>101</v>
      </c>
      <c r="H5" s="361"/>
      <c r="I5" s="359" t="s">
        <v>102</v>
      </c>
      <c r="J5" s="359"/>
      <c r="K5" s="364" t="s">
        <v>112</v>
      </c>
      <c r="L5" s="365"/>
      <c r="M5" s="364" t="s">
        <v>113</v>
      </c>
      <c r="N5" s="366"/>
      <c r="O5" s="357" t="s">
        <v>114</v>
      </c>
      <c r="P5" s="358"/>
      <c r="Q5" s="364" t="s">
        <v>115</v>
      </c>
      <c r="R5" s="366"/>
      <c r="S5" s="5" t="s">
        <v>103</v>
      </c>
      <c r="T5" s="9"/>
      <c r="U5" s="5" t="s">
        <v>104</v>
      </c>
      <c r="V5" s="9"/>
      <c r="W5" s="357" t="s">
        <v>105</v>
      </c>
      <c r="X5" s="358"/>
      <c r="Y5" s="357" t="s">
        <v>106</v>
      </c>
      <c r="Z5" s="359"/>
      <c r="AA5" s="59"/>
      <c r="AC5" s="5" t="s">
        <v>58</v>
      </c>
      <c r="AD5" s="6"/>
      <c r="AE5" s="6"/>
    </row>
    <row r="6" spans="1:31" ht="18" customHeight="1">
      <c r="A6" s="361"/>
      <c r="B6" s="30" t="s">
        <v>58</v>
      </c>
      <c r="C6" s="10" t="s">
        <v>9</v>
      </c>
      <c r="D6" s="30" t="s">
        <v>10</v>
      </c>
      <c r="E6" s="10" t="s">
        <v>9</v>
      </c>
      <c r="F6" s="8" t="s">
        <v>10</v>
      </c>
      <c r="G6" s="10" t="s">
        <v>9</v>
      </c>
      <c r="H6" s="8" t="s">
        <v>10</v>
      </c>
      <c r="I6" s="10" t="s">
        <v>9</v>
      </c>
      <c r="J6" s="30" t="s">
        <v>10</v>
      </c>
      <c r="K6" s="10" t="s">
        <v>9</v>
      </c>
      <c r="L6" s="30" t="s">
        <v>10</v>
      </c>
      <c r="M6" s="10" t="s">
        <v>9</v>
      </c>
      <c r="N6" s="30" t="s">
        <v>10</v>
      </c>
      <c r="O6" s="10" t="s">
        <v>9</v>
      </c>
      <c r="P6" s="8" t="s">
        <v>10</v>
      </c>
      <c r="Q6" s="10" t="s">
        <v>9</v>
      </c>
      <c r="R6" s="30" t="s">
        <v>10</v>
      </c>
      <c r="S6" s="10" t="s">
        <v>9</v>
      </c>
      <c r="T6" s="8" t="s">
        <v>10</v>
      </c>
      <c r="U6" s="10" t="s">
        <v>9</v>
      </c>
      <c r="V6" s="8" t="s">
        <v>10</v>
      </c>
      <c r="W6" s="62" t="s">
        <v>39</v>
      </c>
      <c r="X6" s="10" t="s">
        <v>62</v>
      </c>
      <c r="Y6" s="30" t="s">
        <v>9</v>
      </c>
      <c r="Z6" s="7" t="s">
        <v>10</v>
      </c>
      <c r="AA6" s="59"/>
      <c r="AC6" s="30" t="s">
        <v>58</v>
      </c>
      <c r="AD6" s="10" t="s">
        <v>9</v>
      </c>
      <c r="AE6" s="30" t="s">
        <v>10</v>
      </c>
    </row>
    <row r="7" spans="1:31" ht="18" customHeight="1">
      <c r="A7" s="39" t="s">
        <v>107</v>
      </c>
      <c r="B7" s="63" t="s">
        <v>108</v>
      </c>
      <c r="C7" s="63" t="s">
        <v>108</v>
      </c>
      <c r="D7" s="63" t="s">
        <v>108</v>
      </c>
      <c r="E7" s="63" t="s">
        <v>108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4"/>
    </row>
    <row r="8" spans="1:31" ht="18" customHeight="1">
      <c r="A8" s="11" t="s">
        <v>133</v>
      </c>
      <c r="B8" s="43">
        <v>1361</v>
      </c>
      <c r="C8" s="43">
        <v>100</v>
      </c>
      <c r="D8" s="43">
        <v>1261</v>
      </c>
      <c r="E8" s="43">
        <v>70</v>
      </c>
      <c r="F8" s="43">
        <v>72</v>
      </c>
      <c r="G8" s="43">
        <v>18</v>
      </c>
      <c r="H8" s="43">
        <v>37</v>
      </c>
      <c r="I8" s="43">
        <v>0</v>
      </c>
      <c r="J8" s="43">
        <v>16</v>
      </c>
      <c r="K8" s="43">
        <v>0</v>
      </c>
      <c r="L8" s="43">
        <v>50</v>
      </c>
      <c r="M8" s="43">
        <v>0</v>
      </c>
      <c r="N8" s="43">
        <v>13</v>
      </c>
      <c r="O8" s="43">
        <v>11</v>
      </c>
      <c r="P8" s="43">
        <v>1048</v>
      </c>
      <c r="Q8" s="43">
        <v>0</v>
      </c>
      <c r="R8" s="43">
        <v>14</v>
      </c>
      <c r="S8" s="43">
        <v>0</v>
      </c>
      <c r="T8" s="43">
        <v>2</v>
      </c>
      <c r="U8" s="43">
        <v>0</v>
      </c>
      <c r="V8" s="43">
        <v>0</v>
      </c>
      <c r="W8" s="43">
        <v>0</v>
      </c>
      <c r="X8" s="43">
        <v>4</v>
      </c>
      <c r="Y8" s="43">
        <v>1</v>
      </c>
      <c r="Z8" s="66">
        <v>5</v>
      </c>
      <c r="AC8" t="str">
        <f>IF(B8=C8+D8,"ok",B8-(C8+D8))</f>
        <v>ok</v>
      </c>
      <c r="AD8" t="str">
        <f t="shared" ref="AD8:AE12" si="0">IF(C8=E8+G8+I8+K8+M8+O8+Q8+S8+U8+W8+Y8,"ok",C8-(E8+G8+I8+K8+M8+O8+Q8+S8+U8+W8+Y8))</f>
        <v>ok</v>
      </c>
      <c r="AE8" t="str">
        <f t="shared" si="0"/>
        <v>ok</v>
      </c>
    </row>
    <row r="9" spans="1:31" ht="18" customHeight="1">
      <c r="A9" s="67">
        <v>2</v>
      </c>
      <c r="B9" s="43">
        <v>1363</v>
      </c>
      <c r="C9" s="43">
        <v>98</v>
      </c>
      <c r="D9" s="43">
        <v>1265</v>
      </c>
      <c r="E9" s="43">
        <v>68</v>
      </c>
      <c r="F9" s="43">
        <v>68</v>
      </c>
      <c r="G9" s="43">
        <v>18</v>
      </c>
      <c r="H9" s="43">
        <v>40</v>
      </c>
      <c r="I9" s="43">
        <v>0</v>
      </c>
      <c r="J9" s="43">
        <v>11</v>
      </c>
      <c r="K9" s="43">
        <v>0</v>
      </c>
      <c r="L9" s="43">
        <v>52</v>
      </c>
      <c r="M9" s="43">
        <v>0</v>
      </c>
      <c r="N9" s="43">
        <v>12</v>
      </c>
      <c r="O9" s="43">
        <v>12</v>
      </c>
      <c r="P9" s="43">
        <v>1045</v>
      </c>
      <c r="Q9" s="43">
        <v>0</v>
      </c>
      <c r="R9" s="43">
        <v>25</v>
      </c>
      <c r="S9" s="43">
        <v>0</v>
      </c>
      <c r="T9" s="43">
        <v>2</v>
      </c>
      <c r="U9" s="43">
        <v>0</v>
      </c>
      <c r="V9" s="43">
        <v>0</v>
      </c>
      <c r="W9" s="43">
        <v>0</v>
      </c>
      <c r="X9" s="43">
        <v>3</v>
      </c>
      <c r="Y9" s="43">
        <v>0</v>
      </c>
      <c r="Z9" s="66">
        <v>7</v>
      </c>
      <c r="AC9" t="str">
        <f>IF(B9=C9+D9,"ok",B9-(C9+D9))</f>
        <v>ok</v>
      </c>
      <c r="AD9" t="str">
        <f t="shared" si="0"/>
        <v>ok</v>
      </c>
      <c r="AE9" t="str">
        <f t="shared" si="0"/>
        <v>ok</v>
      </c>
    </row>
    <row r="10" spans="1:31" ht="18" customHeight="1">
      <c r="A10" s="67">
        <v>3</v>
      </c>
      <c r="B10" s="43">
        <v>1350</v>
      </c>
      <c r="C10" s="43">
        <v>93</v>
      </c>
      <c r="D10" s="43">
        <v>1257</v>
      </c>
      <c r="E10" s="43">
        <v>65</v>
      </c>
      <c r="F10" s="43">
        <v>66</v>
      </c>
      <c r="G10" s="43">
        <v>16</v>
      </c>
      <c r="H10" s="43">
        <v>39</v>
      </c>
      <c r="I10" s="43">
        <v>0</v>
      </c>
      <c r="J10" s="43">
        <v>13</v>
      </c>
      <c r="K10" s="43">
        <v>0</v>
      </c>
      <c r="L10" s="43">
        <v>51</v>
      </c>
      <c r="M10" s="43">
        <v>0</v>
      </c>
      <c r="N10" s="43">
        <v>15</v>
      </c>
      <c r="O10" s="43">
        <v>12</v>
      </c>
      <c r="P10" s="43">
        <v>1049</v>
      </c>
      <c r="Q10" s="43">
        <v>0</v>
      </c>
      <c r="R10" s="43">
        <v>12</v>
      </c>
      <c r="S10" s="43">
        <v>0</v>
      </c>
      <c r="T10" s="43">
        <v>2</v>
      </c>
      <c r="U10" s="43">
        <v>0</v>
      </c>
      <c r="V10" s="43">
        <v>0</v>
      </c>
      <c r="W10" s="43">
        <v>0</v>
      </c>
      <c r="X10" s="43">
        <v>5</v>
      </c>
      <c r="Y10" s="43">
        <v>0</v>
      </c>
      <c r="Z10" s="66">
        <v>5</v>
      </c>
      <c r="AC10" t="str">
        <f>IF(B10=C10+D10,"ok",B10-(C10+D10))</f>
        <v>ok</v>
      </c>
      <c r="AD10" t="str">
        <f t="shared" si="0"/>
        <v>ok</v>
      </c>
      <c r="AE10" t="str">
        <f t="shared" si="0"/>
        <v>ok</v>
      </c>
    </row>
    <row r="11" spans="1:31" ht="18" customHeight="1">
      <c r="A11" s="67">
        <v>4</v>
      </c>
      <c r="B11" s="43">
        <v>1377</v>
      </c>
      <c r="C11" s="43">
        <v>92</v>
      </c>
      <c r="D11" s="43">
        <v>1285</v>
      </c>
      <c r="E11" s="43">
        <v>66</v>
      </c>
      <c r="F11" s="43">
        <v>67</v>
      </c>
      <c r="G11" s="43">
        <v>14</v>
      </c>
      <c r="H11" s="43">
        <v>37</v>
      </c>
      <c r="I11" s="43">
        <v>0</v>
      </c>
      <c r="J11" s="43">
        <v>13</v>
      </c>
      <c r="K11" s="43">
        <v>0</v>
      </c>
      <c r="L11" s="43">
        <v>55</v>
      </c>
      <c r="M11" s="43">
        <v>0</v>
      </c>
      <c r="N11" s="43">
        <v>15</v>
      </c>
      <c r="O11" s="43">
        <v>12</v>
      </c>
      <c r="P11" s="43">
        <v>1075</v>
      </c>
      <c r="Q11" s="43">
        <v>0</v>
      </c>
      <c r="R11" s="43">
        <v>14</v>
      </c>
      <c r="S11" s="43">
        <v>0</v>
      </c>
      <c r="T11" s="43">
        <v>2</v>
      </c>
      <c r="U11" s="43">
        <v>0</v>
      </c>
      <c r="V11" s="43">
        <v>0</v>
      </c>
      <c r="W11" s="43">
        <v>0</v>
      </c>
      <c r="X11" s="43">
        <v>5</v>
      </c>
      <c r="Y11" s="43">
        <v>0</v>
      </c>
      <c r="Z11" s="66">
        <v>2</v>
      </c>
      <c r="AA11" s="17"/>
      <c r="AC11" t="str">
        <f>IF(B11=C11+D11,"ok",B11-(C11+D11))</f>
        <v>ok</v>
      </c>
      <c r="AD11" t="str">
        <f t="shared" si="0"/>
        <v>ok</v>
      </c>
      <c r="AE11" t="str">
        <f t="shared" si="0"/>
        <v>ok</v>
      </c>
    </row>
    <row r="12" spans="1:31" ht="18" customHeight="1">
      <c r="A12" s="68">
        <v>5</v>
      </c>
      <c r="B12" s="78">
        <v>1405</v>
      </c>
      <c r="C12" s="78">
        <v>97</v>
      </c>
      <c r="D12" s="78">
        <v>1308</v>
      </c>
      <c r="E12" s="78">
        <v>68</v>
      </c>
      <c r="F12" s="78">
        <v>65</v>
      </c>
      <c r="G12" s="78">
        <v>15</v>
      </c>
      <c r="H12" s="78">
        <v>38</v>
      </c>
      <c r="I12" s="78">
        <v>1</v>
      </c>
      <c r="J12" s="78">
        <v>12</v>
      </c>
      <c r="K12" s="43">
        <v>0</v>
      </c>
      <c r="L12" s="78">
        <v>59</v>
      </c>
      <c r="M12" s="43">
        <v>0</v>
      </c>
      <c r="N12" s="78">
        <v>19</v>
      </c>
      <c r="O12" s="78">
        <v>13</v>
      </c>
      <c r="P12" s="78">
        <v>1081</v>
      </c>
      <c r="Q12" s="43">
        <v>0</v>
      </c>
      <c r="R12" s="78">
        <v>19</v>
      </c>
      <c r="S12" s="43">
        <v>0</v>
      </c>
      <c r="T12" s="78">
        <v>3</v>
      </c>
      <c r="U12" s="43">
        <v>0</v>
      </c>
      <c r="V12" s="43">
        <v>0</v>
      </c>
      <c r="W12" s="43">
        <v>0</v>
      </c>
      <c r="X12" s="78">
        <v>7</v>
      </c>
      <c r="Y12" s="78">
        <v>0</v>
      </c>
      <c r="Z12" s="78">
        <v>5</v>
      </c>
      <c r="AA12" s="17"/>
      <c r="AC12" t="str">
        <f>IF(B12=C12+D12,"ok",B12-(C12+D12))</f>
        <v>ok</v>
      </c>
      <c r="AD12" t="str">
        <f t="shared" si="0"/>
        <v>ok</v>
      </c>
      <c r="AE12" t="str">
        <f t="shared" si="0"/>
        <v>ok</v>
      </c>
    </row>
    <row r="13" spans="1:31" ht="19">
      <c r="A13" s="69" t="s">
        <v>91</v>
      </c>
      <c r="B13" s="70"/>
      <c r="C13" s="70" t="s">
        <v>108</v>
      </c>
      <c r="D13" s="70" t="s">
        <v>108</v>
      </c>
      <c r="E13" s="70"/>
      <c r="F13" s="70"/>
      <c r="G13" s="66"/>
      <c r="H13" s="66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6"/>
      <c r="AA13" s="17"/>
    </row>
    <row r="14" spans="1:31">
      <c r="A14" s="67" t="str">
        <f>A8</f>
        <v>令和元年度</v>
      </c>
      <c r="B14" s="70">
        <v>353</v>
      </c>
      <c r="C14" s="70">
        <v>24</v>
      </c>
      <c r="D14" s="70">
        <v>329</v>
      </c>
      <c r="E14" s="70">
        <v>10</v>
      </c>
      <c r="F14" s="70">
        <v>13</v>
      </c>
      <c r="G14" s="66">
        <v>3</v>
      </c>
      <c r="H14" s="66">
        <v>14</v>
      </c>
      <c r="I14" s="70">
        <v>0</v>
      </c>
      <c r="J14" s="70">
        <v>0</v>
      </c>
      <c r="K14" s="70">
        <v>0</v>
      </c>
      <c r="L14" s="70">
        <v>21</v>
      </c>
      <c r="M14" s="70">
        <v>0</v>
      </c>
      <c r="N14" s="70">
        <v>14</v>
      </c>
      <c r="O14" s="70">
        <v>11</v>
      </c>
      <c r="P14" s="70">
        <v>257</v>
      </c>
      <c r="Q14" s="70">
        <v>0</v>
      </c>
      <c r="R14" s="70">
        <v>0</v>
      </c>
      <c r="S14" s="70">
        <v>0</v>
      </c>
      <c r="T14" s="70">
        <v>3</v>
      </c>
      <c r="U14" s="70">
        <v>0</v>
      </c>
      <c r="V14" s="70">
        <v>0</v>
      </c>
      <c r="W14" s="70">
        <v>0</v>
      </c>
      <c r="X14" s="70">
        <v>7</v>
      </c>
      <c r="Y14" s="70">
        <v>0</v>
      </c>
      <c r="Z14" s="66">
        <v>0</v>
      </c>
      <c r="AA14" s="17"/>
      <c r="AC14" t="str">
        <f>IF(B14=C14+D14,"ok",B14-(C14+D14))</f>
        <v>ok</v>
      </c>
      <c r="AD14" t="str">
        <f>IF(C14=E14+G14+I14+K14+M14+O14+Q14+S14+U14+W14+Y14,"ok",C14-(E14+G14+I14+K14+M14+O14+Q14+S14+U14+W14+Y14))</f>
        <v>ok</v>
      </c>
      <c r="AE14" t="str">
        <f>IF(D14=F14+H14+J14+L14+N14+P14+R14+T14+V14+X14+Z14,"ok",D14-(F14+H14+J14+L14+N14+P14+R14+T14+V14+X14+Z14))</f>
        <v>ok</v>
      </c>
    </row>
    <row r="15" spans="1:31" ht="18" customHeight="1">
      <c r="A15" s="67">
        <f>A9</f>
        <v>2</v>
      </c>
      <c r="B15" s="43">
        <v>463</v>
      </c>
      <c r="C15" s="43">
        <v>30</v>
      </c>
      <c r="D15" s="43">
        <v>433</v>
      </c>
      <c r="E15" s="43">
        <v>13</v>
      </c>
      <c r="F15" s="43">
        <v>16</v>
      </c>
      <c r="G15" s="43">
        <v>2</v>
      </c>
      <c r="H15" s="43">
        <v>21</v>
      </c>
      <c r="I15" s="43">
        <v>0</v>
      </c>
      <c r="J15" s="43">
        <v>0</v>
      </c>
      <c r="K15" s="43">
        <v>0</v>
      </c>
      <c r="L15" s="43">
        <v>26</v>
      </c>
      <c r="M15" s="43">
        <v>1</v>
      </c>
      <c r="N15" s="43">
        <v>16</v>
      </c>
      <c r="O15" s="43">
        <v>13</v>
      </c>
      <c r="P15" s="43">
        <v>327</v>
      </c>
      <c r="Q15" s="43">
        <v>1</v>
      </c>
      <c r="R15" s="43">
        <v>19</v>
      </c>
      <c r="S15" s="43">
        <v>0</v>
      </c>
      <c r="T15" s="43">
        <v>3</v>
      </c>
      <c r="U15" s="43">
        <v>0</v>
      </c>
      <c r="V15" s="43">
        <v>0</v>
      </c>
      <c r="W15" s="43">
        <v>0</v>
      </c>
      <c r="X15" s="43">
        <v>5</v>
      </c>
      <c r="Y15" s="43">
        <v>0</v>
      </c>
      <c r="Z15" s="43">
        <v>0</v>
      </c>
      <c r="AA15" s="17"/>
      <c r="AC15" t="str">
        <f>IF(B15=C15+D15,"ok",B15-(C15+D15))</f>
        <v>ok</v>
      </c>
      <c r="AD15" t="str">
        <f t="shared" ref="AD15:AE18" si="1">IF(C15=E15+G15+I15+K15+M15+O15+Q15+S15+U15+W15+Y15,"ok",C15-(E15+G15+I15+K15+M15+O15+Q15+S15+U15+W15+Y15))</f>
        <v>ok</v>
      </c>
      <c r="AE15" t="str">
        <f t="shared" si="1"/>
        <v>ok</v>
      </c>
    </row>
    <row r="16" spans="1:31" ht="18" customHeight="1">
      <c r="A16" s="67">
        <f>A10</f>
        <v>3</v>
      </c>
      <c r="B16" s="43">
        <v>503</v>
      </c>
      <c r="C16" s="43">
        <v>31</v>
      </c>
      <c r="D16" s="43">
        <v>472</v>
      </c>
      <c r="E16" s="43">
        <v>13</v>
      </c>
      <c r="F16" s="43">
        <v>16</v>
      </c>
      <c r="G16" s="43">
        <v>2</v>
      </c>
      <c r="H16" s="43">
        <v>22</v>
      </c>
      <c r="I16" s="43">
        <v>0</v>
      </c>
      <c r="J16" s="43">
        <v>1</v>
      </c>
      <c r="K16" s="65">
        <v>2</v>
      </c>
      <c r="L16" s="43">
        <v>26</v>
      </c>
      <c r="M16" s="43">
        <v>1</v>
      </c>
      <c r="N16" s="43">
        <v>13</v>
      </c>
      <c r="O16" s="43">
        <v>13</v>
      </c>
      <c r="P16" s="43">
        <v>385</v>
      </c>
      <c r="Q16" s="43">
        <v>0</v>
      </c>
      <c r="R16" s="43">
        <v>0</v>
      </c>
      <c r="S16" s="43">
        <v>0</v>
      </c>
      <c r="T16" s="43">
        <v>4</v>
      </c>
      <c r="U16" s="43">
        <v>0</v>
      </c>
      <c r="V16" s="43">
        <v>0</v>
      </c>
      <c r="W16" s="43">
        <v>0</v>
      </c>
      <c r="X16" s="43">
        <v>5</v>
      </c>
      <c r="Y16" s="43">
        <v>0</v>
      </c>
      <c r="Z16" s="43">
        <v>0</v>
      </c>
      <c r="AA16" s="17"/>
      <c r="AC16" t="str">
        <f>IF(B16=C16+D16,"ok",B16-(C16+D16))</f>
        <v>ok</v>
      </c>
      <c r="AD16" t="str">
        <f t="shared" si="1"/>
        <v>ok</v>
      </c>
      <c r="AE16" t="str">
        <f t="shared" si="1"/>
        <v>ok</v>
      </c>
    </row>
    <row r="17" spans="1:31" ht="18" customHeight="1">
      <c r="A17" s="67">
        <f>A11</f>
        <v>4</v>
      </c>
      <c r="B17" s="43">
        <v>518</v>
      </c>
      <c r="C17" s="43">
        <v>33</v>
      </c>
      <c r="D17" s="43">
        <v>485</v>
      </c>
      <c r="E17" s="43">
        <v>13</v>
      </c>
      <c r="F17" s="43">
        <v>17</v>
      </c>
      <c r="G17" s="43">
        <v>3</v>
      </c>
      <c r="H17" s="43">
        <v>23</v>
      </c>
      <c r="I17" s="43">
        <v>0</v>
      </c>
      <c r="J17" s="43">
        <v>1</v>
      </c>
      <c r="K17" s="43">
        <v>2</v>
      </c>
      <c r="L17" s="43">
        <v>30</v>
      </c>
      <c r="M17" s="43">
        <v>3</v>
      </c>
      <c r="N17" s="43">
        <v>13</v>
      </c>
      <c r="O17" s="43">
        <v>12</v>
      </c>
      <c r="P17" s="43">
        <v>391</v>
      </c>
      <c r="Q17" s="43">
        <v>0</v>
      </c>
      <c r="R17" s="43">
        <v>0</v>
      </c>
      <c r="S17" s="43">
        <v>0</v>
      </c>
      <c r="T17" s="43">
        <v>4</v>
      </c>
      <c r="U17" s="43">
        <v>0</v>
      </c>
      <c r="V17" s="43">
        <v>0</v>
      </c>
      <c r="W17" s="43">
        <v>0</v>
      </c>
      <c r="X17" s="43">
        <v>6</v>
      </c>
      <c r="Y17" s="43">
        <v>0</v>
      </c>
      <c r="Z17" s="43">
        <v>0</v>
      </c>
      <c r="AA17" s="17"/>
    </row>
    <row r="18" spans="1:31" ht="18" customHeight="1">
      <c r="A18" s="68">
        <f>A12</f>
        <v>5</v>
      </c>
      <c r="B18" s="78">
        <v>608</v>
      </c>
      <c r="C18" s="78">
        <v>37</v>
      </c>
      <c r="D18" s="78">
        <v>571</v>
      </c>
      <c r="E18" s="78">
        <v>14</v>
      </c>
      <c r="F18" s="78">
        <v>20</v>
      </c>
      <c r="G18" s="78">
        <v>3</v>
      </c>
      <c r="H18" s="78">
        <v>24</v>
      </c>
      <c r="I18" s="78">
        <v>1</v>
      </c>
      <c r="J18" s="78">
        <v>1</v>
      </c>
      <c r="K18" s="78">
        <v>3</v>
      </c>
      <c r="L18" s="79">
        <v>30</v>
      </c>
      <c r="M18" s="79">
        <v>1</v>
      </c>
      <c r="N18" s="79">
        <v>12</v>
      </c>
      <c r="O18" s="78">
        <v>15</v>
      </c>
      <c r="P18" s="78">
        <v>468</v>
      </c>
      <c r="Q18" s="78">
        <v>0</v>
      </c>
      <c r="R18" s="78">
        <v>0</v>
      </c>
      <c r="S18" s="78">
        <v>0</v>
      </c>
      <c r="T18" s="78">
        <v>5</v>
      </c>
      <c r="U18" s="78">
        <v>0</v>
      </c>
      <c r="V18" s="78">
        <v>0</v>
      </c>
      <c r="W18" s="78">
        <v>0</v>
      </c>
      <c r="X18" s="78">
        <v>9</v>
      </c>
      <c r="Y18" s="78">
        <v>0</v>
      </c>
      <c r="Z18" s="78">
        <v>0</v>
      </c>
      <c r="AA18" s="71"/>
      <c r="AC18" t="str">
        <f>IF(B18=C18+D18,"ok",B18-(C18+D18))</f>
        <v>ok</v>
      </c>
      <c r="AD18" t="str">
        <f t="shared" si="1"/>
        <v>ok</v>
      </c>
      <c r="AE18">
        <f t="shared" si="1"/>
        <v>2</v>
      </c>
    </row>
    <row r="19" spans="1:31" ht="18" customHeight="1">
      <c r="A19" s="39" t="s">
        <v>109</v>
      </c>
      <c r="B19" s="70" t="s">
        <v>124</v>
      </c>
      <c r="C19" s="70" t="s">
        <v>108</v>
      </c>
      <c r="D19" s="70" t="s">
        <v>108</v>
      </c>
      <c r="E19" s="70"/>
      <c r="F19" s="70"/>
      <c r="G19" s="66"/>
      <c r="H19" s="66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66"/>
      <c r="AA19" s="17"/>
    </row>
    <row r="20" spans="1:31" ht="18" customHeight="1">
      <c r="A20" s="11" t="str">
        <f>$A$8</f>
        <v>令和元年度</v>
      </c>
      <c r="B20" s="43">
        <v>5080</v>
      </c>
      <c r="C20" s="43">
        <v>1819</v>
      </c>
      <c r="D20" s="43">
        <v>3261</v>
      </c>
      <c r="E20" s="43">
        <v>243</v>
      </c>
      <c r="F20" s="43">
        <v>34</v>
      </c>
      <c r="G20" s="43">
        <v>2</v>
      </c>
      <c r="H20" s="43">
        <v>0</v>
      </c>
      <c r="I20" s="43">
        <v>213</v>
      </c>
      <c r="J20" s="43">
        <v>98</v>
      </c>
      <c r="K20" s="43">
        <v>2</v>
      </c>
      <c r="L20" s="43">
        <v>0</v>
      </c>
      <c r="M20" s="43">
        <v>0</v>
      </c>
      <c r="N20" s="43">
        <v>0</v>
      </c>
      <c r="O20" s="43">
        <v>1330</v>
      </c>
      <c r="P20" s="43">
        <v>2656</v>
      </c>
      <c r="Q20" s="43">
        <v>23</v>
      </c>
      <c r="R20" s="43">
        <v>39</v>
      </c>
      <c r="S20" s="43">
        <v>0</v>
      </c>
      <c r="T20" s="43">
        <v>308</v>
      </c>
      <c r="U20" s="43">
        <v>0</v>
      </c>
      <c r="V20" s="43">
        <v>3</v>
      </c>
      <c r="W20" s="43">
        <v>2</v>
      </c>
      <c r="X20" s="43">
        <v>90</v>
      </c>
      <c r="Y20" s="43">
        <v>4</v>
      </c>
      <c r="Z20" s="66">
        <v>33</v>
      </c>
      <c r="AA20" s="17"/>
      <c r="AC20" t="str">
        <f>IF(B20=C20+D20,"ok",B20-(C20+D20))</f>
        <v>ok</v>
      </c>
      <c r="AD20" t="str">
        <f t="shared" ref="AD20:AE24" si="2">IF(C20=E20+G20+I20+K20+M20+O20+Q20+S20+U20+W20+Y20,"ok",C20-(E20+G20+I20+K20+M20+O20+Q20+S20+U20+W20+Y20))</f>
        <v>ok</v>
      </c>
      <c r="AE20" t="str">
        <f t="shared" si="2"/>
        <v>ok</v>
      </c>
    </row>
    <row r="21" spans="1:31" ht="18" customHeight="1">
      <c r="A21" s="11">
        <f>$A$9</f>
        <v>2</v>
      </c>
      <c r="B21" s="43">
        <v>5055</v>
      </c>
      <c r="C21" s="43">
        <v>1807</v>
      </c>
      <c r="D21" s="43">
        <v>3248</v>
      </c>
      <c r="E21" s="43">
        <v>233</v>
      </c>
      <c r="F21" s="43">
        <v>38</v>
      </c>
      <c r="G21" s="43">
        <v>0</v>
      </c>
      <c r="H21" s="43">
        <v>0</v>
      </c>
      <c r="I21" s="43">
        <v>208</v>
      </c>
      <c r="J21" s="43">
        <v>96</v>
      </c>
      <c r="K21" s="43">
        <v>2</v>
      </c>
      <c r="L21" s="43">
        <v>0</v>
      </c>
      <c r="M21" s="43">
        <v>0</v>
      </c>
      <c r="N21" s="43">
        <v>0</v>
      </c>
      <c r="O21" s="43">
        <v>1341</v>
      </c>
      <c r="P21" s="43">
        <v>2677</v>
      </c>
      <c r="Q21" s="43">
        <v>19</v>
      </c>
      <c r="R21" s="43">
        <v>36</v>
      </c>
      <c r="S21" s="43">
        <v>1</v>
      </c>
      <c r="T21" s="43">
        <v>309</v>
      </c>
      <c r="U21" s="43">
        <v>0</v>
      </c>
      <c r="V21" s="43">
        <v>2</v>
      </c>
      <c r="W21" s="43">
        <v>2</v>
      </c>
      <c r="X21" s="43">
        <v>88</v>
      </c>
      <c r="Y21" s="43">
        <v>1</v>
      </c>
      <c r="Z21" s="66">
        <v>2</v>
      </c>
      <c r="AA21" s="17"/>
      <c r="AC21" t="str">
        <f>IF(B21=C21+D21,"ok",B21-(C21+D21))</f>
        <v>ok</v>
      </c>
      <c r="AD21" t="str">
        <f t="shared" si="2"/>
        <v>ok</v>
      </c>
      <c r="AE21" t="str">
        <f t="shared" si="2"/>
        <v>ok</v>
      </c>
    </row>
    <row r="22" spans="1:31" ht="18" customHeight="1">
      <c r="A22" s="11">
        <f>$A$10</f>
        <v>3</v>
      </c>
      <c r="B22" s="43">
        <v>5032</v>
      </c>
      <c r="C22" s="43">
        <v>1789</v>
      </c>
      <c r="D22" s="43">
        <v>3243</v>
      </c>
      <c r="E22" s="43">
        <v>222</v>
      </c>
      <c r="F22" s="43">
        <v>46</v>
      </c>
      <c r="G22" s="43">
        <v>0</v>
      </c>
      <c r="H22" s="43">
        <v>0</v>
      </c>
      <c r="I22" s="43">
        <v>203</v>
      </c>
      <c r="J22" s="43">
        <v>100</v>
      </c>
      <c r="K22" s="43">
        <v>0</v>
      </c>
      <c r="L22" s="43">
        <v>0</v>
      </c>
      <c r="M22" s="43">
        <v>0</v>
      </c>
      <c r="N22" s="43">
        <v>0</v>
      </c>
      <c r="O22" s="43">
        <v>1346</v>
      </c>
      <c r="P22" s="43">
        <v>2649</v>
      </c>
      <c r="Q22" s="43">
        <v>15</v>
      </c>
      <c r="R22" s="43">
        <v>43</v>
      </c>
      <c r="S22" s="43">
        <v>1</v>
      </c>
      <c r="T22" s="43">
        <v>309</v>
      </c>
      <c r="U22" s="43">
        <v>0</v>
      </c>
      <c r="V22" s="43">
        <v>1</v>
      </c>
      <c r="W22" s="43">
        <v>2</v>
      </c>
      <c r="X22" s="43">
        <v>95</v>
      </c>
      <c r="Y22" s="43">
        <v>0</v>
      </c>
      <c r="Z22" s="66">
        <v>0</v>
      </c>
      <c r="AA22" s="17"/>
      <c r="AC22" t="str">
        <f>IF(B22=C22+D22,"ok",B22-(C22+D22))</f>
        <v>ok</v>
      </c>
      <c r="AD22" t="str">
        <f t="shared" si="2"/>
        <v>ok</v>
      </c>
      <c r="AE22" t="str">
        <f t="shared" si="2"/>
        <v>ok</v>
      </c>
    </row>
    <row r="23" spans="1:31" ht="18" customHeight="1">
      <c r="A23" s="11">
        <f>$A$11</f>
        <v>4</v>
      </c>
      <c r="B23" s="43">
        <v>5001</v>
      </c>
      <c r="C23" s="43">
        <v>1766</v>
      </c>
      <c r="D23" s="43">
        <v>3235</v>
      </c>
      <c r="E23" s="43">
        <v>206</v>
      </c>
      <c r="F23" s="43">
        <v>56</v>
      </c>
      <c r="G23" s="43">
        <v>0</v>
      </c>
      <c r="H23" s="43">
        <v>0</v>
      </c>
      <c r="I23" s="65">
        <v>198</v>
      </c>
      <c r="J23" s="65">
        <v>100</v>
      </c>
      <c r="K23" s="65">
        <v>0</v>
      </c>
      <c r="L23" s="65">
        <v>0</v>
      </c>
      <c r="M23" s="65">
        <v>0</v>
      </c>
      <c r="N23" s="65">
        <v>0</v>
      </c>
      <c r="O23" s="65">
        <v>1343</v>
      </c>
      <c r="P23" s="65">
        <v>2649</v>
      </c>
      <c r="Q23" s="65">
        <v>16</v>
      </c>
      <c r="R23" s="43">
        <v>32</v>
      </c>
      <c r="S23" s="43">
        <v>1</v>
      </c>
      <c r="T23" s="43">
        <v>297</v>
      </c>
      <c r="U23" s="43">
        <v>0</v>
      </c>
      <c r="V23" s="43">
        <v>0</v>
      </c>
      <c r="W23" s="43">
        <v>2</v>
      </c>
      <c r="X23" s="43">
        <v>97</v>
      </c>
      <c r="Y23" s="43">
        <v>0</v>
      </c>
      <c r="Z23" s="66">
        <v>4</v>
      </c>
      <c r="AA23" s="17"/>
      <c r="AC23" t="str">
        <f>IF(B23=C23+D23,"ok",B23-(C23+D23))</f>
        <v>ok</v>
      </c>
      <c r="AD23" t="str">
        <f t="shared" si="2"/>
        <v>ok</v>
      </c>
      <c r="AE23" t="str">
        <f t="shared" si="2"/>
        <v>ok</v>
      </c>
    </row>
    <row r="24" spans="1:31" ht="18" customHeight="1">
      <c r="A24" s="68">
        <f>$A$12</f>
        <v>5</v>
      </c>
      <c r="B24" s="78">
        <v>4930</v>
      </c>
      <c r="C24" s="78">
        <v>1723</v>
      </c>
      <c r="D24" s="78">
        <v>3207</v>
      </c>
      <c r="E24" s="82">
        <v>195</v>
      </c>
      <c r="F24" s="82">
        <v>66</v>
      </c>
      <c r="G24" s="82">
        <v>0</v>
      </c>
      <c r="H24" s="82">
        <v>0</v>
      </c>
      <c r="I24" s="78">
        <v>188</v>
      </c>
      <c r="J24" s="78">
        <v>95</v>
      </c>
      <c r="K24" s="78">
        <v>0</v>
      </c>
      <c r="L24" s="65">
        <v>0</v>
      </c>
      <c r="M24" s="65">
        <v>0</v>
      </c>
      <c r="N24" s="65">
        <v>0</v>
      </c>
      <c r="O24" s="78">
        <v>1321</v>
      </c>
      <c r="P24" s="78">
        <v>2611</v>
      </c>
      <c r="Q24" s="78">
        <v>16</v>
      </c>
      <c r="R24" s="82">
        <v>37</v>
      </c>
      <c r="S24" s="82">
        <v>1</v>
      </c>
      <c r="T24" s="82">
        <v>296</v>
      </c>
      <c r="U24" s="43">
        <v>0</v>
      </c>
      <c r="V24" s="82">
        <v>2</v>
      </c>
      <c r="W24" s="82">
        <v>2</v>
      </c>
      <c r="X24" s="82">
        <v>96</v>
      </c>
      <c r="Y24" s="82">
        <v>0</v>
      </c>
      <c r="Z24" s="82">
        <v>4</v>
      </c>
      <c r="AA24" s="71"/>
      <c r="AC24" t="str">
        <f>IF(B24=C24+D24,"ok",B24-(C24+D24))</f>
        <v>ok</v>
      </c>
      <c r="AD24" t="str">
        <f t="shared" si="2"/>
        <v>ok</v>
      </c>
      <c r="AE24" t="str">
        <f t="shared" si="2"/>
        <v>ok</v>
      </c>
    </row>
    <row r="25" spans="1:31" ht="18" customHeight="1">
      <c r="A25" s="39" t="s">
        <v>110</v>
      </c>
      <c r="B25" s="43" t="s">
        <v>108</v>
      </c>
      <c r="C25" s="43" t="s">
        <v>108</v>
      </c>
      <c r="D25" s="43" t="s">
        <v>108</v>
      </c>
      <c r="E25" s="43"/>
      <c r="F25" s="43"/>
      <c r="G25" s="43"/>
      <c r="H25" s="43"/>
      <c r="I25" s="65"/>
      <c r="J25" s="65"/>
      <c r="K25" s="65"/>
      <c r="L25" s="65"/>
      <c r="M25" s="65"/>
      <c r="N25" s="65"/>
      <c r="O25" s="65"/>
      <c r="P25" s="65"/>
      <c r="Q25" s="65"/>
      <c r="R25" s="43"/>
      <c r="S25" s="43"/>
      <c r="T25" s="43"/>
      <c r="U25" s="43"/>
      <c r="V25" s="43"/>
      <c r="W25" s="43"/>
      <c r="X25" s="43"/>
      <c r="Y25" s="43"/>
      <c r="Z25" s="66"/>
      <c r="AA25" s="17"/>
    </row>
    <row r="26" spans="1:31" ht="18" customHeight="1">
      <c r="A26" s="11" t="str">
        <f>$A$8</f>
        <v>令和元年度</v>
      </c>
      <c r="B26" s="43">
        <v>3021</v>
      </c>
      <c r="C26" s="43">
        <v>1657</v>
      </c>
      <c r="D26" s="43">
        <v>1364</v>
      </c>
      <c r="E26" s="43">
        <v>130</v>
      </c>
      <c r="F26" s="43">
        <v>12</v>
      </c>
      <c r="G26" s="43">
        <v>0</v>
      </c>
      <c r="H26" s="43">
        <v>0</v>
      </c>
      <c r="I26" s="65">
        <v>161</v>
      </c>
      <c r="J26" s="65">
        <v>25</v>
      </c>
      <c r="K26" s="65">
        <v>6</v>
      </c>
      <c r="L26" s="65">
        <v>0</v>
      </c>
      <c r="M26" s="65">
        <v>0</v>
      </c>
      <c r="N26" s="65">
        <v>0</v>
      </c>
      <c r="O26" s="65">
        <v>1335</v>
      </c>
      <c r="P26" s="65">
        <v>1107</v>
      </c>
      <c r="Q26" s="65">
        <v>0</v>
      </c>
      <c r="R26" s="43">
        <v>2</v>
      </c>
      <c r="S26" s="43">
        <v>1</v>
      </c>
      <c r="T26" s="43">
        <v>156</v>
      </c>
      <c r="U26" s="43">
        <v>0</v>
      </c>
      <c r="V26" s="43">
        <v>0</v>
      </c>
      <c r="W26" s="43">
        <v>1</v>
      </c>
      <c r="X26" s="43">
        <v>34</v>
      </c>
      <c r="Y26" s="43">
        <v>23</v>
      </c>
      <c r="Z26" s="66">
        <v>28</v>
      </c>
      <c r="AA26" s="17"/>
      <c r="AC26" t="str">
        <f>IF(B26=C26+D26,"ok",B26-(C26+D26))</f>
        <v>ok</v>
      </c>
      <c r="AD26" t="str">
        <f t="shared" ref="AD26:AE30" si="3">IF(C26=E26+G26+I26+K26+M26+O26+Q26+S26+U26+W26+Y26,"ok",C26-(E26+G26+I26+K26+M26+O26+Q26+S26+U26+W26+Y26))</f>
        <v>ok</v>
      </c>
      <c r="AE26" t="str">
        <f t="shared" si="3"/>
        <v>ok</v>
      </c>
    </row>
    <row r="27" spans="1:31" ht="18" customHeight="1">
      <c r="A27" s="11">
        <f>$A$9</f>
        <v>2</v>
      </c>
      <c r="B27" s="43">
        <v>3008</v>
      </c>
      <c r="C27" s="43">
        <v>1637</v>
      </c>
      <c r="D27" s="43">
        <v>1371</v>
      </c>
      <c r="E27" s="43">
        <v>129</v>
      </c>
      <c r="F27" s="43">
        <v>12</v>
      </c>
      <c r="G27" s="43">
        <v>1</v>
      </c>
      <c r="H27" s="43">
        <v>0</v>
      </c>
      <c r="I27" s="65">
        <v>157</v>
      </c>
      <c r="J27" s="65">
        <v>24</v>
      </c>
      <c r="K27" s="65">
        <v>2</v>
      </c>
      <c r="L27" s="65">
        <v>0</v>
      </c>
      <c r="M27" s="65">
        <v>2</v>
      </c>
      <c r="N27" s="65">
        <v>0</v>
      </c>
      <c r="O27" s="65">
        <v>1328</v>
      </c>
      <c r="P27" s="65">
        <v>1128</v>
      </c>
      <c r="Q27" s="65">
        <v>2</v>
      </c>
      <c r="R27" s="43">
        <v>1</v>
      </c>
      <c r="S27" s="43">
        <v>1</v>
      </c>
      <c r="T27" s="43">
        <v>156</v>
      </c>
      <c r="U27" s="43">
        <v>0</v>
      </c>
      <c r="V27" s="43">
        <v>3</v>
      </c>
      <c r="W27" s="43">
        <v>1</v>
      </c>
      <c r="X27" s="43">
        <v>37</v>
      </c>
      <c r="Y27" s="43">
        <v>14</v>
      </c>
      <c r="Z27" s="66">
        <v>10</v>
      </c>
      <c r="AA27" s="17"/>
      <c r="AC27" t="str">
        <f>IF(B27=C27+D27,"ok",B27-(C27+D27))</f>
        <v>ok</v>
      </c>
      <c r="AD27" t="str">
        <f t="shared" si="3"/>
        <v>ok</v>
      </c>
      <c r="AE27" t="str">
        <f t="shared" si="3"/>
        <v>ok</v>
      </c>
    </row>
    <row r="28" spans="1:31" ht="18" customHeight="1">
      <c r="A28" s="11">
        <f>$A$10</f>
        <v>3</v>
      </c>
      <c r="B28" s="43">
        <v>2996</v>
      </c>
      <c r="C28" s="43">
        <v>1631</v>
      </c>
      <c r="D28" s="43">
        <v>1365</v>
      </c>
      <c r="E28" s="43">
        <v>127</v>
      </c>
      <c r="F28" s="43">
        <v>11</v>
      </c>
      <c r="G28" s="43">
        <v>3</v>
      </c>
      <c r="H28" s="43">
        <v>0</v>
      </c>
      <c r="I28" s="65">
        <v>153</v>
      </c>
      <c r="J28" s="65">
        <v>25</v>
      </c>
      <c r="K28" s="65">
        <v>3</v>
      </c>
      <c r="L28" s="65">
        <v>0</v>
      </c>
      <c r="M28" s="65">
        <v>1</v>
      </c>
      <c r="N28" s="65">
        <v>1</v>
      </c>
      <c r="O28" s="65">
        <v>1333</v>
      </c>
      <c r="P28" s="65">
        <v>1127</v>
      </c>
      <c r="Q28" s="65">
        <v>1</v>
      </c>
      <c r="R28" s="43">
        <v>1</v>
      </c>
      <c r="S28" s="43">
        <v>1</v>
      </c>
      <c r="T28" s="43">
        <v>152</v>
      </c>
      <c r="U28" s="43">
        <v>0</v>
      </c>
      <c r="V28" s="43">
        <v>1</v>
      </c>
      <c r="W28" s="43">
        <v>1</v>
      </c>
      <c r="X28" s="43">
        <v>37</v>
      </c>
      <c r="Y28" s="43">
        <v>8</v>
      </c>
      <c r="Z28" s="66">
        <v>10</v>
      </c>
      <c r="AA28" s="17"/>
      <c r="AC28" t="str">
        <f>IF(B28=C28+D28,"ok",B28-(C28+D28))</f>
        <v>ok</v>
      </c>
      <c r="AD28" t="str">
        <f t="shared" si="3"/>
        <v>ok</v>
      </c>
      <c r="AE28" t="str">
        <f t="shared" si="3"/>
        <v>ok</v>
      </c>
    </row>
    <row r="29" spans="1:31" ht="18" customHeight="1">
      <c r="A29" s="11">
        <f>$A$11</f>
        <v>4</v>
      </c>
      <c r="B29" s="43">
        <v>2981</v>
      </c>
      <c r="C29" s="43">
        <v>1608</v>
      </c>
      <c r="D29" s="43">
        <v>1373</v>
      </c>
      <c r="E29" s="43">
        <v>128</v>
      </c>
      <c r="F29" s="43">
        <v>11</v>
      </c>
      <c r="G29" s="43">
        <v>2</v>
      </c>
      <c r="H29" s="43">
        <v>0</v>
      </c>
      <c r="I29" s="65">
        <v>143</v>
      </c>
      <c r="J29" s="65">
        <v>33</v>
      </c>
      <c r="K29" s="65">
        <v>2</v>
      </c>
      <c r="L29" s="43">
        <v>0</v>
      </c>
      <c r="M29" s="43">
        <v>1</v>
      </c>
      <c r="N29" s="43">
        <v>1</v>
      </c>
      <c r="O29" s="65">
        <v>1314</v>
      </c>
      <c r="P29" s="65">
        <v>1116</v>
      </c>
      <c r="Q29" s="65">
        <v>0</v>
      </c>
      <c r="R29" s="43">
        <v>2</v>
      </c>
      <c r="S29" s="43">
        <v>0</v>
      </c>
      <c r="T29" s="43">
        <v>155</v>
      </c>
      <c r="U29" s="43">
        <v>0</v>
      </c>
      <c r="V29" s="43">
        <v>2</v>
      </c>
      <c r="W29" s="43">
        <v>1</v>
      </c>
      <c r="X29" s="43">
        <v>36</v>
      </c>
      <c r="Y29" s="43">
        <v>17</v>
      </c>
      <c r="Z29" s="66">
        <v>17</v>
      </c>
      <c r="AA29" s="17"/>
      <c r="AC29" t="str">
        <f>IF(B29=C29+D29,"ok",B29-(C29+D29))</f>
        <v>ok</v>
      </c>
      <c r="AD29" t="str">
        <f>IF(C29=E29+G29+I29+K29+M29+O29+Q29+S29+U29+W29+Y29,"ok",C29-(E29+G29+I29+K29+M29+O29+Q29+S29+U29+W29+Y29))</f>
        <v>ok</v>
      </c>
      <c r="AE29" t="str">
        <f t="shared" si="3"/>
        <v>ok</v>
      </c>
    </row>
    <row r="30" spans="1:31" ht="18" customHeight="1">
      <c r="A30" s="68">
        <f>$A$12</f>
        <v>5</v>
      </c>
      <c r="B30" s="78">
        <v>2901</v>
      </c>
      <c r="C30" s="78">
        <v>1559</v>
      </c>
      <c r="D30" s="78">
        <v>1342</v>
      </c>
      <c r="E30" s="78">
        <v>131</v>
      </c>
      <c r="F30" s="78">
        <v>9</v>
      </c>
      <c r="G30" s="78">
        <v>2</v>
      </c>
      <c r="H30" s="43">
        <v>0</v>
      </c>
      <c r="I30" s="78">
        <v>126</v>
      </c>
      <c r="J30" s="78">
        <v>34</v>
      </c>
      <c r="K30" s="78">
        <v>2</v>
      </c>
      <c r="L30" s="82">
        <v>0</v>
      </c>
      <c r="M30" s="82">
        <v>2</v>
      </c>
      <c r="N30" s="79">
        <v>1</v>
      </c>
      <c r="O30" s="78">
        <v>1282</v>
      </c>
      <c r="P30" s="78">
        <v>1094</v>
      </c>
      <c r="Q30" s="78">
        <v>1</v>
      </c>
      <c r="R30" s="78">
        <v>4</v>
      </c>
      <c r="S30" s="78">
        <v>0</v>
      </c>
      <c r="T30" s="78">
        <v>156</v>
      </c>
      <c r="U30" s="78">
        <v>0</v>
      </c>
      <c r="V30" s="78">
        <v>1</v>
      </c>
      <c r="W30" s="78">
        <v>1</v>
      </c>
      <c r="X30" s="78">
        <v>34</v>
      </c>
      <c r="Y30" s="78">
        <v>12</v>
      </c>
      <c r="Z30" s="78">
        <v>9</v>
      </c>
      <c r="AA30" s="17"/>
      <c r="AC30" t="str">
        <f>IF(B30=C30+D30,"ok",B30-(C30+D30))</f>
        <v>ok</v>
      </c>
      <c r="AD30" t="str">
        <f>IF(C30=E30+G30+I30+K30+M30+O30+Q30+S30+U30+W30+Y30,"ok",C30-(E30+G30+I30+K30+M30+O30+Q30+S30+U30+W30+Y30))</f>
        <v>ok</v>
      </c>
      <c r="AE30" t="str">
        <f t="shared" si="3"/>
        <v>ok</v>
      </c>
    </row>
    <row r="31" spans="1:31" ht="18" customHeight="1">
      <c r="A31" s="39" t="s">
        <v>111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66"/>
      <c r="AA31" s="17"/>
    </row>
    <row r="32" spans="1:31" ht="18" customHeight="1">
      <c r="A32" s="11" t="str">
        <f>$A$8</f>
        <v>令和元年度</v>
      </c>
      <c r="B32" s="43">
        <v>2909</v>
      </c>
      <c r="C32" s="43">
        <v>2005</v>
      </c>
      <c r="D32" s="43">
        <v>904</v>
      </c>
      <c r="E32" s="43">
        <v>66</v>
      </c>
      <c r="F32" s="43">
        <v>3</v>
      </c>
      <c r="G32" s="43">
        <v>17</v>
      </c>
      <c r="H32" s="43">
        <v>1</v>
      </c>
      <c r="I32" s="43">
        <v>91</v>
      </c>
      <c r="J32" s="43">
        <v>6</v>
      </c>
      <c r="K32" s="43">
        <v>9</v>
      </c>
      <c r="L32" s="43">
        <v>4</v>
      </c>
      <c r="M32" s="43">
        <v>8</v>
      </c>
      <c r="N32" s="43">
        <v>0</v>
      </c>
      <c r="O32" s="43">
        <v>1711</v>
      </c>
      <c r="P32" s="43">
        <v>739</v>
      </c>
      <c r="Q32" s="43">
        <v>7</v>
      </c>
      <c r="R32" s="43">
        <v>11</v>
      </c>
      <c r="S32" s="43">
        <v>0</v>
      </c>
      <c r="T32" s="43">
        <v>87</v>
      </c>
      <c r="U32" s="43">
        <v>0</v>
      </c>
      <c r="V32" s="43">
        <v>0</v>
      </c>
      <c r="W32" s="43">
        <v>0</v>
      </c>
      <c r="X32" s="43">
        <v>0</v>
      </c>
      <c r="Y32" s="43">
        <v>96</v>
      </c>
      <c r="Z32" s="66">
        <v>53</v>
      </c>
      <c r="AA32" s="17"/>
      <c r="AC32" t="str">
        <f>IF(B32=C32+D32,"ok",B32-(C32+D32))</f>
        <v>ok</v>
      </c>
      <c r="AD32" t="str">
        <f t="shared" ref="AD32:AE36" si="4">IF(C32=E32+G32+I32+K32+M32+O32+Q32+S32+U32+W32+Y32,"ok",C32-(E32+G32+I32+K32+M32+O32+Q32+S32+U32+W32+Y32))</f>
        <v>ok</v>
      </c>
      <c r="AE32" t="str">
        <f t="shared" si="4"/>
        <v>ok</v>
      </c>
    </row>
    <row r="33" spans="1:31" ht="18" customHeight="1">
      <c r="A33" s="11">
        <f>$A$9</f>
        <v>2</v>
      </c>
      <c r="B33" s="43">
        <v>2855</v>
      </c>
      <c r="C33" s="43">
        <v>1966</v>
      </c>
      <c r="D33" s="43">
        <v>889</v>
      </c>
      <c r="E33" s="43">
        <v>65</v>
      </c>
      <c r="F33" s="43">
        <v>3</v>
      </c>
      <c r="G33" s="43">
        <v>19</v>
      </c>
      <c r="H33" s="43">
        <v>0</v>
      </c>
      <c r="I33" s="43">
        <v>87</v>
      </c>
      <c r="J33" s="43">
        <v>8</v>
      </c>
      <c r="K33" s="43">
        <v>12</v>
      </c>
      <c r="L33" s="43">
        <v>3</v>
      </c>
      <c r="M33" s="43">
        <v>15</v>
      </c>
      <c r="N33" s="43">
        <v>1</v>
      </c>
      <c r="O33" s="43">
        <v>1690</v>
      </c>
      <c r="P33" s="43">
        <v>729</v>
      </c>
      <c r="Q33" s="43">
        <v>7</v>
      </c>
      <c r="R33" s="43">
        <v>14</v>
      </c>
      <c r="S33" s="43">
        <v>0</v>
      </c>
      <c r="T33" s="43">
        <v>87</v>
      </c>
      <c r="U33" s="43">
        <v>0</v>
      </c>
      <c r="V33" s="43">
        <v>0</v>
      </c>
      <c r="W33" s="43">
        <v>0</v>
      </c>
      <c r="X33" s="43">
        <v>0</v>
      </c>
      <c r="Y33" s="43">
        <v>71</v>
      </c>
      <c r="Z33" s="66">
        <v>44</v>
      </c>
      <c r="AA33" s="17"/>
      <c r="AC33" t="str">
        <f>IF(B33=C33+D33,"ok",B33-(C33+D33))</f>
        <v>ok</v>
      </c>
      <c r="AD33" t="str">
        <f t="shared" si="4"/>
        <v>ok</v>
      </c>
      <c r="AE33" t="str">
        <f t="shared" si="4"/>
        <v>ok</v>
      </c>
    </row>
    <row r="34" spans="1:31" ht="18" customHeight="1">
      <c r="A34" s="11">
        <f>$A$10</f>
        <v>3</v>
      </c>
      <c r="B34" s="43">
        <v>2829</v>
      </c>
      <c r="C34" s="43">
        <v>1916</v>
      </c>
      <c r="D34" s="43">
        <v>913</v>
      </c>
      <c r="E34" s="43">
        <v>64</v>
      </c>
      <c r="F34" s="43">
        <v>3</v>
      </c>
      <c r="G34" s="43">
        <v>14</v>
      </c>
      <c r="H34" s="43">
        <v>2</v>
      </c>
      <c r="I34" s="43">
        <v>85</v>
      </c>
      <c r="J34" s="43">
        <v>11</v>
      </c>
      <c r="K34" s="43">
        <v>12</v>
      </c>
      <c r="L34" s="43">
        <v>5</v>
      </c>
      <c r="M34" s="43">
        <v>13</v>
      </c>
      <c r="N34" s="43">
        <v>1</v>
      </c>
      <c r="O34" s="43">
        <v>1659</v>
      </c>
      <c r="P34" s="43">
        <v>742</v>
      </c>
      <c r="Q34" s="43">
        <v>8</v>
      </c>
      <c r="R34" s="43">
        <v>22</v>
      </c>
      <c r="S34" s="43">
        <v>0</v>
      </c>
      <c r="T34" s="43">
        <v>89</v>
      </c>
      <c r="U34" s="43">
        <v>0</v>
      </c>
      <c r="V34" s="43">
        <v>0</v>
      </c>
      <c r="W34" s="43">
        <v>0</v>
      </c>
      <c r="X34" s="43">
        <v>0</v>
      </c>
      <c r="Y34" s="43">
        <v>61</v>
      </c>
      <c r="Z34" s="66">
        <v>38</v>
      </c>
      <c r="AA34" s="17"/>
      <c r="AC34" t="str">
        <f>IF(B34=C34+D34,"ok",B34-(C34+D34))</f>
        <v>ok</v>
      </c>
      <c r="AD34" t="str">
        <f t="shared" si="4"/>
        <v>ok</v>
      </c>
      <c r="AE34" t="str">
        <f t="shared" si="4"/>
        <v>ok</v>
      </c>
    </row>
    <row r="35" spans="1:31" ht="18" customHeight="1">
      <c r="A35" s="11">
        <f>$A$11</f>
        <v>4</v>
      </c>
      <c r="B35" s="43">
        <v>2770</v>
      </c>
      <c r="C35" s="43">
        <v>1890</v>
      </c>
      <c r="D35" s="43">
        <v>880</v>
      </c>
      <c r="E35" s="43">
        <v>64</v>
      </c>
      <c r="F35" s="43">
        <v>3</v>
      </c>
      <c r="G35" s="43">
        <v>13</v>
      </c>
      <c r="H35" s="43">
        <v>2</v>
      </c>
      <c r="I35" s="43">
        <v>80</v>
      </c>
      <c r="J35" s="43">
        <v>11</v>
      </c>
      <c r="K35" s="43">
        <v>11</v>
      </c>
      <c r="L35" s="43">
        <v>5</v>
      </c>
      <c r="M35" s="43">
        <v>15</v>
      </c>
      <c r="N35" s="43">
        <v>1</v>
      </c>
      <c r="O35" s="43">
        <v>1659</v>
      </c>
      <c r="P35" s="43">
        <v>729</v>
      </c>
      <c r="Q35" s="43">
        <v>5</v>
      </c>
      <c r="R35" s="43">
        <v>9</v>
      </c>
      <c r="S35" s="43">
        <v>0</v>
      </c>
      <c r="T35" s="43">
        <v>86</v>
      </c>
      <c r="U35" s="43">
        <v>0</v>
      </c>
      <c r="V35" s="43">
        <v>0</v>
      </c>
      <c r="W35" s="43">
        <v>0</v>
      </c>
      <c r="X35" s="43">
        <v>0</v>
      </c>
      <c r="Y35" s="43">
        <v>43</v>
      </c>
      <c r="Z35" s="66">
        <v>34</v>
      </c>
      <c r="AA35" s="17"/>
      <c r="AC35" t="str">
        <f>IF(B35=C35+D35,"ok",B35-(C35+D35))</f>
        <v>ok</v>
      </c>
      <c r="AD35" t="str">
        <f t="shared" si="4"/>
        <v>ok</v>
      </c>
      <c r="AE35" t="str">
        <f t="shared" si="4"/>
        <v>ok</v>
      </c>
    </row>
    <row r="36" spans="1:31" ht="18" customHeight="1">
      <c r="A36" s="72">
        <f>$A$12</f>
        <v>5</v>
      </c>
      <c r="B36" s="80">
        <v>2725</v>
      </c>
      <c r="C36" s="81">
        <v>1839</v>
      </c>
      <c r="D36" s="81">
        <v>886</v>
      </c>
      <c r="E36" s="81">
        <v>62</v>
      </c>
      <c r="F36" s="81">
        <v>5</v>
      </c>
      <c r="G36" s="81">
        <v>18</v>
      </c>
      <c r="H36" s="84">
        <v>1</v>
      </c>
      <c r="I36" s="81">
        <v>80</v>
      </c>
      <c r="J36" s="81">
        <v>10</v>
      </c>
      <c r="K36" s="81">
        <v>8</v>
      </c>
      <c r="L36" s="81">
        <v>5</v>
      </c>
      <c r="M36" s="81">
        <v>11</v>
      </c>
      <c r="N36" s="81">
        <v>1</v>
      </c>
      <c r="O36" s="81">
        <v>1615</v>
      </c>
      <c r="P36" s="81">
        <v>738</v>
      </c>
      <c r="Q36" s="81">
        <v>6</v>
      </c>
      <c r="R36" s="81">
        <v>9</v>
      </c>
      <c r="S36" s="53">
        <v>0</v>
      </c>
      <c r="T36" s="81">
        <v>86</v>
      </c>
      <c r="U36" s="53">
        <v>0</v>
      </c>
      <c r="V36" s="53">
        <v>0</v>
      </c>
      <c r="W36" s="53">
        <v>0</v>
      </c>
      <c r="X36" s="53">
        <v>0</v>
      </c>
      <c r="Y36" s="81">
        <v>39</v>
      </c>
      <c r="Z36" s="81">
        <v>31</v>
      </c>
      <c r="AA36" s="17"/>
      <c r="AC36" t="str">
        <f>IF(B36=C36+D36,"ok",B36-(C36+D36))</f>
        <v>ok</v>
      </c>
      <c r="AD36" t="str">
        <f t="shared" si="4"/>
        <v>ok</v>
      </c>
      <c r="AE36" t="str">
        <f t="shared" si="4"/>
        <v>ok</v>
      </c>
    </row>
    <row r="37" spans="1:31" ht="18" customHeight="1">
      <c r="A37" s="7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3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</sheetData>
  <mergeCells count="10">
    <mergeCell ref="O5:P5"/>
    <mergeCell ref="W5:X5"/>
    <mergeCell ref="Y5:Z5"/>
    <mergeCell ref="A5:A6"/>
    <mergeCell ref="E5:F5"/>
    <mergeCell ref="G5:H5"/>
    <mergeCell ref="I5:J5"/>
    <mergeCell ref="K5:L5"/>
    <mergeCell ref="M5:N5"/>
    <mergeCell ref="Q5:R5"/>
  </mergeCells>
  <phoneticPr fontId="13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39F6-4E0A-46F4-A47C-D2500000BFDC}">
  <sheetPr codeName="Sheet4">
    <pageSetUpPr fitToPage="1"/>
  </sheetPr>
  <dimension ref="A1:M33"/>
  <sheetViews>
    <sheetView showGridLines="0" workbookViewId="0"/>
  </sheetViews>
  <sheetFormatPr defaultColWidth="9" defaultRowHeight="13"/>
  <cols>
    <col min="1" max="1" width="13" customWidth="1"/>
    <col min="2" max="3" width="7.453125" customWidth="1"/>
    <col min="4" max="4" width="7.90625" customWidth="1"/>
    <col min="5" max="7" width="7.453125" customWidth="1"/>
    <col min="8" max="8" width="9.453125" customWidth="1"/>
    <col min="9" max="13" width="7.453125" customWidth="1"/>
  </cols>
  <sheetData>
    <row r="1" spans="1:13">
      <c r="A1" s="4"/>
      <c r="B1" s="56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8"/>
      <c r="B2" s="4" t="s">
        <v>37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>
      <c r="B3" s="26" t="s">
        <v>122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3.5" thickBot="1">
      <c r="A4" s="4"/>
      <c r="B4" s="13" t="s">
        <v>16</v>
      </c>
      <c r="C4" s="13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4.25" customHeight="1" thickTop="1">
      <c r="A5" s="360" t="s">
        <v>86</v>
      </c>
      <c r="B5" s="5" t="s">
        <v>17</v>
      </c>
      <c r="C5" s="9"/>
      <c r="D5" s="14"/>
      <c r="E5" s="5" t="s">
        <v>18</v>
      </c>
      <c r="F5" s="6"/>
      <c r="G5" s="9"/>
      <c r="H5" s="5" t="s">
        <v>19</v>
      </c>
      <c r="I5" s="6"/>
      <c r="J5" s="6"/>
      <c r="K5" s="6"/>
      <c r="L5" s="6"/>
      <c r="M5" s="6"/>
    </row>
    <row r="6" spans="1:13" ht="14.25" customHeight="1">
      <c r="A6" s="369"/>
      <c r="B6" s="367" t="s">
        <v>22</v>
      </c>
      <c r="C6" s="367" t="s">
        <v>23</v>
      </c>
      <c r="D6" s="15" t="s">
        <v>20</v>
      </c>
      <c r="E6" s="367" t="s">
        <v>58</v>
      </c>
      <c r="F6" s="367" t="s">
        <v>7</v>
      </c>
      <c r="G6" s="367" t="s">
        <v>8</v>
      </c>
      <c r="H6" s="367" t="s">
        <v>58</v>
      </c>
      <c r="I6" s="74" t="s">
        <v>48</v>
      </c>
      <c r="J6" s="75"/>
      <c r="K6" s="74" t="s">
        <v>21</v>
      </c>
      <c r="L6" s="75"/>
      <c r="M6" s="75"/>
    </row>
    <row r="7" spans="1:13" ht="14.25" customHeight="1">
      <c r="A7" s="361"/>
      <c r="B7" s="368"/>
      <c r="C7" s="368"/>
      <c r="D7" s="16"/>
      <c r="E7" s="368"/>
      <c r="F7" s="368"/>
      <c r="G7" s="368"/>
      <c r="H7" s="368"/>
      <c r="I7" s="7" t="s">
        <v>9</v>
      </c>
      <c r="J7" s="10" t="s">
        <v>10</v>
      </c>
      <c r="K7" s="7" t="s">
        <v>24</v>
      </c>
      <c r="L7" s="7" t="s">
        <v>40</v>
      </c>
      <c r="M7" s="7" t="s">
        <v>41</v>
      </c>
    </row>
    <row r="8" spans="1:13" ht="9.7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4.25" customHeight="1">
      <c r="A9" s="3" t="s">
        <v>134</v>
      </c>
      <c r="B9" s="76">
        <v>155</v>
      </c>
      <c r="C9" s="77">
        <v>0</v>
      </c>
      <c r="D9" s="40">
        <v>669</v>
      </c>
      <c r="E9" s="40">
        <v>1912</v>
      </c>
      <c r="F9" s="40">
        <v>1405</v>
      </c>
      <c r="G9" s="40">
        <v>507</v>
      </c>
      <c r="H9" s="40">
        <v>11583</v>
      </c>
      <c r="I9" s="40">
        <v>5871</v>
      </c>
      <c r="J9" s="40">
        <v>5712</v>
      </c>
      <c r="K9" s="40">
        <v>3635</v>
      </c>
      <c r="L9" s="40">
        <v>3822</v>
      </c>
      <c r="M9" s="40">
        <v>4126</v>
      </c>
    </row>
    <row r="10" spans="1:13" ht="9.75" customHeight="1">
      <c r="A10" s="1"/>
      <c r="B10" s="2"/>
      <c r="C10" s="18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4.25" customHeight="1">
      <c r="A11" s="11" t="s">
        <v>25</v>
      </c>
      <c r="B11" s="2">
        <v>19</v>
      </c>
      <c r="C11" s="18">
        <v>0</v>
      </c>
      <c r="D11" s="2">
        <v>76</v>
      </c>
      <c r="E11" s="2">
        <v>211</v>
      </c>
      <c r="F11" s="2">
        <v>163</v>
      </c>
      <c r="G11" s="2">
        <v>48</v>
      </c>
      <c r="H11" s="2">
        <v>1430</v>
      </c>
      <c r="I11" s="2">
        <v>702</v>
      </c>
      <c r="J11" s="2">
        <v>728</v>
      </c>
      <c r="K11" s="2">
        <v>423</v>
      </c>
      <c r="L11" s="2">
        <v>479</v>
      </c>
      <c r="M11" s="2">
        <v>528</v>
      </c>
    </row>
    <row r="12" spans="1:13" ht="14.25" customHeight="1">
      <c r="A12" s="11" t="s">
        <v>26</v>
      </c>
      <c r="B12" s="2">
        <v>21</v>
      </c>
      <c r="C12" s="18">
        <v>0</v>
      </c>
      <c r="D12" s="2">
        <v>106</v>
      </c>
      <c r="E12" s="2">
        <v>217</v>
      </c>
      <c r="F12" s="2">
        <v>184</v>
      </c>
      <c r="G12" s="2">
        <v>33</v>
      </c>
      <c r="H12" s="2">
        <v>1839</v>
      </c>
      <c r="I12" s="2">
        <v>950</v>
      </c>
      <c r="J12" s="2">
        <v>889</v>
      </c>
      <c r="K12" s="2">
        <v>557</v>
      </c>
      <c r="L12" s="2">
        <v>631</v>
      </c>
      <c r="M12" s="2">
        <v>651</v>
      </c>
    </row>
    <row r="13" spans="1:13" ht="14.25" customHeight="1">
      <c r="A13" s="11" t="s">
        <v>27</v>
      </c>
      <c r="B13" s="2">
        <v>20</v>
      </c>
      <c r="C13" s="18">
        <v>0</v>
      </c>
      <c r="D13" s="2">
        <v>87</v>
      </c>
      <c r="E13" s="2">
        <v>287</v>
      </c>
      <c r="F13" s="2">
        <v>200</v>
      </c>
      <c r="G13" s="2">
        <v>87</v>
      </c>
      <c r="H13" s="2">
        <v>1735</v>
      </c>
      <c r="I13" s="2">
        <v>853</v>
      </c>
      <c r="J13" s="2">
        <v>882</v>
      </c>
      <c r="K13" s="2">
        <v>533</v>
      </c>
      <c r="L13" s="2">
        <v>559</v>
      </c>
      <c r="M13" s="2">
        <v>643</v>
      </c>
    </row>
    <row r="14" spans="1:13" ht="14.25" customHeight="1">
      <c r="A14" s="11" t="s">
        <v>35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</row>
    <row r="15" spans="1:13" ht="14.25" customHeight="1">
      <c r="A15" s="11" t="s">
        <v>28</v>
      </c>
      <c r="B15" s="2">
        <v>15</v>
      </c>
      <c r="C15" s="18">
        <v>0</v>
      </c>
      <c r="D15" s="2">
        <v>91</v>
      </c>
      <c r="E15" s="2">
        <v>263</v>
      </c>
      <c r="F15" s="2">
        <v>199</v>
      </c>
      <c r="G15" s="2">
        <v>64</v>
      </c>
      <c r="H15" s="2">
        <v>1545</v>
      </c>
      <c r="I15" s="2">
        <v>812</v>
      </c>
      <c r="J15" s="2">
        <v>733</v>
      </c>
      <c r="K15" s="2">
        <v>498</v>
      </c>
      <c r="L15" s="2">
        <v>487</v>
      </c>
      <c r="M15" s="2">
        <v>560</v>
      </c>
    </row>
    <row r="16" spans="1:13" ht="14.25" customHeight="1">
      <c r="A16" s="11" t="s">
        <v>29</v>
      </c>
      <c r="B16" s="2">
        <v>8</v>
      </c>
      <c r="C16" s="18">
        <v>0</v>
      </c>
      <c r="D16" s="2">
        <v>40</v>
      </c>
      <c r="E16" s="2">
        <v>125</v>
      </c>
      <c r="F16" s="2">
        <v>85</v>
      </c>
      <c r="G16" s="2">
        <v>40</v>
      </c>
      <c r="H16" s="2">
        <v>751</v>
      </c>
      <c r="I16" s="2">
        <v>381</v>
      </c>
      <c r="J16" s="2">
        <v>370</v>
      </c>
      <c r="K16" s="2">
        <v>242</v>
      </c>
      <c r="L16" s="2">
        <v>259</v>
      </c>
      <c r="M16" s="2">
        <v>250</v>
      </c>
    </row>
    <row r="17" spans="1:13" ht="14.25" customHeight="1">
      <c r="A17" s="11" t="s">
        <v>30</v>
      </c>
      <c r="B17" s="2">
        <v>25</v>
      </c>
      <c r="C17" s="18">
        <v>0</v>
      </c>
      <c r="D17" s="2">
        <v>107</v>
      </c>
      <c r="E17" s="2">
        <v>355</v>
      </c>
      <c r="F17" s="2">
        <v>242</v>
      </c>
      <c r="G17" s="2">
        <v>113</v>
      </c>
      <c r="H17" s="2">
        <v>1483</v>
      </c>
      <c r="I17" s="2">
        <v>747</v>
      </c>
      <c r="J17" s="2">
        <v>736</v>
      </c>
      <c r="K17" s="2">
        <v>504</v>
      </c>
      <c r="L17" s="2">
        <v>468</v>
      </c>
      <c r="M17" s="2">
        <v>511</v>
      </c>
    </row>
    <row r="18" spans="1:13" ht="14.25" customHeight="1">
      <c r="A18" s="11" t="s">
        <v>36</v>
      </c>
      <c r="B18" s="2">
        <v>7</v>
      </c>
      <c r="C18" s="18">
        <v>0</v>
      </c>
      <c r="D18" s="2">
        <v>22</v>
      </c>
      <c r="E18" s="2">
        <v>54</v>
      </c>
      <c r="F18" s="2">
        <v>40</v>
      </c>
      <c r="G18" s="2">
        <v>14</v>
      </c>
      <c r="H18" s="2">
        <v>303</v>
      </c>
      <c r="I18" s="2">
        <v>163</v>
      </c>
      <c r="J18" s="2">
        <v>140</v>
      </c>
      <c r="K18" s="2">
        <v>112</v>
      </c>
      <c r="L18" s="2">
        <v>106</v>
      </c>
      <c r="M18" s="2">
        <v>85</v>
      </c>
    </row>
    <row r="19" spans="1:13" ht="14.25" customHeight="1">
      <c r="A19" s="11" t="s">
        <v>31</v>
      </c>
      <c r="B19" s="2">
        <v>3</v>
      </c>
      <c r="C19" s="18">
        <v>0</v>
      </c>
      <c r="D19" s="2">
        <v>16</v>
      </c>
      <c r="E19" s="2">
        <v>38</v>
      </c>
      <c r="F19" s="2">
        <v>33</v>
      </c>
      <c r="G19" s="2">
        <v>5</v>
      </c>
      <c r="H19" s="2">
        <v>198</v>
      </c>
      <c r="I19" s="2">
        <v>109</v>
      </c>
      <c r="J19" s="2">
        <v>89</v>
      </c>
      <c r="K19" s="2">
        <v>64</v>
      </c>
      <c r="L19" s="2">
        <v>64</v>
      </c>
      <c r="M19" s="2">
        <v>70</v>
      </c>
    </row>
    <row r="20" spans="1:13" ht="14.25" customHeight="1">
      <c r="A20" s="11" t="s">
        <v>32</v>
      </c>
      <c r="B20" s="2">
        <v>3</v>
      </c>
      <c r="C20" s="18">
        <v>0</v>
      </c>
      <c r="D20" s="2">
        <v>7</v>
      </c>
      <c r="E20" s="2">
        <v>18</v>
      </c>
      <c r="F20" s="2">
        <v>14</v>
      </c>
      <c r="G20" s="43">
        <v>4</v>
      </c>
      <c r="H20" s="2">
        <v>72</v>
      </c>
      <c r="I20" s="2">
        <v>39</v>
      </c>
      <c r="J20" s="2">
        <v>33</v>
      </c>
      <c r="K20" s="2">
        <v>18</v>
      </c>
      <c r="L20" s="2">
        <v>24</v>
      </c>
      <c r="M20" s="2">
        <v>30</v>
      </c>
    </row>
    <row r="21" spans="1:13" ht="14.25" customHeight="1">
      <c r="A21" s="11" t="s">
        <v>33</v>
      </c>
      <c r="B21" s="2">
        <v>2</v>
      </c>
      <c r="C21" s="18">
        <v>0</v>
      </c>
      <c r="D21" s="2">
        <v>7</v>
      </c>
      <c r="E21" s="2">
        <v>24</v>
      </c>
      <c r="F21" s="2">
        <v>20</v>
      </c>
      <c r="G21" s="2">
        <v>4</v>
      </c>
      <c r="H21" s="2">
        <v>115</v>
      </c>
      <c r="I21" s="2">
        <v>60</v>
      </c>
      <c r="J21" s="2">
        <v>55</v>
      </c>
      <c r="K21" s="2">
        <v>41</v>
      </c>
      <c r="L21" s="2">
        <v>36</v>
      </c>
      <c r="M21" s="2">
        <v>38</v>
      </c>
    </row>
    <row r="22" spans="1:13" ht="14.25" customHeight="1">
      <c r="A22" s="11" t="s">
        <v>119</v>
      </c>
      <c r="B22" s="2">
        <v>20</v>
      </c>
      <c r="C22" s="18">
        <v>0</v>
      </c>
      <c r="D22" s="2">
        <v>75</v>
      </c>
      <c r="E22" s="2">
        <v>227</v>
      </c>
      <c r="F22" s="2">
        <v>161</v>
      </c>
      <c r="G22" s="2">
        <v>66</v>
      </c>
      <c r="H22" s="2">
        <v>1529</v>
      </c>
      <c r="I22" s="2">
        <v>760</v>
      </c>
      <c r="J22" s="2">
        <v>769</v>
      </c>
      <c r="K22" s="2">
        <v>467</v>
      </c>
      <c r="L22" s="2">
        <v>511</v>
      </c>
      <c r="M22" s="2">
        <v>551</v>
      </c>
    </row>
    <row r="23" spans="1:13" ht="14.25" customHeight="1">
      <c r="A23" s="11" t="s">
        <v>34</v>
      </c>
      <c r="B23" s="2">
        <v>7</v>
      </c>
      <c r="C23" s="18">
        <v>0</v>
      </c>
      <c r="D23" s="2">
        <v>28</v>
      </c>
      <c r="E23" s="2">
        <v>77</v>
      </c>
      <c r="F23" s="2">
        <v>54</v>
      </c>
      <c r="G23" s="2">
        <v>23</v>
      </c>
      <c r="H23" s="2">
        <v>485</v>
      </c>
      <c r="I23" s="2">
        <v>239</v>
      </c>
      <c r="J23" s="2">
        <v>246</v>
      </c>
      <c r="K23" s="2">
        <v>142</v>
      </c>
      <c r="L23" s="2">
        <v>171</v>
      </c>
      <c r="M23" s="2">
        <v>172</v>
      </c>
    </row>
    <row r="24" spans="1:13" ht="12" customHeight="1">
      <c r="A24" s="11"/>
      <c r="B24" s="2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4.25" customHeight="1">
      <c r="A25" s="11" t="s">
        <v>42</v>
      </c>
      <c r="B25" s="2">
        <v>1</v>
      </c>
      <c r="C25" s="18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 ht="14.25" customHeight="1">
      <c r="A26" s="11" t="s">
        <v>43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 ht="14.25" customHeight="1">
      <c r="A27" s="11" t="s">
        <v>44</v>
      </c>
      <c r="B27" s="2">
        <v>1</v>
      </c>
      <c r="C27" s="18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</row>
    <row r="28" spans="1:13" ht="14.25" customHeight="1">
      <c r="A28" s="11" t="s">
        <v>45</v>
      </c>
      <c r="B28" s="2">
        <v>2</v>
      </c>
      <c r="C28" s="18">
        <v>0</v>
      </c>
      <c r="D28" s="2">
        <v>5</v>
      </c>
      <c r="E28" s="2">
        <v>13</v>
      </c>
      <c r="F28" s="2">
        <v>7</v>
      </c>
      <c r="G28" s="2">
        <v>6</v>
      </c>
      <c r="H28" s="2">
        <v>82</v>
      </c>
      <c r="I28" s="2">
        <v>50</v>
      </c>
      <c r="J28" s="2">
        <v>32</v>
      </c>
      <c r="K28" s="2">
        <v>29</v>
      </c>
      <c r="L28" s="2">
        <v>21</v>
      </c>
      <c r="M28" s="2">
        <v>32</v>
      </c>
    </row>
    <row r="29" spans="1:13" ht="14.25" customHeight="1">
      <c r="A29" s="11" t="s">
        <v>46</v>
      </c>
      <c r="B29" s="2">
        <v>1</v>
      </c>
      <c r="C29" s="18">
        <v>0</v>
      </c>
      <c r="D29" s="2">
        <v>2</v>
      </c>
      <c r="E29" s="2">
        <v>3</v>
      </c>
      <c r="F29" s="2">
        <v>3</v>
      </c>
      <c r="G29" s="43">
        <v>0</v>
      </c>
      <c r="H29" s="2">
        <v>16</v>
      </c>
      <c r="I29" s="2">
        <v>6</v>
      </c>
      <c r="J29" s="2">
        <v>10</v>
      </c>
      <c r="K29" s="2">
        <v>5</v>
      </c>
      <c r="L29" s="2">
        <v>6</v>
      </c>
      <c r="M29" s="2">
        <v>5</v>
      </c>
    </row>
    <row r="30" spans="1:13" ht="14.25" customHeight="1">
      <c r="A30" s="8" t="s">
        <v>47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</row>
    <row r="31" spans="1:13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7">
    <mergeCell ref="H6:H7"/>
    <mergeCell ref="A5:A7"/>
    <mergeCell ref="B6:B7"/>
    <mergeCell ref="C6:C7"/>
    <mergeCell ref="E6:E7"/>
    <mergeCell ref="F6:F7"/>
    <mergeCell ref="G6:G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F761A-694C-4154-8C88-81D779807DF3}">
  <sheetPr>
    <pageSetUpPr fitToPage="1"/>
  </sheetPr>
  <dimension ref="A2:P22"/>
  <sheetViews>
    <sheetView showGridLines="0" workbookViewId="0"/>
  </sheetViews>
  <sheetFormatPr defaultRowHeight="13"/>
  <cols>
    <col min="1" max="1" width="13" customWidth="1"/>
    <col min="2" max="3" width="7.453125" customWidth="1"/>
    <col min="4" max="4" width="7.90625" customWidth="1"/>
    <col min="5" max="7" width="7.453125" customWidth="1"/>
    <col min="8" max="8" width="8.36328125" customWidth="1"/>
    <col min="9" max="16" width="7.453125" customWidth="1"/>
  </cols>
  <sheetData>
    <row r="2" spans="1:16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ht="14">
      <c r="B3" s="12" t="s">
        <v>123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3.5" thickBot="1">
      <c r="A4" s="4"/>
      <c r="B4" s="13" t="s">
        <v>116</v>
      </c>
      <c r="C4" s="1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customHeight="1" thickTop="1">
      <c r="A5" s="360" t="s">
        <v>86</v>
      </c>
      <c r="B5" s="5" t="s">
        <v>92</v>
      </c>
      <c r="C5" s="9"/>
      <c r="D5" s="14"/>
      <c r="E5" s="5" t="s">
        <v>93</v>
      </c>
      <c r="F5" s="6"/>
      <c r="G5" s="9"/>
      <c r="H5" s="5" t="s">
        <v>19</v>
      </c>
      <c r="I5" s="6"/>
      <c r="J5" s="6"/>
      <c r="K5" s="6"/>
      <c r="L5" s="6"/>
      <c r="M5" s="6"/>
      <c r="N5" s="6"/>
      <c r="O5" s="6"/>
      <c r="P5" s="6"/>
    </row>
    <row r="6" spans="1:16" ht="14.25" customHeight="1">
      <c r="A6" s="369"/>
      <c r="B6" s="367" t="s">
        <v>22</v>
      </c>
      <c r="C6" s="367" t="s">
        <v>23</v>
      </c>
      <c r="D6" s="15" t="s">
        <v>20</v>
      </c>
      <c r="E6" s="367" t="s">
        <v>58</v>
      </c>
      <c r="F6" s="367" t="s">
        <v>7</v>
      </c>
      <c r="G6" s="367" t="s">
        <v>8</v>
      </c>
      <c r="H6" s="367" t="s">
        <v>58</v>
      </c>
      <c r="I6" s="370" t="s">
        <v>94</v>
      </c>
      <c r="J6" s="371"/>
      <c r="K6" s="370" t="s">
        <v>95</v>
      </c>
      <c r="L6" s="372"/>
      <c r="M6" s="372"/>
      <c r="N6" s="372"/>
      <c r="O6" s="372"/>
      <c r="P6" s="372"/>
    </row>
    <row r="7" spans="1:16" ht="14.25" customHeight="1">
      <c r="A7" s="361"/>
      <c r="B7" s="368"/>
      <c r="C7" s="368"/>
      <c r="D7" s="16"/>
      <c r="E7" s="368"/>
      <c r="F7" s="368"/>
      <c r="G7" s="368"/>
      <c r="H7" s="368"/>
      <c r="I7" s="7" t="s">
        <v>9</v>
      </c>
      <c r="J7" s="10" t="s">
        <v>10</v>
      </c>
      <c r="K7" s="7" t="s">
        <v>96</v>
      </c>
      <c r="L7" s="7" t="s">
        <v>97</v>
      </c>
      <c r="M7" s="7" t="s">
        <v>98</v>
      </c>
      <c r="N7" s="7" t="s">
        <v>24</v>
      </c>
      <c r="O7" s="7" t="s">
        <v>40</v>
      </c>
      <c r="P7" s="7" t="s">
        <v>41</v>
      </c>
    </row>
    <row r="8" spans="1:16" ht="9.7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25" customHeight="1">
      <c r="A9" s="3" t="str">
        <f>'170-3'!A9</f>
        <v>令和５年度</v>
      </c>
      <c r="B9" s="19">
        <v>35</v>
      </c>
      <c r="C9" s="19">
        <v>0</v>
      </c>
      <c r="D9" s="19">
        <v>135</v>
      </c>
      <c r="E9" s="19">
        <v>772</v>
      </c>
      <c r="F9" s="19">
        <v>608</v>
      </c>
      <c r="G9" s="19">
        <v>164</v>
      </c>
      <c r="H9" s="19">
        <v>3596</v>
      </c>
      <c r="I9" s="19">
        <v>1884</v>
      </c>
      <c r="J9" s="19">
        <v>1712</v>
      </c>
      <c r="K9" s="19">
        <v>123</v>
      </c>
      <c r="L9" s="19">
        <v>422</v>
      </c>
      <c r="M9" s="19">
        <v>515</v>
      </c>
      <c r="N9" s="19">
        <v>808</v>
      </c>
      <c r="O9" s="19">
        <v>798</v>
      </c>
      <c r="P9" s="19">
        <v>930</v>
      </c>
    </row>
    <row r="10" spans="1:16" ht="9.75" customHeight="1">
      <c r="A10" s="1"/>
      <c r="B10" s="18"/>
      <c r="C10" s="18"/>
      <c r="D10" s="18"/>
      <c r="E10" s="83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4.25" customHeight="1">
      <c r="A11" s="11" t="s">
        <v>130</v>
      </c>
      <c r="B11" s="18">
        <v>19</v>
      </c>
      <c r="C11" s="18">
        <v>0</v>
      </c>
      <c r="D11" s="18">
        <v>68</v>
      </c>
      <c r="E11" s="18">
        <v>384</v>
      </c>
      <c r="F11" s="18">
        <v>331</v>
      </c>
      <c r="G11" s="18">
        <v>53</v>
      </c>
      <c r="H11" s="18">
        <v>1948</v>
      </c>
      <c r="I11" s="18">
        <v>1047</v>
      </c>
      <c r="J11" s="18">
        <v>901</v>
      </c>
      <c r="K11" s="18">
        <v>63</v>
      </c>
      <c r="L11" s="18">
        <v>240</v>
      </c>
      <c r="M11" s="18">
        <v>300</v>
      </c>
      <c r="N11" s="18">
        <v>439</v>
      </c>
      <c r="O11" s="18">
        <v>437</v>
      </c>
      <c r="P11" s="18">
        <v>469</v>
      </c>
    </row>
    <row r="12" spans="1:16" ht="14.25" customHeight="1">
      <c r="A12" s="11" t="s">
        <v>131</v>
      </c>
      <c r="B12" s="18">
        <v>2</v>
      </c>
      <c r="C12" s="18">
        <v>0</v>
      </c>
      <c r="D12" s="18">
        <v>14</v>
      </c>
      <c r="E12" s="18">
        <v>55</v>
      </c>
      <c r="F12" s="18">
        <v>33</v>
      </c>
      <c r="G12" s="18">
        <v>22</v>
      </c>
      <c r="H12" s="18">
        <v>356</v>
      </c>
      <c r="I12" s="18">
        <v>175</v>
      </c>
      <c r="J12" s="18">
        <v>181</v>
      </c>
      <c r="K12" s="18">
        <v>7</v>
      </c>
      <c r="L12" s="18">
        <v>26</v>
      </c>
      <c r="M12" s="18">
        <v>33</v>
      </c>
      <c r="N12" s="18">
        <v>96</v>
      </c>
      <c r="O12" s="18">
        <v>100</v>
      </c>
      <c r="P12" s="18">
        <v>94</v>
      </c>
    </row>
    <row r="13" spans="1:16" ht="14.25" customHeight="1">
      <c r="A13" s="11" t="s">
        <v>126</v>
      </c>
      <c r="B13" s="18">
        <v>2</v>
      </c>
      <c r="C13" s="18">
        <v>0</v>
      </c>
      <c r="D13" s="18">
        <v>9</v>
      </c>
      <c r="E13" s="18">
        <v>36</v>
      </c>
      <c r="F13" s="18">
        <v>33</v>
      </c>
      <c r="G13" s="18">
        <v>3</v>
      </c>
      <c r="H13" s="18">
        <v>170</v>
      </c>
      <c r="I13" s="18">
        <v>84</v>
      </c>
      <c r="J13" s="18">
        <v>86</v>
      </c>
      <c r="K13" s="18">
        <v>3</v>
      </c>
      <c r="L13" s="18">
        <v>17</v>
      </c>
      <c r="M13" s="18">
        <v>22</v>
      </c>
      <c r="N13" s="18">
        <v>43</v>
      </c>
      <c r="O13" s="18">
        <v>38</v>
      </c>
      <c r="P13" s="18">
        <v>47</v>
      </c>
    </row>
    <row r="14" spans="1:16" ht="14.25" customHeight="1">
      <c r="A14" s="11" t="s">
        <v>128</v>
      </c>
      <c r="B14" s="18">
        <v>4</v>
      </c>
      <c r="C14" s="18">
        <v>0</v>
      </c>
      <c r="D14" s="18">
        <v>14</v>
      </c>
      <c r="E14" s="18">
        <v>123</v>
      </c>
      <c r="F14" s="18">
        <v>90</v>
      </c>
      <c r="G14" s="18">
        <v>33</v>
      </c>
      <c r="H14" s="18">
        <v>422</v>
      </c>
      <c r="I14" s="18">
        <v>211</v>
      </c>
      <c r="J14" s="18">
        <v>211</v>
      </c>
      <c r="K14" s="18">
        <v>26</v>
      </c>
      <c r="L14" s="18">
        <v>64</v>
      </c>
      <c r="M14" s="18">
        <v>80</v>
      </c>
      <c r="N14" s="18">
        <v>87</v>
      </c>
      <c r="O14" s="18">
        <v>84</v>
      </c>
      <c r="P14" s="18">
        <v>81</v>
      </c>
    </row>
    <row r="15" spans="1:16" ht="14.25" customHeight="1">
      <c r="A15" s="11" t="s">
        <v>127</v>
      </c>
      <c r="B15" s="18">
        <v>4</v>
      </c>
      <c r="C15" s="18">
        <v>0</v>
      </c>
      <c r="D15" s="18">
        <v>12</v>
      </c>
      <c r="E15" s="18">
        <v>64</v>
      </c>
      <c r="F15" s="18">
        <v>56</v>
      </c>
      <c r="G15" s="18">
        <v>8</v>
      </c>
      <c r="H15" s="18">
        <v>226</v>
      </c>
      <c r="I15" s="18">
        <v>122</v>
      </c>
      <c r="J15" s="18">
        <v>104</v>
      </c>
      <c r="K15" s="18">
        <v>2</v>
      </c>
      <c r="L15" s="18">
        <v>12</v>
      </c>
      <c r="M15" s="18">
        <v>11</v>
      </c>
      <c r="N15" s="18">
        <v>37</v>
      </c>
      <c r="O15" s="18">
        <v>31</v>
      </c>
      <c r="P15" s="18">
        <v>133</v>
      </c>
    </row>
    <row r="16" spans="1:16" ht="14.25" customHeight="1">
      <c r="A16" s="11" t="s">
        <v>125</v>
      </c>
      <c r="B16" s="18">
        <v>3</v>
      </c>
      <c r="C16" s="18">
        <v>0</v>
      </c>
      <c r="D16" s="18">
        <v>9</v>
      </c>
      <c r="E16" s="18">
        <v>56</v>
      </c>
      <c r="F16" s="18">
        <v>46</v>
      </c>
      <c r="G16" s="18">
        <v>10</v>
      </c>
      <c r="H16" s="18">
        <v>259</v>
      </c>
      <c r="I16" s="18">
        <v>123</v>
      </c>
      <c r="J16" s="18">
        <v>136</v>
      </c>
      <c r="K16" s="18">
        <v>19</v>
      </c>
      <c r="L16" s="18">
        <v>39</v>
      </c>
      <c r="M16" s="18">
        <v>40</v>
      </c>
      <c r="N16" s="18">
        <v>52</v>
      </c>
      <c r="O16" s="18">
        <v>56</v>
      </c>
      <c r="P16" s="18">
        <v>53</v>
      </c>
    </row>
    <row r="17" spans="1:16" ht="14.25" customHeight="1">
      <c r="A17" s="8" t="s">
        <v>43</v>
      </c>
      <c r="B17" s="20">
        <v>1</v>
      </c>
      <c r="C17" s="20">
        <v>0</v>
      </c>
      <c r="D17" s="20">
        <v>9</v>
      </c>
      <c r="E17" s="20">
        <v>54</v>
      </c>
      <c r="F17" s="20">
        <v>19</v>
      </c>
      <c r="G17" s="20">
        <v>35</v>
      </c>
      <c r="H17" s="20">
        <v>215</v>
      </c>
      <c r="I17" s="20">
        <v>122</v>
      </c>
      <c r="J17" s="20">
        <v>93</v>
      </c>
      <c r="K17" s="20">
        <v>3</v>
      </c>
      <c r="L17" s="20">
        <v>24</v>
      </c>
      <c r="M17" s="20">
        <v>29</v>
      </c>
      <c r="N17" s="20">
        <v>54</v>
      </c>
      <c r="O17" s="20">
        <v>52</v>
      </c>
      <c r="P17" s="20">
        <v>53</v>
      </c>
    </row>
    <row r="18" spans="1:1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9">
    <mergeCell ref="H6:H7"/>
    <mergeCell ref="I6:J6"/>
    <mergeCell ref="K6:P6"/>
    <mergeCell ref="A5:A7"/>
    <mergeCell ref="B6:B7"/>
    <mergeCell ref="C6:C7"/>
    <mergeCell ref="E6:E7"/>
    <mergeCell ref="F6:F7"/>
    <mergeCell ref="G6:G7"/>
  </mergeCells>
  <phoneticPr fontId="1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55320-3E5B-4E51-A0C6-A3ABA9A3211A}">
  <sheetPr>
    <pageSetUpPr fitToPage="1"/>
  </sheetPr>
  <dimension ref="A1:Y44"/>
  <sheetViews>
    <sheetView showGridLines="0" zoomScale="90" zoomScaleNormal="9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4.08984375" style="129" customWidth="1"/>
    <col min="2" max="7" width="8.26953125" customWidth="1"/>
    <col min="8" max="8" width="8.453125" customWidth="1"/>
    <col min="9" max="24" width="8.26953125" customWidth="1"/>
    <col min="25" max="25" width="13.7265625" style="129" bestFit="1" customWidth="1"/>
  </cols>
  <sheetData>
    <row r="1" spans="1:25">
      <c r="A1" s="94"/>
      <c r="B1" s="56" t="s">
        <v>136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95"/>
    </row>
    <row r="2" spans="1:25">
      <c r="A2" s="94"/>
      <c r="B2" s="13" t="s">
        <v>137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95"/>
    </row>
    <row r="3" spans="1:25" ht="14">
      <c r="A3" s="94"/>
      <c r="B3" s="12" t="s">
        <v>138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95"/>
    </row>
    <row r="4" spans="1:25">
      <c r="A4" s="94"/>
      <c r="B4" s="13" t="s">
        <v>139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95"/>
    </row>
    <row r="5" spans="1:25" ht="13.5" thickBot="1">
      <c r="A5" s="9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95"/>
    </row>
    <row r="6" spans="1:25" ht="23.25" customHeight="1" thickTop="1">
      <c r="A6" s="96" t="s">
        <v>140</v>
      </c>
      <c r="B6" s="357" t="s">
        <v>141</v>
      </c>
      <c r="C6" s="359"/>
      <c r="D6" s="358"/>
      <c r="E6" s="357" t="s">
        <v>142</v>
      </c>
      <c r="F6" s="359"/>
      <c r="G6" s="359"/>
      <c r="H6" s="358"/>
      <c r="I6" s="97"/>
      <c r="J6" s="98"/>
      <c r="K6" s="99" t="s">
        <v>143</v>
      </c>
      <c r="L6" s="99"/>
      <c r="M6" s="99" t="s">
        <v>144</v>
      </c>
      <c r="N6" s="99"/>
      <c r="O6" s="99" t="s">
        <v>145</v>
      </c>
      <c r="P6" s="100"/>
      <c r="Q6" s="101"/>
      <c r="R6" s="357" t="s">
        <v>146</v>
      </c>
      <c r="S6" s="359"/>
      <c r="T6" s="359"/>
      <c r="U6" s="359"/>
      <c r="V6" s="358"/>
      <c r="W6" s="102" t="s">
        <v>147</v>
      </c>
      <c r="X6" s="103"/>
      <c r="Y6" s="104" t="s">
        <v>140</v>
      </c>
    </row>
    <row r="7" spans="1:25" ht="23.25" customHeight="1">
      <c r="A7" s="11"/>
      <c r="B7" s="367" t="s">
        <v>58</v>
      </c>
      <c r="C7" s="367" t="s">
        <v>148</v>
      </c>
      <c r="D7" s="367" t="s">
        <v>149</v>
      </c>
      <c r="E7" s="367" t="s">
        <v>58</v>
      </c>
      <c r="F7" s="105" t="s">
        <v>150</v>
      </c>
      <c r="G7" s="105" t="s">
        <v>151</v>
      </c>
      <c r="H7" s="106" t="s">
        <v>69</v>
      </c>
      <c r="I7" s="373" t="s">
        <v>58</v>
      </c>
      <c r="J7" s="92"/>
      <c r="K7" s="107"/>
      <c r="L7" s="367" t="s">
        <v>152</v>
      </c>
      <c r="M7" s="367" t="s">
        <v>153</v>
      </c>
      <c r="N7" s="367" t="s">
        <v>154</v>
      </c>
      <c r="O7" s="367" t="s">
        <v>155</v>
      </c>
      <c r="P7" s="367" t="s">
        <v>156</v>
      </c>
      <c r="Q7" s="367" t="s">
        <v>157</v>
      </c>
      <c r="R7" s="367" t="s">
        <v>58</v>
      </c>
      <c r="S7" s="90" t="s">
        <v>158</v>
      </c>
      <c r="T7" s="92" t="s">
        <v>159</v>
      </c>
      <c r="U7" s="91" t="s">
        <v>160</v>
      </c>
      <c r="V7" s="367" t="s">
        <v>161</v>
      </c>
      <c r="W7" s="108"/>
      <c r="X7" s="109" t="s">
        <v>162</v>
      </c>
      <c r="Y7" s="15"/>
    </row>
    <row r="8" spans="1:25" ht="23.25" customHeight="1">
      <c r="A8" s="110" t="s">
        <v>163</v>
      </c>
      <c r="B8" s="368"/>
      <c r="C8" s="368"/>
      <c r="D8" s="368"/>
      <c r="E8" s="368"/>
      <c r="F8" s="111" t="s">
        <v>164</v>
      </c>
      <c r="G8" s="111" t="s">
        <v>164</v>
      </c>
      <c r="H8" s="112" t="s">
        <v>165</v>
      </c>
      <c r="I8" s="363"/>
      <c r="J8" s="10" t="s">
        <v>39</v>
      </c>
      <c r="K8" s="90" t="s">
        <v>62</v>
      </c>
      <c r="L8" s="368"/>
      <c r="M8" s="368"/>
      <c r="N8" s="368"/>
      <c r="O8" s="368"/>
      <c r="P8" s="368"/>
      <c r="Q8" s="368"/>
      <c r="R8" s="368"/>
      <c r="S8" s="7" t="s">
        <v>166</v>
      </c>
      <c r="T8" s="10" t="s">
        <v>9</v>
      </c>
      <c r="U8" s="8" t="s">
        <v>10</v>
      </c>
      <c r="V8" s="368"/>
      <c r="W8" s="16"/>
      <c r="X8" s="111" t="s">
        <v>167</v>
      </c>
      <c r="Y8" s="113" t="s">
        <v>168</v>
      </c>
    </row>
    <row r="9" spans="1:25" ht="23.25" customHeight="1">
      <c r="A9" s="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14"/>
    </row>
    <row r="10" spans="1:25" ht="23.25" customHeight="1">
      <c r="A10" s="11" t="s">
        <v>169</v>
      </c>
      <c r="B10" s="18">
        <v>300</v>
      </c>
      <c r="C10" s="18">
        <v>296</v>
      </c>
      <c r="D10" s="18">
        <v>4</v>
      </c>
      <c r="E10" s="18">
        <v>3228</v>
      </c>
      <c r="F10" s="18">
        <v>2410</v>
      </c>
      <c r="G10" s="18">
        <v>184</v>
      </c>
      <c r="H10" s="18">
        <v>634</v>
      </c>
      <c r="I10" s="18">
        <v>65000</v>
      </c>
      <c r="J10" s="18">
        <v>33201</v>
      </c>
      <c r="K10" s="18">
        <v>31799</v>
      </c>
      <c r="L10" s="18">
        <v>10095</v>
      </c>
      <c r="M10" s="18">
        <v>10583</v>
      </c>
      <c r="N10" s="18">
        <v>10735</v>
      </c>
      <c r="O10" s="18">
        <v>10866</v>
      </c>
      <c r="P10" s="18">
        <v>11433</v>
      </c>
      <c r="Q10" s="18">
        <v>11288</v>
      </c>
      <c r="R10" s="18">
        <v>5503</v>
      </c>
      <c r="S10" s="18">
        <v>5032</v>
      </c>
      <c r="T10" s="18">
        <v>1789</v>
      </c>
      <c r="U10" s="18">
        <v>3243</v>
      </c>
      <c r="V10" s="18">
        <v>471</v>
      </c>
      <c r="W10" s="18">
        <v>615</v>
      </c>
      <c r="X10" s="18">
        <v>313</v>
      </c>
      <c r="Y10" s="15" t="str">
        <f>A10</f>
        <v>令 和 3 年 度</v>
      </c>
    </row>
    <row r="11" spans="1:25" ht="23.25" customHeight="1">
      <c r="A11" s="11">
        <v>4</v>
      </c>
      <c r="B11" s="115">
        <v>298</v>
      </c>
      <c r="C11" s="116">
        <v>294</v>
      </c>
      <c r="D11" s="116">
        <v>4</v>
      </c>
      <c r="E11" s="116">
        <v>3178</v>
      </c>
      <c r="F11" s="116">
        <v>2348</v>
      </c>
      <c r="G11" s="116">
        <v>184</v>
      </c>
      <c r="H11" s="116">
        <v>646</v>
      </c>
      <c r="I11" s="116">
        <v>63826</v>
      </c>
      <c r="J11" s="116">
        <v>32764</v>
      </c>
      <c r="K11" s="116">
        <v>31062</v>
      </c>
      <c r="L11" s="116">
        <v>10191</v>
      </c>
      <c r="M11" s="116">
        <v>10080</v>
      </c>
      <c r="N11" s="116">
        <v>10572</v>
      </c>
      <c r="O11" s="116">
        <v>10719</v>
      </c>
      <c r="P11" s="116">
        <v>10850</v>
      </c>
      <c r="Q11" s="116">
        <v>11414</v>
      </c>
      <c r="R11" s="18">
        <v>5436</v>
      </c>
      <c r="S11" s="116">
        <v>5001</v>
      </c>
      <c r="T11" s="116">
        <v>1766</v>
      </c>
      <c r="U11" s="116">
        <v>3235</v>
      </c>
      <c r="V11" s="116">
        <v>435</v>
      </c>
      <c r="W11" s="116">
        <v>645</v>
      </c>
      <c r="X11" s="116">
        <v>310</v>
      </c>
      <c r="Y11" s="15">
        <f>A11</f>
        <v>4</v>
      </c>
    </row>
    <row r="12" spans="1:25" ht="23.25" customHeight="1">
      <c r="A12" s="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5"/>
    </row>
    <row r="13" spans="1:25" ht="23.25" customHeight="1">
      <c r="A13" s="3">
        <v>5</v>
      </c>
      <c r="B13" s="117">
        <v>296</v>
      </c>
      <c r="C13" s="117">
        <v>292</v>
      </c>
      <c r="D13" s="117">
        <v>4</v>
      </c>
      <c r="E13" s="117">
        <v>3140</v>
      </c>
      <c r="F13" s="117">
        <v>2284</v>
      </c>
      <c r="G13" s="117">
        <v>187</v>
      </c>
      <c r="H13" s="117">
        <v>669</v>
      </c>
      <c r="I13" s="117">
        <v>61935</v>
      </c>
      <c r="J13" s="117">
        <v>31813</v>
      </c>
      <c r="K13" s="117">
        <v>30122</v>
      </c>
      <c r="L13" s="117">
        <v>9586</v>
      </c>
      <c r="M13" s="117">
        <v>10204</v>
      </c>
      <c r="N13" s="117">
        <v>10058</v>
      </c>
      <c r="O13" s="117">
        <v>10558</v>
      </c>
      <c r="P13" s="117">
        <v>10698</v>
      </c>
      <c r="Q13" s="117">
        <v>10831</v>
      </c>
      <c r="R13" s="77">
        <v>5359</v>
      </c>
      <c r="S13" s="117">
        <v>4930</v>
      </c>
      <c r="T13" s="117">
        <v>1723</v>
      </c>
      <c r="U13" s="117">
        <v>3207</v>
      </c>
      <c r="V13" s="117">
        <v>429</v>
      </c>
      <c r="W13" s="117">
        <v>648</v>
      </c>
      <c r="X13" s="117">
        <v>303</v>
      </c>
      <c r="Y13" s="118">
        <f>A13</f>
        <v>5</v>
      </c>
    </row>
    <row r="14" spans="1:25" ht="23.25" customHeight="1">
      <c r="A14" s="1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4"/>
    </row>
    <row r="15" spans="1:25" ht="23.25" customHeight="1">
      <c r="A15" s="11" t="s">
        <v>170</v>
      </c>
      <c r="B15" s="115">
        <v>2</v>
      </c>
      <c r="C15" s="116">
        <v>2</v>
      </c>
      <c r="D15" s="116">
        <v>0</v>
      </c>
      <c r="E15" s="120">
        <v>24</v>
      </c>
      <c r="F15" s="116">
        <v>24</v>
      </c>
      <c r="G15" s="116">
        <v>0</v>
      </c>
      <c r="H15" s="116">
        <v>0</v>
      </c>
      <c r="I15" s="116">
        <v>773</v>
      </c>
      <c r="J15" s="116">
        <v>383</v>
      </c>
      <c r="K15" s="116">
        <v>390</v>
      </c>
      <c r="L15" s="116">
        <v>123</v>
      </c>
      <c r="M15" s="116">
        <v>138</v>
      </c>
      <c r="N15" s="116">
        <v>129</v>
      </c>
      <c r="O15" s="116">
        <v>136</v>
      </c>
      <c r="P15" s="116">
        <v>126</v>
      </c>
      <c r="Q15" s="116">
        <v>121</v>
      </c>
      <c r="R15" s="18">
        <v>55</v>
      </c>
      <c r="S15" s="116">
        <v>36</v>
      </c>
      <c r="T15" s="116">
        <v>25</v>
      </c>
      <c r="U15" s="116">
        <v>11</v>
      </c>
      <c r="V15" s="116">
        <v>19</v>
      </c>
      <c r="W15" s="116">
        <v>11</v>
      </c>
      <c r="X15" s="116">
        <v>4</v>
      </c>
      <c r="Y15" s="15" t="s">
        <v>170</v>
      </c>
    </row>
    <row r="16" spans="1:25" ht="23.25" customHeight="1">
      <c r="A16" s="11" t="s">
        <v>171</v>
      </c>
      <c r="B16" s="115">
        <v>293</v>
      </c>
      <c r="C16" s="116">
        <v>289</v>
      </c>
      <c r="D16" s="116">
        <v>4</v>
      </c>
      <c r="E16" s="120">
        <v>3110</v>
      </c>
      <c r="F16" s="116">
        <v>2254</v>
      </c>
      <c r="G16" s="116">
        <v>187</v>
      </c>
      <c r="H16" s="116">
        <v>669</v>
      </c>
      <c r="I16" s="116">
        <v>61162</v>
      </c>
      <c r="J16" s="116">
        <v>31430</v>
      </c>
      <c r="K16" s="116">
        <v>29732</v>
      </c>
      <c r="L16" s="116">
        <v>9463</v>
      </c>
      <c r="M16" s="116">
        <v>10066</v>
      </c>
      <c r="N16" s="116">
        <v>9929</v>
      </c>
      <c r="O16" s="116">
        <v>10422</v>
      </c>
      <c r="P16" s="116">
        <v>10572</v>
      </c>
      <c r="Q16" s="116">
        <v>10710</v>
      </c>
      <c r="R16" s="18">
        <v>5304</v>
      </c>
      <c r="S16" s="116">
        <v>4894</v>
      </c>
      <c r="T16" s="116">
        <v>1698</v>
      </c>
      <c r="U16" s="116">
        <v>3196</v>
      </c>
      <c r="V16" s="116">
        <v>410</v>
      </c>
      <c r="W16" s="116">
        <v>637</v>
      </c>
      <c r="X16" s="116">
        <v>299</v>
      </c>
      <c r="Y16" s="15" t="s">
        <v>171</v>
      </c>
    </row>
    <row r="17" spans="1:25" ht="23.25" customHeight="1">
      <c r="A17" s="11" t="s">
        <v>172</v>
      </c>
      <c r="B17" s="115">
        <v>1</v>
      </c>
      <c r="C17" s="116">
        <v>1</v>
      </c>
      <c r="D17" s="116">
        <v>0</v>
      </c>
      <c r="E17" s="120">
        <v>6</v>
      </c>
      <c r="F17" s="116">
        <v>6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5" t="s">
        <v>172</v>
      </c>
    </row>
    <row r="18" spans="1:25" ht="23.25" customHeight="1">
      <c r="A18" s="11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 t="s">
        <v>108</v>
      </c>
      <c r="U18" s="119"/>
      <c r="V18" s="119"/>
      <c r="W18" s="119"/>
      <c r="X18" s="119"/>
      <c r="Y18" s="114"/>
    </row>
    <row r="19" spans="1:25" ht="23.25" customHeight="1">
      <c r="A19" s="3" t="s">
        <v>173</v>
      </c>
      <c r="B19" s="121">
        <v>277</v>
      </c>
      <c r="C19" s="121">
        <v>273</v>
      </c>
      <c r="D19" s="121">
        <v>4</v>
      </c>
      <c r="E19" s="121">
        <v>3002</v>
      </c>
      <c r="F19" s="121">
        <v>2194</v>
      </c>
      <c r="G19" s="121">
        <v>171</v>
      </c>
      <c r="H19" s="121">
        <v>637</v>
      </c>
      <c r="I19" s="121">
        <v>60005</v>
      </c>
      <c r="J19" s="121">
        <v>30817</v>
      </c>
      <c r="K19" s="121">
        <v>29188</v>
      </c>
      <c r="L19" s="121">
        <v>9307</v>
      </c>
      <c r="M19" s="121">
        <v>9878</v>
      </c>
      <c r="N19" s="121">
        <v>9753</v>
      </c>
      <c r="O19" s="121">
        <v>10232</v>
      </c>
      <c r="P19" s="121">
        <v>10365</v>
      </c>
      <c r="Q19" s="121">
        <v>10470</v>
      </c>
      <c r="R19" s="121">
        <v>5099</v>
      </c>
      <c r="S19" s="121">
        <v>4698</v>
      </c>
      <c r="T19" s="121">
        <v>1637</v>
      </c>
      <c r="U19" s="121">
        <v>3061</v>
      </c>
      <c r="V19" s="121">
        <v>401</v>
      </c>
      <c r="W19" s="121">
        <v>619</v>
      </c>
      <c r="X19" s="121">
        <v>285</v>
      </c>
      <c r="Y19" s="118" t="s">
        <v>174</v>
      </c>
    </row>
    <row r="20" spans="1:25" ht="23.25" customHeight="1">
      <c r="A20" s="1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4"/>
    </row>
    <row r="21" spans="1:25" ht="23.25" customHeight="1">
      <c r="A21" s="11" t="s">
        <v>175</v>
      </c>
      <c r="B21" s="115">
        <v>42</v>
      </c>
      <c r="C21" s="116">
        <v>42</v>
      </c>
      <c r="D21" s="116">
        <v>0</v>
      </c>
      <c r="E21" s="116">
        <v>540</v>
      </c>
      <c r="F21" s="116">
        <v>396</v>
      </c>
      <c r="G21" s="116">
        <v>24</v>
      </c>
      <c r="H21" s="116">
        <v>120</v>
      </c>
      <c r="I21" s="116">
        <v>11189</v>
      </c>
      <c r="J21" s="116">
        <v>5691</v>
      </c>
      <c r="K21" s="116">
        <v>5498</v>
      </c>
      <c r="L21" s="116">
        <v>1724</v>
      </c>
      <c r="M21" s="116">
        <v>1841</v>
      </c>
      <c r="N21" s="116">
        <v>1824</v>
      </c>
      <c r="O21" s="116">
        <v>1890</v>
      </c>
      <c r="P21" s="116">
        <v>1992</v>
      </c>
      <c r="Q21" s="116">
        <v>1918</v>
      </c>
      <c r="R21" s="116">
        <v>890</v>
      </c>
      <c r="S21" s="116">
        <v>840</v>
      </c>
      <c r="T21" s="116">
        <v>326</v>
      </c>
      <c r="U21" s="116">
        <v>514</v>
      </c>
      <c r="V21" s="116">
        <v>50</v>
      </c>
      <c r="W21" s="116">
        <v>151</v>
      </c>
      <c r="X21" s="116">
        <v>45</v>
      </c>
      <c r="Y21" s="15" t="s">
        <v>175</v>
      </c>
    </row>
    <row r="22" spans="1:25" ht="23.25" customHeight="1">
      <c r="A22" s="11" t="s">
        <v>176</v>
      </c>
      <c r="B22" s="115">
        <v>24</v>
      </c>
      <c r="C22" s="116">
        <v>24</v>
      </c>
      <c r="D22" s="116">
        <v>0</v>
      </c>
      <c r="E22" s="116">
        <v>354</v>
      </c>
      <c r="F22" s="116">
        <v>279</v>
      </c>
      <c r="G22" s="116">
        <v>10</v>
      </c>
      <c r="H22" s="116">
        <v>65</v>
      </c>
      <c r="I22" s="116">
        <v>7674</v>
      </c>
      <c r="J22" s="116">
        <v>3994</v>
      </c>
      <c r="K22" s="116">
        <v>3680</v>
      </c>
      <c r="L22" s="116">
        <v>1235</v>
      </c>
      <c r="M22" s="116">
        <v>1277</v>
      </c>
      <c r="N22" s="116">
        <v>1220</v>
      </c>
      <c r="O22" s="116">
        <v>1315</v>
      </c>
      <c r="P22" s="116">
        <v>1286</v>
      </c>
      <c r="Q22" s="116">
        <v>1341</v>
      </c>
      <c r="R22" s="116">
        <v>571</v>
      </c>
      <c r="S22" s="116">
        <v>538</v>
      </c>
      <c r="T22" s="116">
        <v>168</v>
      </c>
      <c r="U22" s="116">
        <v>370</v>
      </c>
      <c r="V22" s="116">
        <v>33</v>
      </c>
      <c r="W22" s="116">
        <v>84</v>
      </c>
      <c r="X22" s="116">
        <v>32</v>
      </c>
      <c r="Y22" s="15" t="s">
        <v>176</v>
      </c>
    </row>
    <row r="23" spans="1:25" ht="23.25" customHeight="1">
      <c r="A23" s="11" t="s">
        <v>177</v>
      </c>
      <c r="B23" s="115">
        <v>34</v>
      </c>
      <c r="C23" s="116">
        <v>34</v>
      </c>
      <c r="D23" s="116">
        <v>0</v>
      </c>
      <c r="E23" s="116">
        <v>467</v>
      </c>
      <c r="F23" s="116">
        <v>352</v>
      </c>
      <c r="G23" s="116">
        <v>16</v>
      </c>
      <c r="H23" s="116">
        <v>99</v>
      </c>
      <c r="I23" s="116">
        <v>9905</v>
      </c>
      <c r="J23" s="116">
        <v>5094</v>
      </c>
      <c r="K23" s="116">
        <v>4811</v>
      </c>
      <c r="L23" s="116">
        <v>1592</v>
      </c>
      <c r="M23" s="116">
        <v>1629</v>
      </c>
      <c r="N23" s="116">
        <v>1598</v>
      </c>
      <c r="O23" s="116">
        <v>1705</v>
      </c>
      <c r="P23" s="116">
        <v>1663</v>
      </c>
      <c r="Q23" s="116">
        <v>1718</v>
      </c>
      <c r="R23" s="116">
        <v>810</v>
      </c>
      <c r="S23" s="116">
        <v>723</v>
      </c>
      <c r="T23" s="116">
        <v>253</v>
      </c>
      <c r="U23" s="116">
        <v>470</v>
      </c>
      <c r="V23" s="116">
        <v>87</v>
      </c>
      <c r="W23" s="116">
        <v>104</v>
      </c>
      <c r="X23" s="116">
        <v>37</v>
      </c>
      <c r="Y23" s="15" t="s">
        <v>177</v>
      </c>
    </row>
    <row r="24" spans="1:25" ht="23.25" customHeight="1">
      <c r="A24" s="11" t="s">
        <v>178</v>
      </c>
      <c r="B24" s="115">
        <v>21</v>
      </c>
      <c r="C24" s="116">
        <v>21</v>
      </c>
      <c r="D24" s="116">
        <v>0</v>
      </c>
      <c r="E24" s="116">
        <v>117</v>
      </c>
      <c r="F24" s="116">
        <v>66</v>
      </c>
      <c r="G24" s="116">
        <v>26</v>
      </c>
      <c r="H24" s="116">
        <v>25</v>
      </c>
      <c r="I24" s="116">
        <v>1527</v>
      </c>
      <c r="J24" s="116">
        <v>767</v>
      </c>
      <c r="K24" s="116">
        <v>760</v>
      </c>
      <c r="L24" s="116">
        <v>217</v>
      </c>
      <c r="M24" s="116">
        <v>255</v>
      </c>
      <c r="N24" s="116">
        <v>218</v>
      </c>
      <c r="O24" s="116">
        <v>266</v>
      </c>
      <c r="P24" s="116">
        <v>284</v>
      </c>
      <c r="Q24" s="116">
        <v>287</v>
      </c>
      <c r="R24" s="116">
        <v>215</v>
      </c>
      <c r="S24" s="116">
        <v>182</v>
      </c>
      <c r="T24" s="116">
        <v>72</v>
      </c>
      <c r="U24" s="116">
        <v>110</v>
      </c>
      <c r="V24" s="116">
        <v>33</v>
      </c>
      <c r="W24" s="116">
        <v>36</v>
      </c>
      <c r="X24" s="116">
        <v>18</v>
      </c>
      <c r="Y24" s="15" t="s">
        <v>178</v>
      </c>
    </row>
    <row r="25" spans="1:25" ht="23.25" customHeight="1">
      <c r="A25" s="11" t="s">
        <v>179</v>
      </c>
      <c r="B25" s="115">
        <v>17</v>
      </c>
      <c r="C25" s="116">
        <v>17</v>
      </c>
      <c r="D25" s="116">
        <v>0</v>
      </c>
      <c r="E25" s="116">
        <v>274</v>
      </c>
      <c r="F25" s="116">
        <v>208</v>
      </c>
      <c r="G25" s="116">
        <v>3</v>
      </c>
      <c r="H25" s="116">
        <v>63</v>
      </c>
      <c r="I25" s="116">
        <v>5982</v>
      </c>
      <c r="J25" s="116">
        <v>3101</v>
      </c>
      <c r="K25" s="116">
        <v>2881</v>
      </c>
      <c r="L25" s="116">
        <v>941</v>
      </c>
      <c r="M25" s="116">
        <v>1010</v>
      </c>
      <c r="N25" s="116">
        <v>953</v>
      </c>
      <c r="O25" s="116">
        <v>1091</v>
      </c>
      <c r="P25" s="116">
        <v>1021</v>
      </c>
      <c r="Q25" s="116">
        <v>966</v>
      </c>
      <c r="R25" s="116">
        <v>452</v>
      </c>
      <c r="S25" s="116">
        <v>418</v>
      </c>
      <c r="T25" s="116">
        <v>164</v>
      </c>
      <c r="U25" s="116">
        <v>254</v>
      </c>
      <c r="V25" s="116">
        <v>34</v>
      </c>
      <c r="W25" s="116">
        <v>32</v>
      </c>
      <c r="X25" s="116">
        <v>16</v>
      </c>
      <c r="Y25" s="15" t="s">
        <v>179</v>
      </c>
    </row>
    <row r="26" spans="1:25" ht="23.25" customHeight="1">
      <c r="A26" s="11" t="s">
        <v>180</v>
      </c>
      <c r="B26" s="115">
        <v>8</v>
      </c>
      <c r="C26" s="116">
        <v>8</v>
      </c>
      <c r="D26" s="116">
        <v>0</v>
      </c>
      <c r="E26" s="116">
        <v>127</v>
      </c>
      <c r="F26" s="116">
        <v>100</v>
      </c>
      <c r="G26" s="116">
        <v>2</v>
      </c>
      <c r="H26" s="116">
        <v>25</v>
      </c>
      <c r="I26" s="116">
        <v>3047</v>
      </c>
      <c r="J26" s="116">
        <v>1582</v>
      </c>
      <c r="K26" s="116">
        <v>1465</v>
      </c>
      <c r="L26" s="116">
        <v>485</v>
      </c>
      <c r="M26" s="116">
        <v>503</v>
      </c>
      <c r="N26" s="116">
        <v>524</v>
      </c>
      <c r="O26" s="116">
        <v>479</v>
      </c>
      <c r="P26" s="116">
        <v>534</v>
      </c>
      <c r="Q26" s="116">
        <v>522</v>
      </c>
      <c r="R26" s="116">
        <v>208</v>
      </c>
      <c r="S26" s="116">
        <v>195</v>
      </c>
      <c r="T26" s="116">
        <v>59</v>
      </c>
      <c r="U26" s="116">
        <v>136</v>
      </c>
      <c r="V26" s="116">
        <v>13</v>
      </c>
      <c r="W26" s="116">
        <v>11</v>
      </c>
      <c r="X26" s="116">
        <v>10</v>
      </c>
      <c r="Y26" s="15" t="s">
        <v>180</v>
      </c>
    </row>
    <row r="27" spans="1:25" ht="23.25" customHeight="1">
      <c r="A27" s="11" t="s">
        <v>181</v>
      </c>
      <c r="B27" s="115">
        <v>39</v>
      </c>
      <c r="C27" s="116">
        <v>38</v>
      </c>
      <c r="D27" s="116">
        <v>1</v>
      </c>
      <c r="E27" s="116">
        <v>304</v>
      </c>
      <c r="F27" s="116">
        <v>209</v>
      </c>
      <c r="G27" s="116">
        <v>32</v>
      </c>
      <c r="H27" s="116">
        <v>63</v>
      </c>
      <c r="I27" s="116">
        <v>5818</v>
      </c>
      <c r="J27" s="116">
        <v>2942</v>
      </c>
      <c r="K27" s="116">
        <v>2876</v>
      </c>
      <c r="L27" s="116">
        <v>862</v>
      </c>
      <c r="M27" s="116">
        <v>974</v>
      </c>
      <c r="N27" s="116">
        <v>943</v>
      </c>
      <c r="O27" s="116">
        <v>984</v>
      </c>
      <c r="P27" s="116">
        <v>995</v>
      </c>
      <c r="Q27" s="116">
        <v>1060</v>
      </c>
      <c r="R27" s="116">
        <v>523</v>
      </c>
      <c r="S27" s="116">
        <v>485</v>
      </c>
      <c r="T27" s="116">
        <v>158</v>
      </c>
      <c r="U27" s="116">
        <v>327</v>
      </c>
      <c r="V27" s="116">
        <v>38</v>
      </c>
      <c r="W27" s="116">
        <v>69</v>
      </c>
      <c r="X27" s="116">
        <v>32</v>
      </c>
      <c r="Y27" s="15" t="s">
        <v>181</v>
      </c>
    </row>
    <row r="28" spans="1:25" ht="23.25" customHeight="1">
      <c r="A28" s="11" t="s">
        <v>182</v>
      </c>
      <c r="B28" s="115">
        <v>12</v>
      </c>
      <c r="C28" s="116">
        <v>12</v>
      </c>
      <c r="D28" s="116">
        <v>0</v>
      </c>
      <c r="E28" s="116">
        <v>125</v>
      </c>
      <c r="F28" s="116">
        <v>96</v>
      </c>
      <c r="G28" s="116">
        <v>6</v>
      </c>
      <c r="H28" s="116">
        <v>23</v>
      </c>
      <c r="I28" s="116">
        <v>2342</v>
      </c>
      <c r="J28" s="116">
        <v>1203</v>
      </c>
      <c r="K28" s="116">
        <v>1139</v>
      </c>
      <c r="L28" s="116">
        <v>385</v>
      </c>
      <c r="M28" s="116">
        <v>376</v>
      </c>
      <c r="N28" s="116">
        <v>375</v>
      </c>
      <c r="O28" s="116">
        <v>398</v>
      </c>
      <c r="P28" s="116">
        <v>416</v>
      </c>
      <c r="Q28" s="116">
        <v>392</v>
      </c>
      <c r="R28" s="116">
        <v>229</v>
      </c>
      <c r="S28" s="116">
        <v>207</v>
      </c>
      <c r="T28" s="116">
        <v>77</v>
      </c>
      <c r="U28" s="116">
        <v>130</v>
      </c>
      <c r="V28" s="116">
        <v>22</v>
      </c>
      <c r="W28" s="116">
        <v>30</v>
      </c>
      <c r="X28" s="116">
        <v>15</v>
      </c>
      <c r="Y28" s="15" t="s">
        <v>182</v>
      </c>
    </row>
    <row r="29" spans="1:25" ht="23.25" customHeight="1">
      <c r="A29" s="11" t="s">
        <v>183</v>
      </c>
      <c r="B29" s="115">
        <v>11</v>
      </c>
      <c r="C29" s="116">
        <v>11</v>
      </c>
      <c r="D29" s="116">
        <v>0</v>
      </c>
      <c r="E29" s="116">
        <v>89</v>
      </c>
      <c r="F29" s="116">
        <v>51</v>
      </c>
      <c r="G29" s="116">
        <v>11</v>
      </c>
      <c r="H29" s="116">
        <v>27</v>
      </c>
      <c r="I29" s="116">
        <v>1197</v>
      </c>
      <c r="J29" s="116">
        <v>603</v>
      </c>
      <c r="K29" s="116">
        <v>594</v>
      </c>
      <c r="L29" s="116">
        <v>180</v>
      </c>
      <c r="M29" s="116">
        <v>187</v>
      </c>
      <c r="N29" s="116">
        <v>193</v>
      </c>
      <c r="O29" s="116">
        <v>214</v>
      </c>
      <c r="P29" s="116">
        <v>213</v>
      </c>
      <c r="Q29" s="116">
        <v>210</v>
      </c>
      <c r="R29" s="116">
        <v>166</v>
      </c>
      <c r="S29" s="116">
        <v>143</v>
      </c>
      <c r="T29" s="116">
        <v>44</v>
      </c>
      <c r="U29" s="116">
        <v>99</v>
      </c>
      <c r="V29" s="116">
        <v>23</v>
      </c>
      <c r="W29" s="116">
        <v>15</v>
      </c>
      <c r="X29" s="116">
        <v>13</v>
      </c>
      <c r="Y29" s="15" t="s">
        <v>183</v>
      </c>
    </row>
    <row r="30" spans="1:25" ht="23.25" customHeight="1">
      <c r="A30" s="11" t="s">
        <v>184</v>
      </c>
      <c r="B30" s="115">
        <v>12</v>
      </c>
      <c r="C30" s="116">
        <v>12</v>
      </c>
      <c r="D30" s="116">
        <v>0</v>
      </c>
      <c r="E30" s="116">
        <v>86</v>
      </c>
      <c r="F30" s="116">
        <v>56</v>
      </c>
      <c r="G30" s="116">
        <v>10</v>
      </c>
      <c r="H30" s="116">
        <v>20</v>
      </c>
      <c r="I30" s="116">
        <v>1249</v>
      </c>
      <c r="J30" s="116">
        <v>649</v>
      </c>
      <c r="K30" s="116">
        <v>600</v>
      </c>
      <c r="L30" s="116">
        <v>183</v>
      </c>
      <c r="M30" s="116">
        <v>191</v>
      </c>
      <c r="N30" s="116">
        <v>212</v>
      </c>
      <c r="O30" s="116">
        <v>208</v>
      </c>
      <c r="P30" s="116">
        <v>229</v>
      </c>
      <c r="Q30" s="116">
        <v>226</v>
      </c>
      <c r="R30" s="116">
        <v>150</v>
      </c>
      <c r="S30" s="116">
        <v>141</v>
      </c>
      <c r="T30" s="116">
        <v>46</v>
      </c>
      <c r="U30" s="116">
        <v>95</v>
      </c>
      <c r="V30" s="116">
        <v>9</v>
      </c>
      <c r="W30" s="116">
        <v>11</v>
      </c>
      <c r="X30" s="116">
        <v>10</v>
      </c>
      <c r="Y30" s="15" t="s">
        <v>184</v>
      </c>
    </row>
    <row r="31" spans="1:25" ht="23.25" customHeight="1">
      <c r="A31" s="11" t="s">
        <v>185</v>
      </c>
      <c r="B31" s="115">
        <v>11</v>
      </c>
      <c r="C31" s="116">
        <v>11</v>
      </c>
      <c r="D31" s="122">
        <v>0</v>
      </c>
      <c r="E31" s="116">
        <v>67</v>
      </c>
      <c r="F31" s="116">
        <v>35</v>
      </c>
      <c r="G31" s="116">
        <v>18</v>
      </c>
      <c r="H31" s="116">
        <v>14</v>
      </c>
      <c r="I31" s="116">
        <v>713</v>
      </c>
      <c r="J31" s="116">
        <v>373</v>
      </c>
      <c r="K31" s="116">
        <v>340</v>
      </c>
      <c r="L31" s="116">
        <v>93</v>
      </c>
      <c r="M31" s="116">
        <v>101</v>
      </c>
      <c r="N31" s="116">
        <v>119</v>
      </c>
      <c r="O31" s="116">
        <v>115</v>
      </c>
      <c r="P31" s="116">
        <v>123</v>
      </c>
      <c r="Q31" s="116">
        <v>162</v>
      </c>
      <c r="R31" s="116">
        <v>130</v>
      </c>
      <c r="S31" s="116">
        <v>120</v>
      </c>
      <c r="T31" s="116">
        <v>45</v>
      </c>
      <c r="U31" s="116">
        <v>75</v>
      </c>
      <c r="V31" s="116">
        <v>10</v>
      </c>
      <c r="W31" s="116">
        <v>14</v>
      </c>
      <c r="X31" s="116">
        <v>13</v>
      </c>
      <c r="Y31" s="15" t="s">
        <v>185</v>
      </c>
    </row>
    <row r="32" spans="1:25" ht="23.25" customHeight="1">
      <c r="A32" s="11" t="s">
        <v>186</v>
      </c>
      <c r="B32" s="115">
        <v>34</v>
      </c>
      <c r="C32" s="116">
        <v>32</v>
      </c>
      <c r="D32" s="122">
        <v>2</v>
      </c>
      <c r="E32" s="116">
        <v>311</v>
      </c>
      <c r="F32" s="116">
        <v>235</v>
      </c>
      <c r="G32" s="116">
        <v>12</v>
      </c>
      <c r="H32" s="116">
        <v>64</v>
      </c>
      <c r="I32" s="116">
        <v>6333</v>
      </c>
      <c r="J32" s="116">
        <v>3244</v>
      </c>
      <c r="K32" s="116">
        <v>3089</v>
      </c>
      <c r="L32" s="116">
        <v>958</v>
      </c>
      <c r="M32" s="116">
        <v>1050</v>
      </c>
      <c r="N32" s="116">
        <v>1035</v>
      </c>
      <c r="O32" s="116">
        <v>1060</v>
      </c>
      <c r="P32" s="116">
        <v>1113</v>
      </c>
      <c r="Q32" s="116">
        <v>1117</v>
      </c>
      <c r="R32" s="116">
        <v>527</v>
      </c>
      <c r="S32" s="116">
        <v>493</v>
      </c>
      <c r="T32" s="116">
        <v>157</v>
      </c>
      <c r="U32" s="116">
        <v>336</v>
      </c>
      <c r="V32" s="116">
        <v>34</v>
      </c>
      <c r="W32" s="116">
        <v>30</v>
      </c>
      <c r="X32" s="116">
        <v>30</v>
      </c>
      <c r="Y32" s="15" t="s">
        <v>186</v>
      </c>
    </row>
    <row r="33" spans="1:25" ht="23.25" customHeight="1">
      <c r="A33" s="11" t="s">
        <v>187</v>
      </c>
      <c r="B33" s="115">
        <v>12</v>
      </c>
      <c r="C33" s="116">
        <v>11</v>
      </c>
      <c r="D33" s="116">
        <v>1</v>
      </c>
      <c r="E33" s="116">
        <v>141</v>
      </c>
      <c r="F33" s="116">
        <v>111</v>
      </c>
      <c r="G33" s="116">
        <v>1</v>
      </c>
      <c r="H33" s="116">
        <v>29</v>
      </c>
      <c r="I33" s="116">
        <v>3029</v>
      </c>
      <c r="J33" s="116">
        <v>1574</v>
      </c>
      <c r="K33" s="116">
        <v>1455</v>
      </c>
      <c r="L33" s="116">
        <v>452</v>
      </c>
      <c r="M33" s="116">
        <v>484</v>
      </c>
      <c r="N33" s="116">
        <v>539</v>
      </c>
      <c r="O33" s="116">
        <v>507</v>
      </c>
      <c r="P33" s="116">
        <v>496</v>
      </c>
      <c r="Q33" s="116">
        <v>551</v>
      </c>
      <c r="R33" s="116">
        <v>228</v>
      </c>
      <c r="S33" s="116">
        <v>213</v>
      </c>
      <c r="T33" s="116">
        <v>68</v>
      </c>
      <c r="U33" s="116">
        <v>145</v>
      </c>
      <c r="V33" s="116">
        <v>15</v>
      </c>
      <c r="W33" s="116">
        <v>32</v>
      </c>
      <c r="X33" s="116">
        <v>14</v>
      </c>
      <c r="Y33" s="15" t="s">
        <v>187</v>
      </c>
    </row>
    <row r="34" spans="1:25" ht="23.25" customHeight="1">
      <c r="A34" s="1"/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4"/>
    </row>
    <row r="35" spans="1:25" ht="23.25" customHeight="1">
      <c r="A35" s="3" t="s">
        <v>188</v>
      </c>
      <c r="B35" s="123">
        <v>19</v>
      </c>
      <c r="C35" s="124">
        <v>19</v>
      </c>
      <c r="D35" s="122">
        <v>0</v>
      </c>
      <c r="E35" s="124">
        <v>138</v>
      </c>
      <c r="F35" s="124">
        <v>90</v>
      </c>
      <c r="G35" s="124">
        <v>16</v>
      </c>
      <c r="H35" s="124">
        <v>32</v>
      </c>
      <c r="I35" s="124">
        <v>1930</v>
      </c>
      <c r="J35" s="124">
        <v>996</v>
      </c>
      <c r="K35" s="124">
        <v>934</v>
      </c>
      <c r="L35" s="124">
        <v>279</v>
      </c>
      <c r="M35" s="124">
        <v>326</v>
      </c>
      <c r="N35" s="124">
        <v>305</v>
      </c>
      <c r="O35" s="124">
        <v>326</v>
      </c>
      <c r="P35" s="124">
        <v>333</v>
      </c>
      <c r="Q35" s="124">
        <v>361</v>
      </c>
      <c r="R35" s="124">
        <v>260</v>
      </c>
      <c r="S35" s="124">
        <v>232</v>
      </c>
      <c r="T35" s="124">
        <v>86</v>
      </c>
      <c r="U35" s="124">
        <v>146</v>
      </c>
      <c r="V35" s="124">
        <v>28</v>
      </c>
      <c r="W35" s="124">
        <v>29</v>
      </c>
      <c r="X35" s="124">
        <v>18</v>
      </c>
      <c r="Y35" s="118" t="s">
        <v>189</v>
      </c>
    </row>
    <row r="36" spans="1:25" ht="23.25" customHeight="1">
      <c r="A36" s="1"/>
      <c r="B36" s="115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4"/>
    </row>
    <row r="37" spans="1:25" ht="23.25" customHeight="1">
      <c r="A37" s="11" t="s">
        <v>190</v>
      </c>
      <c r="B37" s="115">
        <v>8</v>
      </c>
      <c r="C37" s="116">
        <v>8</v>
      </c>
      <c r="D37" s="122">
        <v>0</v>
      </c>
      <c r="E37" s="116">
        <v>46</v>
      </c>
      <c r="F37" s="116">
        <v>22</v>
      </c>
      <c r="G37" s="116">
        <v>12</v>
      </c>
      <c r="H37" s="116">
        <v>12</v>
      </c>
      <c r="I37" s="116">
        <v>364</v>
      </c>
      <c r="J37" s="116">
        <v>199</v>
      </c>
      <c r="K37" s="116">
        <v>165</v>
      </c>
      <c r="L37" s="116">
        <v>44</v>
      </c>
      <c r="M37" s="116">
        <v>66</v>
      </c>
      <c r="N37" s="116">
        <v>59</v>
      </c>
      <c r="O37" s="116">
        <v>60</v>
      </c>
      <c r="P37" s="116">
        <v>71</v>
      </c>
      <c r="Q37" s="116">
        <v>64</v>
      </c>
      <c r="R37" s="116">
        <v>93</v>
      </c>
      <c r="S37" s="116">
        <v>78</v>
      </c>
      <c r="T37" s="116">
        <v>31</v>
      </c>
      <c r="U37" s="116">
        <v>47</v>
      </c>
      <c r="V37" s="116">
        <v>15</v>
      </c>
      <c r="W37" s="116">
        <v>15</v>
      </c>
      <c r="X37" s="116">
        <v>7</v>
      </c>
      <c r="Y37" s="15" t="s">
        <v>190</v>
      </c>
    </row>
    <row r="38" spans="1:25" ht="23.25" customHeight="1">
      <c r="A38" s="11" t="s">
        <v>191</v>
      </c>
      <c r="B38" s="115">
        <v>1</v>
      </c>
      <c r="C38" s="116">
        <v>1</v>
      </c>
      <c r="D38" s="116">
        <v>0</v>
      </c>
      <c r="E38" s="116">
        <v>14</v>
      </c>
      <c r="F38" s="116">
        <v>12</v>
      </c>
      <c r="G38" s="116">
        <v>0</v>
      </c>
      <c r="H38" s="116">
        <v>2</v>
      </c>
      <c r="I38" s="116">
        <v>403</v>
      </c>
      <c r="J38" s="116">
        <v>213</v>
      </c>
      <c r="K38" s="116">
        <v>190</v>
      </c>
      <c r="L38" s="116">
        <v>65</v>
      </c>
      <c r="M38" s="116">
        <v>61</v>
      </c>
      <c r="N38" s="116">
        <v>69</v>
      </c>
      <c r="O38" s="116">
        <v>67</v>
      </c>
      <c r="P38" s="116">
        <v>69</v>
      </c>
      <c r="Q38" s="116">
        <v>72</v>
      </c>
      <c r="R38" s="116">
        <v>27</v>
      </c>
      <c r="S38" s="116">
        <v>22</v>
      </c>
      <c r="T38" s="116">
        <v>8</v>
      </c>
      <c r="U38" s="116">
        <v>14</v>
      </c>
      <c r="V38" s="116">
        <v>5</v>
      </c>
      <c r="W38" s="116">
        <v>1</v>
      </c>
      <c r="X38" s="116">
        <v>1</v>
      </c>
      <c r="Y38" s="15" t="s">
        <v>191</v>
      </c>
    </row>
    <row r="39" spans="1:25" ht="23.25" customHeight="1">
      <c r="A39" s="11" t="s">
        <v>192</v>
      </c>
      <c r="B39" s="115">
        <v>2</v>
      </c>
      <c r="C39" s="116">
        <v>2</v>
      </c>
      <c r="D39" s="116">
        <v>0</v>
      </c>
      <c r="E39" s="116">
        <v>8</v>
      </c>
      <c r="F39" s="116">
        <v>7</v>
      </c>
      <c r="G39" s="116">
        <v>0</v>
      </c>
      <c r="H39" s="116">
        <v>1</v>
      </c>
      <c r="I39" s="116">
        <v>50</v>
      </c>
      <c r="J39" s="116">
        <v>27</v>
      </c>
      <c r="K39" s="116">
        <v>23</v>
      </c>
      <c r="L39" s="116">
        <v>5</v>
      </c>
      <c r="M39" s="116">
        <v>7</v>
      </c>
      <c r="N39" s="116">
        <v>12</v>
      </c>
      <c r="O39" s="116">
        <v>8</v>
      </c>
      <c r="P39" s="116">
        <v>12</v>
      </c>
      <c r="Q39" s="116">
        <v>6</v>
      </c>
      <c r="R39" s="116">
        <v>14</v>
      </c>
      <c r="S39" s="116">
        <v>13</v>
      </c>
      <c r="T39" s="116">
        <v>5</v>
      </c>
      <c r="U39" s="116">
        <v>8</v>
      </c>
      <c r="V39" s="116">
        <v>1</v>
      </c>
      <c r="W39" s="116">
        <v>1</v>
      </c>
      <c r="X39" s="116">
        <v>1</v>
      </c>
      <c r="Y39" s="15" t="s">
        <v>192</v>
      </c>
    </row>
    <row r="40" spans="1:25" ht="23.25" customHeight="1">
      <c r="A40" s="11" t="s">
        <v>193</v>
      </c>
      <c r="B40" s="115">
        <v>4</v>
      </c>
      <c r="C40" s="116">
        <v>4</v>
      </c>
      <c r="D40" s="116">
        <v>0</v>
      </c>
      <c r="E40" s="116">
        <v>36</v>
      </c>
      <c r="F40" s="116">
        <v>26</v>
      </c>
      <c r="G40" s="116">
        <v>1</v>
      </c>
      <c r="H40" s="116">
        <v>9</v>
      </c>
      <c r="I40" s="116">
        <v>569</v>
      </c>
      <c r="J40" s="116">
        <v>282</v>
      </c>
      <c r="K40" s="116">
        <v>287</v>
      </c>
      <c r="L40" s="116">
        <v>79</v>
      </c>
      <c r="M40" s="116">
        <v>101</v>
      </c>
      <c r="N40" s="116">
        <v>81</v>
      </c>
      <c r="O40" s="116">
        <v>101</v>
      </c>
      <c r="P40" s="116">
        <v>101</v>
      </c>
      <c r="Q40" s="116">
        <v>106</v>
      </c>
      <c r="R40" s="116">
        <v>62</v>
      </c>
      <c r="S40" s="116">
        <v>60</v>
      </c>
      <c r="T40" s="116">
        <v>20</v>
      </c>
      <c r="U40" s="116">
        <v>40</v>
      </c>
      <c r="V40" s="116">
        <v>2</v>
      </c>
      <c r="W40" s="116">
        <v>5</v>
      </c>
      <c r="X40" s="116">
        <v>5</v>
      </c>
      <c r="Y40" s="15" t="s">
        <v>193</v>
      </c>
    </row>
    <row r="41" spans="1:25" ht="23.25" customHeight="1">
      <c r="A41" s="11" t="s">
        <v>194</v>
      </c>
      <c r="B41" s="115">
        <v>2</v>
      </c>
      <c r="C41" s="116">
        <v>2</v>
      </c>
      <c r="D41" s="116">
        <v>0</v>
      </c>
      <c r="E41" s="116">
        <v>25</v>
      </c>
      <c r="F41" s="116">
        <v>17</v>
      </c>
      <c r="G41" s="116">
        <v>1</v>
      </c>
      <c r="H41" s="116">
        <v>7</v>
      </c>
      <c r="I41" s="116">
        <v>440</v>
      </c>
      <c r="J41" s="116">
        <v>224</v>
      </c>
      <c r="K41" s="116">
        <v>216</v>
      </c>
      <c r="L41" s="116">
        <v>75</v>
      </c>
      <c r="M41" s="116">
        <v>77</v>
      </c>
      <c r="N41" s="116">
        <v>65</v>
      </c>
      <c r="O41" s="116">
        <v>71</v>
      </c>
      <c r="P41" s="116">
        <v>59</v>
      </c>
      <c r="Q41" s="116">
        <v>93</v>
      </c>
      <c r="R41" s="116">
        <v>46</v>
      </c>
      <c r="S41" s="116">
        <v>41</v>
      </c>
      <c r="T41" s="116">
        <v>13</v>
      </c>
      <c r="U41" s="116">
        <v>28</v>
      </c>
      <c r="V41" s="116">
        <v>5</v>
      </c>
      <c r="W41" s="116">
        <v>5</v>
      </c>
      <c r="X41" s="116">
        <v>2</v>
      </c>
      <c r="Y41" s="15" t="s">
        <v>194</v>
      </c>
    </row>
    <row r="42" spans="1:25" ht="23.25" customHeight="1">
      <c r="A42" s="11" t="s">
        <v>195</v>
      </c>
      <c r="B42" s="115">
        <v>2</v>
      </c>
      <c r="C42" s="116">
        <v>2</v>
      </c>
      <c r="D42" s="116">
        <v>0</v>
      </c>
      <c r="E42" s="116">
        <v>9</v>
      </c>
      <c r="F42" s="116">
        <v>6</v>
      </c>
      <c r="G42" s="116">
        <v>2</v>
      </c>
      <c r="H42" s="116">
        <v>1</v>
      </c>
      <c r="I42" s="116">
        <v>104</v>
      </c>
      <c r="J42" s="116">
        <v>51</v>
      </c>
      <c r="K42" s="116">
        <v>53</v>
      </c>
      <c r="L42" s="116">
        <v>11</v>
      </c>
      <c r="M42" s="116">
        <v>14</v>
      </c>
      <c r="N42" s="116">
        <v>19</v>
      </c>
      <c r="O42" s="116">
        <v>19</v>
      </c>
      <c r="P42" s="116">
        <v>21</v>
      </c>
      <c r="Q42" s="116">
        <v>20</v>
      </c>
      <c r="R42" s="116">
        <v>18</v>
      </c>
      <c r="S42" s="116">
        <v>18</v>
      </c>
      <c r="T42" s="116">
        <v>9</v>
      </c>
      <c r="U42" s="116">
        <v>9</v>
      </c>
      <c r="V42" s="116">
        <v>0</v>
      </c>
      <c r="W42" s="116">
        <v>2</v>
      </c>
      <c r="X42" s="116">
        <v>2</v>
      </c>
      <c r="Y42" s="15" t="s">
        <v>195</v>
      </c>
    </row>
    <row r="43" spans="1:25" ht="23.25" customHeight="1">
      <c r="A43" s="125" t="s">
        <v>108</v>
      </c>
      <c r="B43" s="126" t="s">
        <v>196</v>
      </c>
      <c r="C43" s="126" t="s">
        <v>196</v>
      </c>
      <c r="D43" s="126" t="s">
        <v>196</v>
      </c>
      <c r="E43" s="126" t="s">
        <v>196</v>
      </c>
      <c r="F43" s="126" t="s">
        <v>196</v>
      </c>
      <c r="G43" s="126" t="s">
        <v>196</v>
      </c>
      <c r="H43" s="126" t="s">
        <v>196</v>
      </c>
      <c r="I43" s="127"/>
      <c r="J43" s="127"/>
      <c r="K43" s="127"/>
      <c r="L43" s="127"/>
      <c r="M43" s="127"/>
      <c r="N43" s="127"/>
      <c r="O43" s="127"/>
      <c r="P43" s="127"/>
      <c r="Q43" s="127"/>
      <c r="R43" s="126"/>
      <c r="S43" s="126"/>
      <c r="T43" s="126"/>
      <c r="U43" s="126"/>
      <c r="V43" s="126"/>
      <c r="W43" s="126" t="s">
        <v>196</v>
      </c>
      <c r="X43" s="126"/>
      <c r="Y43" s="128" t="s">
        <v>108</v>
      </c>
    </row>
    <row r="44" spans="1:25">
      <c r="B44" s="44"/>
      <c r="C44" s="44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</sheetData>
  <mergeCells count="16">
    <mergeCell ref="V7:V8"/>
    <mergeCell ref="B6:D6"/>
    <mergeCell ref="E6:H6"/>
    <mergeCell ref="R6:V6"/>
    <mergeCell ref="B7:B8"/>
    <mergeCell ref="C7:C8"/>
    <mergeCell ref="D7:D8"/>
    <mergeCell ref="E7:E8"/>
    <mergeCell ref="I7:I8"/>
    <mergeCell ref="L7:L8"/>
    <mergeCell ref="M7:M8"/>
    <mergeCell ref="N7:N8"/>
    <mergeCell ref="O7:O8"/>
    <mergeCell ref="P7:P8"/>
    <mergeCell ref="Q7:Q8"/>
    <mergeCell ref="R7:R8"/>
  </mergeCells>
  <phoneticPr fontId="23"/>
  <pageMargins left="0.70866141732283472" right="0.70866141732283472" top="0.74803149606299213" bottom="0.74803149606299213" header="0.31496062992125984" footer="0.31496062992125984"/>
  <pageSetup paperSize="12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3E99-72C4-42BE-8288-84212A8E037B}">
  <sheetPr>
    <pageSetUpPr fitToPage="1"/>
  </sheetPr>
  <dimension ref="A1:V44"/>
  <sheetViews>
    <sheetView showGridLines="0"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34" sqref="K34"/>
    </sheetView>
  </sheetViews>
  <sheetFormatPr defaultColWidth="9" defaultRowHeight="13"/>
  <cols>
    <col min="1" max="1" width="14.26953125" style="129" customWidth="1"/>
    <col min="2" max="7" width="7.7265625" customWidth="1"/>
    <col min="8" max="8" width="8.36328125" customWidth="1"/>
    <col min="9" max="12" width="8.54296875" customWidth="1"/>
    <col min="13" max="13" width="10" bestFit="1" customWidth="1"/>
    <col min="14" max="14" width="8.54296875" customWidth="1"/>
    <col min="15" max="18" width="8.08984375" customWidth="1"/>
    <col min="19" max="19" width="7.7265625" customWidth="1"/>
    <col min="20" max="21" width="8.6328125" customWidth="1"/>
    <col min="22" max="22" width="14.26953125" style="129" customWidth="1"/>
  </cols>
  <sheetData>
    <row r="1" spans="1:22">
      <c r="A1" s="94"/>
      <c r="B1" s="56" t="s">
        <v>197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94"/>
    </row>
    <row r="2" spans="1:22">
      <c r="A2" s="130"/>
      <c r="B2" s="13" t="s">
        <v>137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30"/>
    </row>
    <row r="3" spans="1:22">
      <c r="A3" s="94"/>
      <c r="B3" s="4" t="s">
        <v>198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94"/>
    </row>
    <row r="4" spans="1:22">
      <c r="A4" s="94"/>
      <c r="B4" s="13" t="s">
        <v>139</v>
      </c>
      <c r="C4" s="5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94"/>
    </row>
    <row r="5" spans="1:22" ht="13.5" thickBot="1">
      <c r="A5" s="9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94"/>
    </row>
    <row r="6" spans="1:22" ht="19.5" customHeight="1" thickTop="1">
      <c r="A6" s="96" t="s">
        <v>199</v>
      </c>
      <c r="B6" s="357" t="s">
        <v>141</v>
      </c>
      <c r="C6" s="359"/>
      <c r="D6" s="358"/>
      <c r="E6" s="357" t="s">
        <v>200</v>
      </c>
      <c r="F6" s="359"/>
      <c r="G6" s="359"/>
      <c r="H6" s="358"/>
      <c r="I6" s="131"/>
      <c r="J6" s="132" t="s">
        <v>201</v>
      </c>
      <c r="K6" s="374" t="s">
        <v>202</v>
      </c>
      <c r="L6" s="374"/>
      <c r="M6" s="132" t="s">
        <v>145</v>
      </c>
      <c r="N6" s="133"/>
      <c r="O6" s="357" t="s">
        <v>146</v>
      </c>
      <c r="P6" s="359"/>
      <c r="Q6" s="359"/>
      <c r="R6" s="359"/>
      <c r="S6" s="358"/>
      <c r="T6" s="102" t="s">
        <v>147</v>
      </c>
      <c r="U6" s="103"/>
      <c r="V6" s="104" t="s">
        <v>199</v>
      </c>
    </row>
    <row r="7" spans="1:22" ht="19.5" customHeight="1">
      <c r="A7" s="11"/>
      <c r="B7" s="367" t="s">
        <v>58</v>
      </c>
      <c r="C7" s="367" t="s">
        <v>203</v>
      </c>
      <c r="D7" s="367" t="s">
        <v>204</v>
      </c>
      <c r="E7" s="367" t="s">
        <v>58</v>
      </c>
      <c r="F7" s="89" t="s">
        <v>205</v>
      </c>
      <c r="G7" s="89" t="s">
        <v>206</v>
      </c>
      <c r="H7" s="134" t="s">
        <v>69</v>
      </c>
      <c r="I7" s="373" t="s">
        <v>58</v>
      </c>
      <c r="J7" s="107"/>
      <c r="K7" s="135"/>
      <c r="L7" s="367" t="s">
        <v>152</v>
      </c>
      <c r="M7" s="367" t="s">
        <v>153</v>
      </c>
      <c r="N7" s="367" t="s">
        <v>154</v>
      </c>
      <c r="O7" s="367" t="s">
        <v>58</v>
      </c>
      <c r="P7" s="90" t="s">
        <v>158</v>
      </c>
      <c r="Q7" s="92" t="s">
        <v>207</v>
      </c>
      <c r="R7" s="91" t="s">
        <v>160</v>
      </c>
      <c r="S7" s="367" t="s">
        <v>208</v>
      </c>
      <c r="T7" s="136"/>
      <c r="U7" s="109" t="s">
        <v>162</v>
      </c>
      <c r="V7" s="15"/>
    </row>
    <row r="8" spans="1:22" ht="19.5" customHeight="1">
      <c r="A8" s="8" t="s">
        <v>209</v>
      </c>
      <c r="B8" s="368"/>
      <c r="C8" s="368"/>
      <c r="D8" s="368"/>
      <c r="E8" s="368"/>
      <c r="F8" s="62" t="s">
        <v>210</v>
      </c>
      <c r="G8" s="62" t="s">
        <v>210</v>
      </c>
      <c r="H8" s="30" t="s">
        <v>210</v>
      </c>
      <c r="I8" s="363"/>
      <c r="J8" s="10" t="s">
        <v>39</v>
      </c>
      <c r="K8" s="10" t="s">
        <v>62</v>
      </c>
      <c r="L8" s="368"/>
      <c r="M8" s="368"/>
      <c r="N8" s="368"/>
      <c r="O8" s="368"/>
      <c r="P8" s="7" t="s">
        <v>166</v>
      </c>
      <c r="Q8" s="10" t="s">
        <v>211</v>
      </c>
      <c r="R8" s="8" t="s">
        <v>10</v>
      </c>
      <c r="S8" s="368"/>
      <c r="T8" s="16"/>
      <c r="U8" s="111" t="s">
        <v>167</v>
      </c>
      <c r="V8" s="7" t="s">
        <v>209</v>
      </c>
    </row>
    <row r="9" spans="1:22" ht="19.5" customHeight="1">
      <c r="A9" s="1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114"/>
    </row>
    <row r="10" spans="1:22" ht="19.5" customHeight="1">
      <c r="A10" s="11" t="s">
        <v>212</v>
      </c>
      <c r="B10" s="33">
        <v>161</v>
      </c>
      <c r="C10" s="33">
        <v>159</v>
      </c>
      <c r="D10" s="33">
        <v>2</v>
      </c>
      <c r="E10" s="33">
        <v>1465</v>
      </c>
      <c r="F10" s="33">
        <v>1173</v>
      </c>
      <c r="G10" s="33">
        <v>3</v>
      </c>
      <c r="H10" s="33">
        <v>289</v>
      </c>
      <c r="I10" s="33">
        <v>33721</v>
      </c>
      <c r="J10" s="33">
        <v>17243</v>
      </c>
      <c r="K10" s="33">
        <v>16478</v>
      </c>
      <c r="L10" s="33">
        <v>11142</v>
      </c>
      <c r="M10" s="33">
        <v>11324</v>
      </c>
      <c r="N10" s="33">
        <v>11255</v>
      </c>
      <c r="O10" s="33">
        <v>3421</v>
      </c>
      <c r="P10" s="33">
        <v>2996</v>
      </c>
      <c r="Q10" s="33">
        <v>1631</v>
      </c>
      <c r="R10" s="33">
        <v>1365</v>
      </c>
      <c r="S10" s="33">
        <v>425</v>
      </c>
      <c r="T10" s="137">
        <v>303</v>
      </c>
      <c r="U10" s="137">
        <v>175</v>
      </c>
      <c r="V10" s="15" t="str">
        <f>A10</f>
        <v>令 和  3  年 度</v>
      </c>
    </row>
    <row r="11" spans="1:22" ht="19.5" customHeight="1">
      <c r="A11" s="11">
        <v>4</v>
      </c>
      <c r="B11" s="138">
        <v>161</v>
      </c>
      <c r="C11" s="138">
        <v>159</v>
      </c>
      <c r="D11" s="138">
        <v>2</v>
      </c>
      <c r="E11" s="138">
        <v>1466</v>
      </c>
      <c r="F11" s="138">
        <v>1162</v>
      </c>
      <c r="G11" s="138">
        <v>3</v>
      </c>
      <c r="H11" s="138">
        <v>301</v>
      </c>
      <c r="I11" s="138">
        <v>33482</v>
      </c>
      <c r="J11" s="138">
        <v>17087</v>
      </c>
      <c r="K11" s="138">
        <v>16395</v>
      </c>
      <c r="L11" s="138">
        <v>11015</v>
      </c>
      <c r="M11" s="138">
        <v>11135</v>
      </c>
      <c r="N11" s="138">
        <v>11332</v>
      </c>
      <c r="O11" s="33">
        <v>3429</v>
      </c>
      <c r="P11" s="138">
        <v>2981</v>
      </c>
      <c r="Q11" s="138">
        <v>1608</v>
      </c>
      <c r="R11" s="138">
        <v>1373</v>
      </c>
      <c r="S11" s="138">
        <v>448</v>
      </c>
      <c r="T11" s="137">
        <v>300</v>
      </c>
      <c r="U11" s="137">
        <v>170</v>
      </c>
      <c r="V11" s="15">
        <f>A11</f>
        <v>4</v>
      </c>
    </row>
    <row r="12" spans="1:22" ht="19.5" customHeight="1">
      <c r="A12" s="1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15"/>
    </row>
    <row r="13" spans="1:22" ht="19.5" customHeight="1">
      <c r="A13" s="68">
        <v>5</v>
      </c>
      <c r="B13" s="139">
        <v>160</v>
      </c>
      <c r="C13" s="139">
        <v>158</v>
      </c>
      <c r="D13" s="139">
        <v>2</v>
      </c>
      <c r="E13" s="139">
        <v>1432</v>
      </c>
      <c r="F13" s="139">
        <v>1110</v>
      </c>
      <c r="G13" s="139">
        <v>2</v>
      </c>
      <c r="H13" s="139">
        <v>320</v>
      </c>
      <c r="I13" s="139">
        <v>33333</v>
      </c>
      <c r="J13" s="139">
        <v>17002</v>
      </c>
      <c r="K13" s="139">
        <v>16331</v>
      </c>
      <c r="L13" s="139">
        <v>11164</v>
      </c>
      <c r="M13" s="139">
        <v>11023</v>
      </c>
      <c r="N13" s="139">
        <v>11146</v>
      </c>
      <c r="O13" s="139">
        <v>3376</v>
      </c>
      <c r="P13" s="139">
        <v>2901</v>
      </c>
      <c r="Q13" s="139">
        <v>1559</v>
      </c>
      <c r="R13" s="139">
        <v>1342</v>
      </c>
      <c r="S13" s="139">
        <v>475</v>
      </c>
      <c r="T13" s="139">
        <v>297</v>
      </c>
      <c r="U13" s="139">
        <v>168</v>
      </c>
      <c r="V13" s="118">
        <f>A13</f>
        <v>5</v>
      </c>
    </row>
    <row r="14" spans="1:22" ht="19.5" customHeight="1">
      <c r="A14" s="1"/>
      <c r="B14" s="137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40"/>
      <c r="N14" s="138"/>
      <c r="O14" s="138"/>
      <c r="P14" s="138"/>
      <c r="Q14" s="138"/>
      <c r="R14" s="138"/>
      <c r="S14" s="138"/>
      <c r="T14" s="138"/>
      <c r="U14" s="138"/>
      <c r="V14" s="114"/>
    </row>
    <row r="15" spans="1:22" ht="19.5" customHeight="1">
      <c r="A15" s="11" t="s">
        <v>170</v>
      </c>
      <c r="B15" s="137">
        <v>2</v>
      </c>
      <c r="C15" s="138">
        <v>2</v>
      </c>
      <c r="D15" s="141">
        <v>0</v>
      </c>
      <c r="E15" s="138">
        <v>21</v>
      </c>
      <c r="F15" s="138">
        <v>21</v>
      </c>
      <c r="G15" s="141">
        <v>0</v>
      </c>
      <c r="H15" s="141">
        <v>0</v>
      </c>
      <c r="I15" s="138">
        <v>646</v>
      </c>
      <c r="J15" s="138">
        <v>315</v>
      </c>
      <c r="K15" s="138">
        <v>331</v>
      </c>
      <c r="L15" s="138">
        <v>220</v>
      </c>
      <c r="M15" s="138">
        <v>206</v>
      </c>
      <c r="N15" s="138">
        <v>220</v>
      </c>
      <c r="O15" s="142">
        <v>54</v>
      </c>
      <c r="P15" s="138">
        <v>41</v>
      </c>
      <c r="Q15" s="138">
        <v>25</v>
      </c>
      <c r="R15" s="138">
        <v>16</v>
      </c>
      <c r="S15" s="138">
        <v>13</v>
      </c>
      <c r="T15" s="138">
        <v>1</v>
      </c>
      <c r="U15" s="141">
        <v>1</v>
      </c>
      <c r="V15" s="15" t="s">
        <v>170</v>
      </c>
    </row>
    <row r="16" spans="1:22" ht="19.5" customHeight="1">
      <c r="A16" s="11" t="s">
        <v>171</v>
      </c>
      <c r="B16" s="137">
        <v>150</v>
      </c>
      <c r="C16" s="138">
        <v>148</v>
      </c>
      <c r="D16" s="138">
        <v>2</v>
      </c>
      <c r="E16" s="138">
        <v>1366</v>
      </c>
      <c r="F16" s="138">
        <v>1044</v>
      </c>
      <c r="G16" s="138">
        <v>2</v>
      </c>
      <c r="H16" s="138">
        <v>320</v>
      </c>
      <c r="I16" s="138">
        <v>31532</v>
      </c>
      <c r="J16" s="138">
        <v>16119</v>
      </c>
      <c r="K16" s="138">
        <v>15413</v>
      </c>
      <c r="L16" s="138">
        <v>10525</v>
      </c>
      <c r="M16" s="138">
        <v>10434</v>
      </c>
      <c r="N16" s="138">
        <v>10573</v>
      </c>
      <c r="O16" s="142">
        <v>3079</v>
      </c>
      <c r="P16" s="138">
        <v>2769</v>
      </c>
      <c r="Q16" s="138">
        <v>1475</v>
      </c>
      <c r="R16" s="138">
        <v>1294</v>
      </c>
      <c r="S16" s="138">
        <v>310</v>
      </c>
      <c r="T16" s="138">
        <v>291</v>
      </c>
      <c r="U16" s="138">
        <v>163</v>
      </c>
      <c r="V16" s="15" t="s">
        <v>171</v>
      </c>
    </row>
    <row r="17" spans="1:22" ht="19.5" customHeight="1">
      <c r="A17" s="11" t="s">
        <v>172</v>
      </c>
      <c r="B17" s="137">
        <v>8</v>
      </c>
      <c r="C17" s="138">
        <v>8</v>
      </c>
      <c r="D17" s="141">
        <v>0</v>
      </c>
      <c r="E17" s="138">
        <v>45</v>
      </c>
      <c r="F17" s="138">
        <v>45</v>
      </c>
      <c r="G17" s="141">
        <v>0</v>
      </c>
      <c r="H17" s="141">
        <v>0</v>
      </c>
      <c r="I17" s="138">
        <v>1155</v>
      </c>
      <c r="J17" s="138">
        <v>568</v>
      </c>
      <c r="K17" s="138">
        <v>587</v>
      </c>
      <c r="L17" s="138">
        <v>419</v>
      </c>
      <c r="M17" s="138">
        <v>383</v>
      </c>
      <c r="N17" s="138">
        <v>353</v>
      </c>
      <c r="O17" s="142">
        <v>243</v>
      </c>
      <c r="P17" s="138">
        <v>91</v>
      </c>
      <c r="Q17" s="138">
        <v>59</v>
      </c>
      <c r="R17" s="138">
        <v>32</v>
      </c>
      <c r="S17" s="138">
        <v>152</v>
      </c>
      <c r="T17" s="138">
        <v>5</v>
      </c>
      <c r="U17" s="141">
        <v>4</v>
      </c>
      <c r="V17" s="15" t="s">
        <v>172</v>
      </c>
    </row>
    <row r="18" spans="1:22" ht="19.5" customHeight="1">
      <c r="A18" s="143"/>
      <c r="B18" s="144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 t="s">
        <v>108</v>
      </c>
      <c r="R18" s="138"/>
      <c r="S18" s="138"/>
      <c r="T18" s="138" t="s">
        <v>108</v>
      </c>
      <c r="U18" s="138"/>
      <c r="V18" s="114"/>
    </row>
    <row r="19" spans="1:22" ht="19.5" customHeight="1">
      <c r="A19" s="145" t="s">
        <v>174</v>
      </c>
      <c r="B19" s="146">
        <v>152</v>
      </c>
      <c r="C19" s="147">
        <v>150</v>
      </c>
      <c r="D19" s="147">
        <v>2</v>
      </c>
      <c r="E19" s="147">
        <v>1378</v>
      </c>
      <c r="F19" s="147">
        <v>1070</v>
      </c>
      <c r="G19" s="139">
        <v>2</v>
      </c>
      <c r="H19" s="139">
        <v>306</v>
      </c>
      <c r="I19" s="147">
        <v>32258</v>
      </c>
      <c r="J19" s="147">
        <v>16455</v>
      </c>
      <c r="K19" s="147">
        <v>15803</v>
      </c>
      <c r="L19" s="139">
        <v>10820</v>
      </c>
      <c r="M19" s="139">
        <v>10653</v>
      </c>
      <c r="N19" s="139">
        <v>10785</v>
      </c>
      <c r="O19" s="139">
        <v>3237</v>
      </c>
      <c r="P19" s="139">
        <v>2782</v>
      </c>
      <c r="Q19" s="139">
        <v>1495</v>
      </c>
      <c r="R19" s="139">
        <v>1287</v>
      </c>
      <c r="S19" s="139">
        <v>455</v>
      </c>
      <c r="T19" s="139">
        <v>286</v>
      </c>
      <c r="U19" s="139">
        <v>159</v>
      </c>
      <c r="V19" s="118" t="s">
        <v>174</v>
      </c>
    </row>
    <row r="20" spans="1:22" ht="19.5" customHeight="1">
      <c r="A20" s="143"/>
      <c r="B20" s="144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14"/>
    </row>
    <row r="21" spans="1:22" ht="19.5" customHeight="1">
      <c r="A21" s="134" t="s">
        <v>213</v>
      </c>
      <c r="B21" s="144">
        <v>24</v>
      </c>
      <c r="C21" s="138">
        <v>24</v>
      </c>
      <c r="D21" s="141">
        <v>0</v>
      </c>
      <c r="E21" s="138">
        <v>244</v>
      </c>
      <c r="F21" s="138">
        <v>183</v>
      </c>
      <c r="G21" s="141">
        <v>1</v>
      </c>
      <c r="H21" s="138">
        <v>60</v>
      </c>
      <c r="I21" s="138">
        <v>5799</v>
      </c>
      <c r="J21" s="138">
        <v>3021</v>
      </c>
      <c r="K21" s="138">
        <v>2778</v>
      </c>
      <c r="L21" s="138">
        <v>1935</v>
      </c>
      <c r="M21" s="138">
        <v>1874</v>
      </c>
      <c r="N21" s="138">
        <v>1990</v>
      </c>
      <c r="O21" s="142">
        <v>547</v>
      </c>
      <c r="P21" s="142">
        <v>483</v>
      </c>
      <c r="Q21" s="142">
        <v>253</v>
      </c>
      <c r="R21" s="142">
        <v>230</v>
      </c>
      <c r="S21" s="142">
        <v>64</v>
      </c>
      <c r="T21" s="138">
        <v>68</v>
      </c>
      <c r="U21" s="138">
        <v>30</v>
      </c>
      <c r="V21" s="15" t="s">
        <v>213</v>
      </c>
    </row>
    <row r="22" spans="1:22" ht="19.5" customHeight="1">
      <c r="A22" s="11" t="s">
        <v>214</v>
      </c>
      <c r="B22" s="144">
        <v>14</v>
      </c>
      <c r="C22" s="138">
        <v>14</v>
      </c>
      <c r="D22" s="141">
        <v>0</v>
      </c>
      <c r="E22" s="138">
        <v>160</v>
      </c>
      <c r="F22" s="138">
        <v>126</v>
      </c>
      <c r="G22" s="141">
        <v>0</v>
      </c>
      <c r="H22" s="138">
        <v>34</v>
      </c>
      <c r="I22" s="138">
        <v>4029</v>
      </c>
      <c r="J22" s="138">
        <v>2022</v>
      </c>
      <c r="K22" s="138">
        <v>2007</v>
      </c>
      <c r="L22" s="138">
        <v>1365</v>
      </c>
      <c r="M22" s="138">
        <v>1367</v>
      </c>
      <c r="N22" s="138">
        <v>1297</v>
      </c>
      <c r="O22" s="142">
        <v>382</v>
      </c>
      <c r="P22" s="142">
        <v>310</v>
      </c>
      <c r="Q22" s="142">
        <v>169</v>
      </c>
      <c r="R22" s="142">
        <v>141</v>
      </c>
      <c r="S22" s="142">
        <v>72</v>
      </c>
      <c r="T22" s="138">
        <v>29</v>
      </c>
      <c r="U22" s="138">
        <v>16</v>
      </c>
      <c r="V22" s="15" t="s">
        <v>214</v>
      </c>
    </row>
    <row r="23" spans="1:22" ht="19.5" customHeight="1">
      <c r="A23" s="11" t="s">
        <v>215</v>
      </c>
      <c r="B23" s="144">
        <v>20</v>
      </c>
      <c r="C23" s="138">
        <v>19</v>
      </c>
      <c r="D23" s="138">
        <v>1</v>
      </c>
      <c r="E23" s="138">
        <v>218</v>
      </c>
      <c r="F23" s="138">
        <v>173</v>
      </c>
      <c r="G23" s="141">
        <v>0</v>
      </c>
      <c r="H23" s="138">
        <v>45</v>
      </c>
      <c r="I23" s="138">
        <v>5378</v>
      </c>
      <c r="J23" s="138">
        <v>2673</v>
      </c>
      <c r="K23" s="138">
        <v>2705</v>
      </c>
      <c r="L23" s="138">
        <v>1841</v>
      </c>
      <c r="M23" s="138">
        <v>1733</v>
      </c>
      <c r="N23" s="138">
        <v>1804</v>
      </c>
      <c r="O23" s="142">
        <v>514</v>
      </c>
      <c r="P23" s="142">
        <v>438</v>
      </c>
      <c r="Q23" s="142">
        <v>237</v>
      </c>
      <c r="R23" s="142">
        <v>201</v>
      </c>
      <c r="S23" s="142">
        <v>76</v>
      </c>
      <c r="T23" s="138">
        <v>47</v>
      </c>
      <c r="U23" s="138">
        <v>26</v>
      </c>
      <c r="V23" s="15" t="s">
        <v>215</v>
      </c>
    </row>
    <row r="24" spans="1:22" ht="19.5" customHeight="1">
      <c r="A24" s="11" t="s">
        <v>216</v>
      </c>
      <c r="B24" s="144">
        <v>15</v>
      </c>
      <c r="C24" s="138">
        <v>15</v>
      </c>
      <c r="D24" s="141">
        <v>0</v>
      </c>
      <c r="E24" s="138">
        <v>65</v>
      </c>
      <c r="F24" s="138">
        <v>51</v>
      </c>
      <c r="G24" s="141">
        <v>1</v>
      </c>
      <c r="H24" s="138">
        <v>13</v>
      </c>
      <c r="I24" s="138">
        <v>920</v>
      </c>
      <c r="J24" s="138">
        <v>470</v>
      </c>
      <c r="K24" s="138">
        <v>450</v>
      </c>
      <c r="L24" s="138">
        <v>280</v>
      </c>
      <c r="M24" s="138">
        <v>328</v>
      </c>
      <c r="N24" s="138">
        <v>312</v>
      </c>
      <c r="O24" s="142">
        <v>194</v>
      </c>
      <c r="P24" s="142">
        <v>154</v>
      </c>
      <c r="Q24" s="142">
        <v>88</v>
      </c>
      <c r="R24" s="142">
        <v>66</v>
      </c>
      <c r="S24" s="142">
        <v>40</v>
      </c>
      <c r="T24" s="138">
        <v>19</v>
      </c>
      <c r="U24" s="138">
        <v>9</v>
      </c>
      <c r="V24" s="15" t="s">
        <v>216</v>
      </c>
    </row>
    <row r="25" spans="1:22" ht="19.5" customHeight="1">
      <c r="A25" s="11" t="s">
        <v>217</v>
      </c>
      <c r="B25" s="144">
        <v>12</v>
      </c>
      <c r="C25" s="138">
        <v>12</v>
      </c>
      <c r="D25" s="141">
        <v>0</v>
      </c>
      <c r="E25" s="138">
        <v>134</v>
      </c>
      <c r="F25" s="138">
        <v>105</v>
      </c>
      <c r="G25" s="141">
        <v>0</v>
      </c>
      <c r="H25" s="138">
        <v>29</v>
      </c>
      <c r="I25" s="138">
        <v>3252</v>
      </c>
      <c r="J25" s="138">
        <v>1689</v>
      </c>
      <c r="K25" s="138">
        <v>1563</v>
      </c>
      <c r="L25" s="138">
        <v>1120</v>
      </c>
      <c r="M25" s="138">
        <v>1115</v>
      </c>
      <c r="N25" s="138">
        <v>1017</v>
      </c>
      <c r="O25" s="142">
        <v>312</v>
      </c>
      <c r="P25" s="142">
        <v>253</v>
      </c>
      <c r="Q25" s="142">
        <v>150</v>
      </c>
      <c r="R25" s="142">
        <v>103</v>
      </c>
      <c r="S25" s="142">
        <v>59</v>
      </c>
      <c r="T25" s="138">
        <v>19</v>
      </c>
      <c r="U25" s="138">
        <v>15</v>
      </c>
      <c r="V25" s="15" t="s">
        <v>217</v>
      </c>
    </row>
    <row r="26" spans="1:22" ht="19.5" customHeight="1">
      <c r="A26" s="11" t="s">
        <v>218</v>
      </c>
      <c r="B26" s="144">
        <v>3</v>
      </c>
      <c r="C26" s="138">
        <v>3</v>
      </c>
      <c r="D26" s="141">
        <v>0</v>
      </c>
      <c r="E26" s="138">
        <v>55</v>
      </c>
      <c r="F26" s="138">
        <v>45</v>
      </c>
      <c r="G26" s="141">
        <v>0</v>
      </c>
      <c r="H26" s="138">
        <v>10</v>
      </c>
      <c r="I26" s="138">
        <v>1566</v>
      </c>
      <c r="J26" s="138">
        <v>787</v>
      </c>
      <c r="K26" s="138">
        <v>779</v>
      </c>
      <c r="L26" s="138">
        <v>554</v>
      </c>
      <c r="M26" s="138">
        <v>506</v>
      </c>
      <c r="N26" s="138">
        <v>506</v>
      </c>
      <c r="O26" s="142">
        <v>112</v>
      </c>
      <c r="P26" s="142">
        <v>105</v>
      </c>
      <c r="Q26" s="142">
        <v>55</v>
      </c>
      <c r="R26" s="142">
        <v>50</v>
      </c>
      <c r="S26" s="142">
        <v>7</v>
      </c>
      <c r="T26" s="138">
        <v>7</v>
      </c>
      <c r="U26" s="138">
        <v>6</v>
      </c>
      <c r="V26" s="15" t="s">
        <v>218</v>
      </c>
    </row>
    <row r="27" spans="1:22" ht="19.5" customHeight="1">
      <c r="A27" s="11" t="s">
        <v>219</v>
      </c>
      <c r="B27" s="144">
        <v>21</v>
      </c>
      <c r="C27" s="138">
        <v>21</v>
      </c>
      <c r="D27" s="141">
        <v>0</v>
      </c>
      <c r="E27" s="138">
        <v>143</v>
      </c>
      <c r="F27" s="138">
        <v>113</v>
      </c>
      <c r="G27" s="141">
        <v>0</v>
      </c>
      <c r="H27" s="138">
        <v>30</v>
      </c>
      <c r="I27" s="138">
        <v>3222</v>
      </c>
      <c r="J27" s="138">
        <v>1633</v>
      </c>
      <c r="K27" s="138">
        <v>1589</v>
      </c>
      <c r="L27" s="138">
        <v>1085</v>
      </c>
      <c r="M27" s="138">
        <v>1029</v>
      </c>
      <c r="N27" s="138">
        <v>1108</v>
      </c>
      <c r="O27" s="142">
        <v>331</v>
      </c>
      <c r="P27" s="142">
        <v>294</v>
      </c>
      <c r="Q27" s="142">
        <v>155</v>
      </c>
      <c r="R27" s="142">
        <v>139</v>
      </c>
      <c r="S27" s="142">
        <v>37</v>
      </c>
      <c r="T27" s="138">
        <v>32</v>
      </c>
      <c r="U27" s="138">
        <v>13</v>
      </c>
      <c r="V27" s="15" t="s">
        <v>219</v>
      </c>
    </row>
    <row r="28" spans="1:22" ht="19.5" customHeight="1">
      <c r="A28" s="11" t="s">
        <v>220</v>
      </c>
      <c r="B28" s="144">
        <v>6</v>
      </c>
      <c r="C28" s="138">
        <v>6</v>
      </c>
      <c r="D28" s="141">
        <v>0</v>
      </c>
      <c r="E28" s="138">
        <v>55</v>
      </c>
      <c r="F28" s="138">
        <v>45</v>
      </c>
      <c r="G28" s="141">
        <v>0</v>
      </c>
      <c r="H28" s="138">
        <v>10</v>
      </c>
      <c r="I28" s="138">
        <v>1325</v>
      </c>
      <c r="J28" s="138">
        <v>665</v>
      </c>
      <c r="K28" s="138">
        <v>660</v>
      </c>
      <c r="L28" s="138">
        <v>412</v>
      </c>
      <c r="M28" s="138">
        <v>433</v>
      </c>
      <c r="N28" s="138">
        <v>480</v>
      </c>
      <c r="O28" s="142">
        <v>132</v>
      </c>
      <c r="P28" s="142">
        <v>113</v>
      </c>
      <c r="Q28" s="142">
        <v>60</v>
      </c>
      <c r="R28" s="142">
        <v>53</v>
      </c>
      <c r="S28" s="142">
        <v>19</v>
      </c>
      <c r="T28" s="138">
        <v>9</v>
      </c>
      <c r="U28" s="138">
        <v>5</v>
      </c>
      <c r="V28" s="15" t="s">
        <v>220</v>
      </c>
    </row>
    <row r="29" spans="1:22" ht="19.5" customHeight="1">
      <c r="A29" s="11" t="s">
        <v>221</v>
      </c>
      <c r="B29" s="144">
        <v>5</v>
      </c>
      <c r="C29" s="138">
        <v>5</v>
      </c>
      <c r="D29" s="141">
        <v>0</v>
      </c>
      <c r="E29" s="138">
        <v>35</v>
      </c>
      <c r="F29" s="138">
        <v>24</v>
      </c>
      <c r="G29" s="141">
        <v>0</v>
      </c>
      <c r="H29" s="138">
        <v>11</v>
      </c>
      <c r="I29" s="138">
        <v>709</v>
      </c>
      <c r="J29" s="138">
        <v>359</v>
      </c>
      <c r="K29" s="138">
        <v>350</v>
      </c>
      <c r="L29" s="138">
        <v>228</v>
      </c>
      <c r="M29" s="138">
        <v>229</v>
      </c>
      <c r="N29" s="138">
        <v>252</v>
      </c>
      <c r="O29" s="142">
        <v>85</v>
      </c>
      <c r="P29" s="142">
        <v>77</v>
      </c>
      <c r="Q29" s="142">
        <v>41</v>
      </c>
      <c r="R29" s="142">
        <v>36</v>
      </c>
      <c r="S29" s="142">
        <v>8</v>
      </c>
      <c r="T29" s="138">
        <v>5</v>
      </c>
      <c r="U29" s="138">
        <v>5</v>
      </c>
      <c r="V29" s="15" t="s">
        <v>221</v>
      </c>
    </row>
    <row r="30" spans="1:22" ht="19.5" customHeight="1">
      <c r="A30" s="11" t="s">
        <v>222</v>
      </c>
      <c r="B30" s="144">
        <v>3</v>
      </c>
      <c r="C30" s="138">
        <v>3</v>
      </c>
      <c r="D30" s="141">
        <v>0</v>
      </c>
      <c r="E30" s="138">
        <v>33</v>
      </c>
      <c r="F30" s="138">
        <v>25</v>
      </c>
      <c r="G30" s="141">
        <v>0</v>
      </c>
      <c r="H30" s="138">
        <v>8</v>
      </c>
      <c r="I30" s="138">
        <v>732</v>
      </c>
      <c r="J30" s="138">
        <v>375</v>
      </c>
      <c r="K30" s="138">
        <v>357</v>
      </c>
      <c r="L30" s="138">
        <v>247</v>
      </c>
      <c r="M30" s="138">
        <v>253</v>
      </c>
      <c r="N30" s="138">
        <v>232</v>
      </c>
      <c r="O30" s="142">
        <v>73</v>
      </c>
      <c r="P30" s="142">
        <v>66</v>
      </c>
      <c r="Q30" s="142">
        <v>35</v>
      </c>
      <c r="R30" s="142">
        <v>31</v>
      </c>
      <c r="S30" s="142">
        <v>7</v>
      </c>
      <c r="T30" s="138">
        <v>6</v>
      </c>
      <c r="U30" s="138">
        <v>6</v>
      </c>
      <c r="V30" s="15" t="s">
        <v>222</v>
      </c>
    </row>
    <row r="31" spans="1:22" ht="19.5" customHeight="1">
      <c r="A31" s="11" t="s">
        <v>223</v>
      </c>
      <c r="B31" s="144">
        <v>5</v>
      </c>
      <c r="C31" s="138">
        <v>5</v>
      </c>
      <c r="D31" s="141">
        <v>0</v>
      </c>
      <c r="E31" s="138">
        <v>26</v>
      </c>
      <c r="F31" s="138">
        <v>19</v>
      </c>
      <c r="G31" s="141">
        <v>0</v>
      </c>
      <c r="H31" s="138">
        <v>7</v>
      </c>
      <c r="I31" s="138">
        <v>430</v>
      </c>
      <c r="J31" s="138">
        <v>234</v>
      </c>
      <c r="K31" s="138">
        <v>196</v>
      </c>
      <c r="L31" s="138">
        <v>125</v>
      </c>
      <c r="M31" s="138">
        <v>152</v>
      </c>
      <c r="N31" s="138">
        <v>153</v>
      </c>
      <c r="O31" s="142">
        <v>79</v>
      </c>
      <c r="P31" s="142">
        <v>71</v>
      </c>
      <c r="Q31" s="142">
        <v>41</v>
      </c>
      <c r="R31" s="142">
        <v>30</v>
      </c>
      <c r="S31" s="142">
        <v>8</v>
      </c>
      <c r="T31" s="138">
        <v>8</v>
      </c>
      <c r="U31" s="138">
        <v>7</v>
      </c>
      <c r="V31" s="15" t="s">
        <v>223</v>
      </c>
    </row>
    <row r="32" spans="1:22" ht="19.5" customHeight="1">
      <c r="A32" s="11" t="s">
        <v>224</v>
      </c>
      <c r="B32" s="144">
        <v>17</v>
      </c>
      <c r="C32" s="138">
        <v>17</v>
      </c>
      <c r="D32" s="141">
        <v>0</v>
      </c>
      <c r="E32" s="138">
        <v>147</v>
      </c>
      <c r="F32" s="138">
        <v>115</v>
      </c>
      <c r="G32" s="141">
        <v>0</v>
      </c>
      <c r="H32" s="138">
        <v>32</v>
      </c>
      <c r="I32" s="138">
        <v>3438</v>
      </c>
      <c r="J32" s="138">
        <v>1771</v>
      </c>
      <c r="K32" s="138">
        <v>1667</v>
      </c>
      <c r="L32" s="138">
        <v>1139</v>
      </c>
      <c r="M32" s="138">
        <v>1143</v>
      </c>
      <c r="N32" s="138">
        <v>1156</v>
      </c>
      <c r="O32" s="142">
        <v>341</v>
      </c>
      <c r="P32" s="142">
        <v>292</v>
      </c>
      <c r="Q32" s="142">
        <v>151</v>
      </c>
      <c r="R32" s="142">
        <v>141</v>
      </c>
      <c r="S32" s="142">
        <v>49</v>
      </c>
      <c r="T32" s="138">
        <v>15</v>
      </c>
      <c r="U32" s="138">
        <v>13</v>
      </c>
      <c r="V32" s="15" t="s">
        <v>224</v>
      </c>
    </row>
    <row r="33" spans="1:22" ht="19.5" customHeight="1">
      <c r="A33" s="11" t="s">
        <v>225</v>
      </c>
      <c r="B33" s="144">
        <v>7</v>
      </c>
      <c r="C33" s="138">
        <v>6</v>
      </c>
      <c r="D33" s="138">
        <v>1</v>
      </c>
      <c r="E33" s="138">
        <v>63</v>
      </c>
      <c r="F33" s="138">
        <v>46</v>
      </c>
      <c r="G33" s="141">
        <v>0</v>
      </c>
      <c r="H33" s="138">
        <v>17</v>
      </c>
      <c r="I33" s="138">
        <v>1458</v>
      </c>
      <c r="J33" s="138">
        <v>756</v>
      </c>
      <c r="K33" s="138">
        <v>702</v>
      </c>
      <c r="L33" s="138">
        <v>489</v>
      </c>
      <c r="M33" s="138">
        <v>491</v>
      </c>
      <c r="N33" s="138">
        <v>478</v>
      </c>
      <c r="O33" s="142">
        <v>135</v>
      </c>
      <c r="P33" s="142">
        <v>126</v>
      </c>
      <c r="Q33" s="142">
        <v>60</v>
      </c>
      <c r="R33" s="142">
        <v>66</v>
      </c>
      <c r="S33" s="142">
        <v>9</v>
      </c>
      <c r="T33" s="138">
        <v>22</v>
      </c>
      <c r="U33" s="138">
        <v>8</v>
      </c>
      <c r="V33" s="15" t="s">
        <v>225</v>
      </c>
    </row>
    <row r="34" spans="1:22" ht="19.5" customHeight="1">
      <c r="A34" s="1" t="s">
        <v>196</v>
      </c>
      <c r="B34" s="144"/>
      <c r="C34" s="138"/>
      <c r="D34" s="138"/>
      <c r="E34" s="138"/>
      <c r="F34" s="138"/>
      <c r="G34" s="141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14" t="s">
        <v>196</v>
      </c>
    </row>
    <row r="35" spans="1:22" ht="19.5" customHeight="1">
      <c r="A35" s="3" t="s">
        <v>188</v>
      </c>
      <c r="B35" s="146">
        <v>8</v>
      </c>
      <c r="C35" s="139">
        <v>8</v>
      </c>
      <c r="D35" s="148">
        <v>0</v>
      </c>
      <c r="E35" s="139">
        <v>54</v>
      </c>
      <c r="F35" s="139">
        <v>40</v>
      </c>
      <c r="G35" s="148">
        <v>0</v>
      </c>
      <c r="H35" s="139">
        <v>14</v>
      </c>
      <c r="I35" s="139">
        <v>1075</v>
      </c>
      <c r="J35" s="139">
        <v>547</v>
      </c>
      <c r="K35" s="139">
        <v>528</v>
      </c>
      <c r="L35" s="139">
        <v>344</v>
      </c>
      <c r="M35" s="139">
        <v>370</v>
      </c>
      <c r="N35" s="139">
        <v>361</v>
      </c>
      <c r="O35" s="139">
        <v>139</v>
      </c>
      <c r="P35" s="139">
        <v>119</v>
      </c>
      <c r="Q35" s="139">
        <v>64</v>
      </c>
      <c r="R35" s="139">
        <v>55</v>
      </c>
      <c r="S35" s="139">
        <v>20</v>
      </c>
      <c r="T35" s="139">
        <v>11</v>
      </c>
      <c r="U35" s="139">
        <v>9</v>
      </c>
      <c r="V35" s="118" t="s">
        <v>188</v>
      </c>
    </row>
    <row r="36" spans="1:22" ht="19.5" customHeight="1">
      <c r="A36" s="1"/>
      <c r="B36" s="144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14"/>
    </row>
    <row r="37" spans="1:22" ht="19.5" customHeight="1">
      <c r="A37" s="11" t="s">
        <v>226</v>
      </c>
      <c r="B37" s="144">
        <v>2</v>
      </c>
      <c r="C37" s="138">
        <v>2</v>
      </c>
      <c r="D37" s="141">
        <v>0</v>
      </c>
      <c r="E37" s="138">
        <v>12</v>
      </c>
      <c r="F37" s="138">
        <v>9</v>
      </c>
      <c r="G37" s="116">
        <v>0</v>
      </c>
      <c r="H37" s="138">
        <v>3</v>
      </c>
      <c r="I37" s="138">
        <v>199</v>
      </c>
      <c r="J37" s="138">
        <v>106</v>
      </c>
      <c r="K37" s="138">
        <v>93</v>
      </c>
      <c r="L37" s="138">
        <v>65</v>
      </c>
      <c r="M37" s="138">
        <v>69</v>
      </c>
      <c r="N37" s="138">
        <v>65</v>
      </c>
      <c r="O37" s="142">
        <v>34</v>
      </c>
      <c r="P37" s="138">
        <v>27</v>
      </c>
      <c r="Q37" s="138">
        <v>18</v>
      </c>
      <c r="R37" s="138">
        <v>9</v>
      </c>
      <c r="S37" s="138">
        <v>7</v>
      </c>
      <c r="T37" s="138">
        <v>2</v>
      </c>
      <c r="U37" s="138">
        <v>2</v>
      </c>
      <c r="V37" s="15" t="s">
        <v>226</v>
      </c>
    </row>
    <row r="38" spans="1:22" ht="19.5" customHeight="1">
      <c r="A38" s="11" t="s">
        <v>227</v>
      </c>
      <c r="B38" s="144">
        <v>1</v>
      </c>
      <c r="C38" s="138">
        <v>1</v>
      </c>
      <c r="D38" s="141">
        <v>0</v>
      </c>
      <c r="E38" s="138">
        <v>8</v>
      </c>
      <c r="F38" s="138">
        <v>6</v>
      </c>
      <c r="G38" s="116">
        <v>0</v>
      </c>
      <c r="H38" s="138">
        <v>2</v>
      </c>
      <c r="I38" s="138">
        <v>190</v>
      </c>
      <c r="J38" s="138">
        <v>81</v>
      </c>
      <c r="K38" s="138">
        <v>109</v>
      </c>
      <c r="L38" s="138">
        <v>56</v>
      </c>
      <c r="M38" s="138">
        <v>71</v>
      </c>
      <c r="N38" s="138">
        <v>63</v>
      </c>
      <c r="O38" s="142">
        <v>23</v>
      </c>
      <c r="P38" s="138">
        <v>21</v>
      </c>
      <c r="Q38" s="138">
        <v>10</v>
      </c>
      <c r="R38" s="138">
        <v>11</v>
      </c>
      <c r="S38" s="141">
        <v>2</v>
      </c>
      <c r="T38" s="138">
        <v>3</v>
      </c>
      <c r="U38" s="138">
        <v>2</v>
      </c>
      <c r="V38" s="15" t="s">
        <v>227</v>
      </c>
    </row>
    <row r="39" spans="1:22" ht="19.5" customHeight="1">
      <c r="A39" s="11" t="s">
        <v>228</v>
      </c>
      <c r="B39" s="144">
        <v>2</v>
      </c>
      <c r="C39" s="138">
        <v>2</v>
      </c>
      <c r="D39" s="141">
        <v>0</v>
      </c>
      <c r="E39" s="138">
        <v>4</v>
      </c>
      <c r="F39" s="138">
        <v>3</v>
      </c>
      <c r="G39" s="116">
        <v>0</v>
      </c>
      <c r="H39" s="138">
        <v>1</v>
      </c>
      <c r="I39" s="138">
        <v>33</v>
      </c>
      <c r="J39" s="138">
        <v>11</v>
      </c>
      <c r="K39" s="138">
        <v>22</v>
      </c>
      <c r="L39" s="138">
        <v>15</v>
      </c>
      <c r="M39" s="138">
        <v>9</v>
      </c>
      <c r="N39" s="138">
        <v>9</v>
      </c>
      <c r="O39" s="142">
        <v>15</v>
      </c>
      <c r="P39" s="138">
        <v>11</v>
      </c>
      <c r="Q39" s="138">
        <v>5</v>
      </c>
      <c r="R39" s="138">
        <v>6</v>
      </c>
      <c r="S39" s="138">
        <v>4</v>
      </c>
      <c r="T39" s="138">
        <v>1</v>
      </c>
      <c r="U39" s="138">
        <v>1</v>
      </c>
      <c r="V39" s="15" t="s">
        <v>228</v>
      </c>
    </row>
    <row r="40" spans="1:22" ht="19.5" customHeight="1">
      <c r="A40" s="11" t="s">
        <v>229</v>
      </c>
      <c r="B40" s="144">
        <v>1</v>
      </c>
      <c r="C40" s="138">
        <v>1</v>
      </c>
      <c r="D40" s="141">
        <v>0</v>
      </c>
      <c r="E40" s="138">
        <v>15</v>
      </c>
      <c r="F40" s="138">
        <v>11</v>
      </c>
      <c r="G40" s="116">
        <v>0</v>
      </c>
      <c r="H40" s="138">
        <v>4</v>
      </c>
      <c r="I40" s="138">
        <v>362</v>
      </c>
      <c r="J40" s="138">
        <v>191</v>
      </c>
      <c r="K40" s="138">
        <v>171</v>
      </c>
      <c r="L40" s="138">
        <v>107</v>
      </c>
      <c r="M40" s="138">
        <v>122</v>
      </c>
      <c r="N40" s="138">
        <v>133</v>
      </c>
      <c r="O40" s="142">
        <v>33</v>
      </c>
      <c r="P40" s="138">
        <v>29</v>
      </c>
      <c r="Q40" s="138">
        <v>15</v>
      </c>
      <c r="R40" s="138">
        <v>14</v>
      </c>
      <c r="S40" s="141">
        <v>4</v>
      </c>
      <c r="T40" s="138">
        <v>2</v>
      </c>
      <c r="U40" s="138">
        <v>2</v>
      </c>
      <c r="V40" s="15" t="s">
        <v>229</v>
      </c>
    </row>
    <row r="41" spans="1:22" ht="19.5" customHeight="1">
      <c r="A41" s="11" t="s">
        <v>230</v>
      </c>
      <c r="B41" s="144">
        <v>1</v>
      </c>
      <c r="C41" s="138">
        <v>1</v>
      </c>
      <c r="D41" s="141">
        <v>0</v>
      </c>
      <c r="E41" s="138">
        <v>10</v>
      </c>
      <c r="F41" s="138">
        <v>8</v>
      </c>
      <c r="G41" s="116">
        <v>0</v>
      </c>
      <c r="H41" s="138">
        <v>2</v>
      </c>
      <c r="I41" s="138">
        <v>227</v>
      </c>
      <c r="J41" s="138">
        <v>124</v>
      </c>
      <c r="K41" s="138">
        <v>103</v>
      </c>
      <c r="L41" s="138">
        <v>80</v>
      </c>
      <c r="M41" s="138">
        <v>79</v>
      </c>
      <c r="N41" s="138">
        <v>68</v>
      </c>
      <c r="O41" s="142">
        <v>20</v>
      </c>
      <c r="P41" s="138">
        <v>19</v>
      </c>
      <c r="Q41" s="138">
        <v>9</v>
      </c>
      <c r="R41" s="138">
        <v>10</v>
      </c>
      <c r="S41" s="141">
        <v>1</v>
      </c>
      <c r="T41" s="138">
        <v>2</v>
      </c>
      <c r="U41" s="138">
        <v>1</v>
      </c>
      <c r="V41" s="15" t="s">
        <v>230</v>
      </c>
    </row>
    <row r="42" spans="1:22" ht="19.5" customHeight="1">
      <c r="A42" s="11" t="s">
        <v>231</v>
      </c>
      <c r="B42" s="144">
        <v>1</v>
      </c>
      <c r="C42" s="138">
        <v>1</v>
      </c>
      <c r="D42" s="141">
        <v>0</v>
      </c>
      <c r="E42" s="138">
        <v>5</v>
      </c>
      <c r="F42" s="138">
        <v>3</v>
      </c>
      <c r="G42" s="116">
        <v>0</v>
      </c>
      <c r="H42" s="138">
        <v>2</v>
      </c>
      <c r="I42" s="138">
        <v>64</v>
      </c>
      <c r="J42" s="138">
        <v>34</v>
      </c>
      <c r="K42" s="138">
        <v>30</v>
      </c>
      <c r="L42" s="138">
        <v>21</v>
      </c>
      <c r="M42" s="138">
        <v>20</v>
      </c>
      <c r="N42" s="138">
        <v>23</v>
      </c>
      <c r="O42" s="142">
        <v>14</v>
      </c>
      <c r="P42" s="138">
        <v>12</v>
      </c>
      <c r="Q42" s="138">
        <v>7</v>
      </c>
      <c r="R42" s="138">
        <v>5</v>
      </c>
      <c r="S42" s="138">
        <v>2</v>
      </c>
      <c r="T42" s="138">
        <v>1</v>
      </c>
      <c r="U42" s="138">
        <v>1</v>
      </c>
      <c r="V42" s="15" t="s">
        <v>231</v>
      </c>
    </row>
    <row r="43" spans="1:22" ht="19.5" customHeight="1">
      <c r="A43" s="125"/>
      <c r="B43" s="149" t="s">
        <v>108</v>
      </c>
      <c r="C43" s="149" t="s">
        <v>108</v>
      </c>
      <c r="D43" s="149" t="s">
        <v>108</v>
      </c>
      <c r="E43" s="149" t="s">
        <v>108</v>
      </c>
      <c r="F43" s="149" t="s">
        <v>108</v>
      </c>
      <c r="G43" s="149" t="s">
        <v>108</v>
      </c>
      <c r="H43" s="149" t="s">
        <v>108</v>
      </c>
      <c r="I43" s="149" t="s">
        <v>108</v>
      </c>
      <c r="J43" s="149" t="s">
        <v>108</v>
      </c>
      <c r="K43" s="149" t="s">
        <v>108</v>
      </c>
      <c r="L43" s="149" t="s">
        <v>108</v>
      </c>
      <c r="M43" s="149"/>
      <c r="N43" s="149"/>
      <c r="O43" s="149" t="s">
        <v>108</v>
      </c>
      <c r="P43" s="149" t="s">
        <v>108</v>
      </c>
      <c r="Q43" s="149" t="s">
        <v>108</v>
      </c>
      <c r="R43" s="149" t="s">
        <v>108</v>
      </c>
      <c r="S43" s="149" t="s">
        <v>108</v>
      </c>
      <c r="T43" s="149" t="s">
        <v>108</v>
      </c>
      <c r="U43" s="149" t="s">
        <v>108</v>
      </c>
      <c r="V43" s="128"/>
    </row>
    <row r="44" spans="1:22">
      <c r="B44" s="17"/>
      <c r="C44" s="17"/>
      <c r="D44" s="17"/>
      <c r="E44" s="17"/>
      <c r="F44" s="17"/>
      <c r="G44" s="17"/>
    </row>
  </sheetData>
  <mergeCells count="14">
    <mergeCell ref="M7:M8"/>
    <mergeCell ref="N7:N8"/>
    <mergeCell ref="O7:O8"/>
    <mergeCell ref="S7:S8"/>
    <mergeCell ref="B6:D6"/>
    <mergeCell ref="E6:H6"/>
    <mergeCell ref="K6:L6"/>
    <mergeCell ref="O6:S6"/>
    <mergeCell ref="B7:B8"/>
    <mergeCell ref="C7:C8"/>
    <mergeCell ref="D7:D8"/>
    <mergeCell ref="E7:E8"/>
    <mergeCell ref="I7:I8"/>
    <mergeCell ref="L7:L8"/>
  </mergeCells>
  <phoneticPr fontId="23"/>
  <pageMargins left="0.70866141732283472" right="0.70866141732283472" top="0.74803149606299213" bottom="0.74803149606299213" header="0.31496062992125984" footer="0.31496062992125984"/>
  <pageSetup paperSize="12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C034-792E-4120-9FF2-955969BBDAA6}">
  <sheetPr>
    <pageSetUpPr fitToPage="1"/>
  </sheetPr>
  <dimension ref="A1:H80"/>
  <sheetViews>
    <sheetView showGridLines="0" zoomScaleNormal="100" workbookViewId="0">
      <selection activeCell="G42" sqref="G42"/>
    </sheetView>
  </sheetViews>
  <sheetFormatPr defaultColWidth="9" defaultRowHeight="13"/>
  <cols>
    <col min="1" max="1" width="19" customWidth="1"/>
    <col min="2" max="8" width="14.26953125" customWidth="1"/>
  </cols>
  <sheetData>
    <row r="1" spans="1:8">
      <c r="A1" s="58"/>
      <c r="B1" s="56"/>
      <c r="C1" s="4"/>
      <c r="D1" s="4"/>
      <c r="E1" s="4"/>
      <c r="F1" s="4"/>
      <c r="G1" s="4"/>
      <c r="H1" s="4"/>
    </row>
    <row r="2" spans="1:8">
      <c r="A2" s="150"/>
      <c r="B2" s="150"/>
      <c r="C2" s="150"/>
      <c r="D2" s="150"/>
      <c r="E2" s="150"/>
      <c r="F2" s="150"/>
      <c r="G2" s="150"/>
      <c r="H2" s="150"/>
    </row>
    <row r="3" spans="1:8" ht="14">
      <c r="A3" s="4"/>
      <c r="B3" s="12" t="s">
        <v>232</v>
      </c>
      <c r="C3" s="4"/>
      <c r="D3" s="4"/>
      <c r="E3" s="4"/>
      <c r="F3" s="4"/>
      <c r="G3" s="4"/>
      <c r="H3" s="4"/>
    </row>
    <row r="4" spans="1:8" ht="13.5" thickBot="1">
      <c r="A4" s="4"/>
      <c r="B4" s="4"/>
      <c r="C4" s="4"/>
      <c r="D4" s="4"/>
      <c r="E4" s="4"/>
      <c r="F4" s="4"/>
      <c r="G4" s="4"/>
      <c r="H4" s="4"/>
    </row>
    <row r="5" spans="1:8" ht="20.25" customHeight="1" thickTop="1">
      <c r="A5" s="358" t="s">
        <v>233</v>
      </c>
      <c r="B5" s="375" t="s">
        <v>234</v>
      </c>
      <c r="C5" s="377">
        <v>2</v>
      </c>
      <c r="D5" s="375">
        <v>3</v>
      </c>
      <c r="E5" s="375">
        <v>4</v>
      </c>
      <c r="F5" s="5"/>
      <c r="G5" s="152">
        <v>5</v>
      </c>
      <c r="H5" s="6"/>
    </row>
    <row r="6" spans="1:8" ht="20.25" customHeight="1">
      <c r="A6" s="371"/>
      <c r="B6" s="376"/>
      <c r="C6" s="368"/>
      <c r="D6" s="376"/>
      <c r="E6" s="376"/>
      <c r="F6" s="10" t="s">
        <v>58</v>
      </c>
      <c r="G6" s="10" t="s">
        <v>235</v>
      </c>
      <c r="H6" s="90" t="s">
        <v>236</v>
      </c>
    </row>
    <row r="7" spans="1:8">
      <c r="A7" s="153"/>
      <c r="B7" s="154"/>
      <c r="C7" s="154"/>
      <c r="D7" s="154"/>
      <c r="E7" s="154"/>
      <c r="F7" s="154"/>
      <c r="G7" s="154"/>
      <c r="H7" s="154"/>
    </row>
    <row r="8" spans="1:8">
      <c r="A8" s="155" t="s">
        <v>237</v>
      </c>
      <c r="B8" s="40">
        <v>80</v>
      </c>
      <c r="C8" s="40">
        <v>79</v>
      </c>
      <c r="D8" s="40">
        <v>78</v>
      </c>
      <c r="E8" s="40">
        <v>78</v>
      </c>
      <c r="F8" s="40">
        <v>75</v>
      </c>
      <c r="G8" s="40">
        <v>55</v>
      </c>
      <c r="H8" s="40">
        <v>20</v>
      </c>
    </row>
    <row r="9" spans="1:8">
      <c r="A9" s="156" t="s">
        <v>238</v>
      </c>
      <c r="B9" s="2">
        <v>71</v>
      </c>
      <c r="C9" s="2">
        <v>70</v>
      </c>
      <c r="D9" s="2">
        <v>69</v>
      </c>
      <c r="E9" s="2">
        <v>69</v>
      </c>
      <c r="F9" s="2">
        <v>68</v>
      </c>
      <c r="G9" s="2">
        <v>48</v>
      </c>
      <c r="H9" s="2">
        <v>20</v>
      </c>
    </row>
    <row r="10" spans="1:8">
      <c r="A10" s="156" t="s">
        <v>239</v>
      </c>
      <c r="B10" s="2">
        <v>9</v>
      </c>
      <c r="C10" s="2">
        <v>9</v>
      </c>
      <c r="D10" s="2">
        <v>9</v>
      </c>
      <c r="E10" s="2">
        <v>9</v>
      </c>
      <c r="F10" s="2">
        <v>7</v>
      </c>
      <c r="G10" s="2">
        <v>7</v>
      </c>
      <c r="H10" s="141">
        <v>0</v>
      </c>
    </row>
    <row r="11" spans="1:8" ht="11.25" customHeight="1">
      <c r="A11" s="157"/>
      <c r="B11" s="2"/>
      <c r="C11" s="2"/>
      <c r="D11" s="2"/>
      <c r="E11" s="2"/>
      <c r="F11" s="2"/>
      <c r="G11" s="2"/>
      <c r="H11" s="2"/>
    </row>
    <row r="12" spans="1:8">
      <c r="A12" s="155" t="s">
        <v>240</v>
      </c>
      <c r="B12" s="40">
        <v>3906</v>
      </c>
      <c r="C12" s="40">
        <v>3812</v>
      </c>
      <c r="D12" s="40">
        <v>3732</v>
      </c>
      <c r="E12" s="40">
        <v>3742</v>
      </c>
      <c r="F12" s="40">
        <v>3706</v>
      </c>
      <c r="G12" s="40">
        <v>2541</v>
      </c>
      <c r="H12" s="40">
        <v>1165</v>
      </c>
    </row>
    <row r="13" spans="1:8">
      <c r="A13" s="156" t="s">
        <v>241</v>
      </c>
      <c r="B13" s="2">
        <v>2909</v>
      </c>
      <c r="C13" s="2">
        <v>2855</v>
      </c>
      <c r="D13" s="2">
        <v>2829</v>
      </c>
      <c r="E13" s="2">
        <v>2770</v>
      </c>
      <c r="F13" s="2">
        <v>2725</v>
      </c>
      <c r="G13" s="2">
        <v>2044</v>
      </c>
      <c r="H13" s="2">
        <v>681</v>
      </c>
    </row>
    <row r="14" spans="1:8">
      <c r="A14" s="156" t="s">
        <v>242</v>
      </c>
      <c r="B14" s="2">
        <v>2005</v>
      </c>
      <c r="C14" s="2">
        <v>1966</v>
      </c>
      <c r="D14" s="2">
        <v>1916</v>
      </c>
      <c r="E14" s="2">
        <v>1890</v>
      </c>
      <c r="F14" s="2">
        <v>1839</v>
      </c>
      <c r="G14" s="2">
        <v>1367</v>
      </c>
      <c r="H14" s="2">
        <v>472</v>
      </c>
    </row>
    <row r="15" spans="1:8">
      <c r="A15" s="156" t="s">
        <v>243</v>
      </c>
      <c r="B15" s="2">
        <v>904</v>
      </c>
      <c r="C15" s="2">
        <v>889</v>
      </c>
      <c r="D15" s="2">
        <v>913</v>
      </c>
      <c r="E15" s="2">
        <v>880</v>
      </c>
      <c r="F15" s="2">
        <v>886</v>
      </c>
      <c r="G15" s="2">
        <v>677</v>
      </c>
      <c r="H15" s="2">
        <v>209</v>
      </c>
    </row>
    <row r="16" spans="1:8">
      <c r="A16" s="156" t="s">
        <v>244</v>
      </c>
      <c r="B16" s="2">
        <v>997</v>
      </c>
      <c r="C16" s="2">
        <v>957</v>
      </c>
      <c r="D16" s="2">
        <v>903</v>
      </c>
      <c r="E16" s="2">
        <v>972</v>
      </c>
      <c r="F16" s="2">
        <v>981</v>
      </c>
      <c r="G16" s="2">
        <v>497</v>
      </c>
      <c r="H16" s="2">
        <v>484</v>
      </c>
    </row>
    <row r="17" spans="1:8" ht="11.25" customHeight="1">
      <c r="A17" s="157"/>
      <c r="B17" s="2"/>
      <c r="C17" s="2"/>
      <c r="D17" s="2"/>
      <c r="E17" s="2"/>
      <c r="F17" s="2"/>
      <c r="G17" s="2"/>
      <c r="H17" s="2"/>
    </row>
    <row r="18" spans="1:8">
      <c r="A18" s="155" t="s">
        <v>245</v>
      </c>
      <c r="B18" s="40">
        <v>539</v>
      </c>
      <c r="C18" s="40">
        <v>621</v>
      </c>
      <c r="D18" s="40">
        <v>613</v>
      </c>
      <c r="E18" s="40">
        <v>602</v>
      </c>
      <c r="F18" s="40">
        <v>587</v>
      </c>
      <c r="G18" s="40">
        <v>478</v>
      </c>
      <c r="H18" s="40">
        <v>109</v>
      </c>
    </row>
    <row r="19" spans="1:8">
      <c r="A19" s="156" t="s">
        <v>246</v>
      </c>
      <c r="B19" s="2">
        <v>284</v>
      </c>
      <c r="C19" s="2">
        <v>310</v>
      </c>
      <c r="D19" s="2">
        <v>305</v>
      </c>
      <c r="E19" s="2">
        <v>299</v>
      </c>
      <c r="F19" s="2">
        <v>290</v>
      </c>
      <c r="G19" s="2">
        <v>205</v>
      </c>
      <c r="H19" s="2">
        <v>85</v>
      </c>
    </row>
    <row r="20" spans="1:8" ht="11.25" customHeight="1">
      <c r="A20" s="157"/>
      <c r="B20" s="2"/>
      <c r="C20" s="2"/>
      <c r="D20" s="2"/>
      <c r="E20" s="2"/>
      <c r="F20" s="2"/>
      <c r="G20" s="2"/>
      <c r="H20" s="2"/>
    </row>
    <row r="21" spans="1:8">
      <c r="A21" s="155" t="s">
        <v>247</v>
      </c>
      <c r="B21" s="40">
        <v>33099</v>
      </c>
      <c r="C21" s="40">
        <v>32051</v>
      </c>
      <c r="D21" s="40">
        <v>30983</v>
      </c>
      <c r="E21" s="40">
        <v>30248</v>
      </c>
      <c r="F21" s="40">
        <v>29677</v>
      </c>
      <c r="G21" s="40">
        <v>20500</v>
      </c>
      <c r="H21" s="40">
        <v>9177</v>
      </c>
    </row>
    <row r="22" spans="1:8">
      <c r="A22" s="156" t="s">
        <v>248</v>
      </c>
      <c r="B22" s="2">
        <v>16509</v>
      </c>
      <c r="C22" s="2">
        <v>16015</v>
      </c>
      <c r="D22" s="2">
        <v>15575</v>
      </c>
      <c r="E22" s="2">
        <v>15238</v>
      </c>
      <c r="F22" s="2">
        <v>14980</v>
      </c>
      <c r="G22" s="2">
        <v>10485</v>
      </c>
      <c r="H22" s="2">
        <v>4495</v>
      </c>
    </row>
    <row r="23" spans="1:8">
      <c r="A23" s="156" t="s">
        <v>249</v>
      </c>
      <c r="B23" s="2">
        <v>16590</v>
      </c>
      <c r="C23" s="2">
        <v>16036</v>
      </c>
      <c r="D23" s="2">
        <v>15408</v>
      </c>
      <c r="E23" s="2">
        <v>15010</v>
      </c>
      <c r="F23" s="2">
        <v>14697</v>
      </c>
      <c r="G23" s="2">
        <v>10015</v>
      </c>
      <c r="H23" s="2">
        <v>4682</v>
      </c>
    </row>
    <row r="24" spans="1:8" ht="11.25" customHeight="1">
      <c r="A24" s="156"/>
      <c r="B24" s="2"/>
      <c r="C24" s="2"/>
      <c r="D24" s="2"/>
      <c r="E24" s="2"/>
      <c r="F24" s="2"/>
      <c r="G24" s="2"/>
      <c r="H24" s="2"/>
    </row>
    <row r="25" spans="1:8">
      <c r="A25" s="156" t="s">
        <v>250</v>
      </c>
      <c r="B25" s="2">
        <v>32802</v>
      </c>
      <c r="C25" s="2">
        <v>31749</v>
      </c>
      <c r="D25" s="2">
        <v>30711</v>
      </c>
      <c r="E25" s="2">
        <v>29996</v>
      </c>
      <c r="F25" s="2">
        <v>29431</v>
      </c>
      <c r="G25" s="2">
        <v>20401</v>
      </c>
      <c r="H25" s="2">
        <v>9030</v>
      </c>
    </row>
    <row r="26" spans="1:8">
      <c r="A26" s="156" t="s">
        <v>251</v>
      </c>
      <c r="B26" s="2">
        <v>10830</v>
      </c>
      <c r="C26" s="2">
        <v>10599</v>
      </c>
      <c r="D26" s="2">
        <v>9986</v>
      </c>
      <c r="E26" s="2">
        <v>10167</v>
      </c>
      <c r="F26" s="2">
        <v>10156</v>
      </c>
      <c r="G26" s="2">
        <v>7016</v>
      </c>
      <c r="H26" s="2">
        <v>3140</v>
      </c>
    </row>
    <row r="27" spans="1:8">
      <c r="A27" s="156" t="s">
        <v>252</v>
      </c>
      <c r="B27" s="2">
        <v>10735</v>
      </c>
      <c r="C27" s="2">
        <v>10548</v>
      </c>
      <c r="D27" s="2">
        <v>10344</v>
      </c>
      <c r="E27" s="2">
        <v>9656</v>
      </c>
      <c r="F27" s="2">
        <v>9813</v>
      </c>
      <c r="G27" s="2">
        <v>6810</v>
      </c>
      <c r="H27" s="2">
        <v>3003</v>
      </c>
    </row>
    <row r="28" spans="1:8">
      <c r="A28" s="156" t="s">
        <v>253</v>
      </c>
      <c r="B28" s="2">
        <v>11173</v>
      </c>
      <c r="C28" s="2">
        <v>10514</v>
      </c>
      <c r="D28" s="2">
        <v>10317</v>
      </c>
      <c r="E28" s="2">
        <v>10094</v>
      </c>
      <c r="F28" s="2">
        <v>9389</v>
      </c>
      <c r="G28" s="2">
        <v>6502</v>
      </c>
      <c r="H28" s="2">
        <v>2887</v>
      </c>
    </row>
    <row r="29" spans="1:8">
      <c r="A29" s="156" t="s">
        <v>254</v>
      </c>
      <c r="B29" s="2">
        <v>64</v>
      </c>
      <c r="C29" s="2">
        <v>88</v>
      </c>
      <c r="D29" s="2">
        <v>64</v>
      </c>
      <c r="E29" s="2">
        <v>79</v>
      </c>
      <c r="F29" s="2">
        <v>73</v>
      </c>
      <c r="G29" s="2">
        <v>73</v>
      </c>
      <c r="H29" s="141">
        <v>0</v>
      </c>
    </row>
    <row r="30" spans="1:8">
      <c r="A30" s="156" t="s">
        <v>255</v>
      </c>
      <c r="B30" s="2">
        <v>297</v>
      </c>
      <c r="C30" s="2">
        <v>302</v>
      </c>
      <c r="D30" s="2">
        <v>272</v>
      </c>
      <c r="E30" s="2">
        <v>252</v>
      </c>
      <c r="F30" s="2">
        <v>246</v>
      </c>
      <c r="G30" s="2">
        <v>99</v>
      </c>
      <c r="H30" s="2">
        <v>147</v>
      </c>
    </row>
    <row r="31" spans="1:8" ht="11.25" customHeight="1">
      <c r="A31" s="157"/>
      <c r="B31" s="2"/>
      <c r="C31" s="2"/>
      <c r="D31" s="2"/>
      <c r="E31" s="2"/>
      <c r="F31" s="2"/>
      <c r="G31" s="2"/>
      <c r="H31" s="2"/>
    </row>
    <row r="32" spans="1:8">
      <c r="A32" s="155" t="s">
        <v>256</v>
      </c>
      <c r="B32" s="40">
        <v>32802</v>
      </c>
      <c r="C32" s="40">
        <v>31749</v>
      </c>
      <c r="D32" s="40">
        <v>30711</v>
      </c>
      <c r="E32" s="40">
        <v>29996</v>
      </c>
      <c r="F32" s="40">
        <v>29431</v>
      </c>
      <c r="G32" s="40">
        <v>20401</v>
      </c>
      <c r="H32" s="40">
        <v>9030</v>
      </c>
    </row>
    <row r="33" spans="1:8">
      <c r="A33" s="156" t="s">
        <v>257</v>
      </c>
      <c r="B33" s="43">
        <v>18663</v>
      </c>
      <c r="C33" s="43">
        <v>18069</v>
      </c>
      <c r="D33" s="43">
        <v>17556</v>
      </c>
      <c r="E33" s="43">
        <v>17445</v>
      </c>
      <c r="F33" s="43">
        <v>17254</v>
      </c>
      <c r="G33" s="43">
        <v>10641</v>
      </c>
      <c r="H33" s="43">
        <v>6613</v>
      </c>
    </row>
    <row r="34" spans="1:8">
      <c r="A34" s="156" t="s">
        <v>258</v>
      </c>
      <c r="B34" s="43">
        <v>939</v>
      </c>
      <c r="C34" s="43">
        <v>880</v>
      </c>
      <c r="D34" s="43">
        <v>806</v>
      </c>
      <c r="E34" s="43">
        <v>739</v>
      </c>
      <c r="F34" s="43">
        <v>758</v>
      </c>
      <c r="G34" s="43">
        <v>758</v>
      </c>
      <c r="H34" s="141">
        <v>0</v>
      </c>
    </row>
    <row r="35" spans="1:8">
      <c r="A35" s="156" t="s">
        <v>259</v>
      </c>
      <c r="B35" s="43">
        <v>4639</v>
      </c>
      <c r="C35" s="43">
        <v>4497</v>
      </c>
      <c r="D35" s="43">
        <v>4280</v>
      </c>
      <c r="E35" s="43">
        <v>4144</v>
      </c>
      <c r="F35" s="43">
        <v>4001</v>
      </c>
      <c r="G35" s="43">
        <v>3509</v>
      </c>
      <c r="H35" s="43">
        <v>492</v>
      </c>
    </row>
    <row r="36" spans="1:8">
      <c r="A36" s="156" t="s">
        <v>260</v>
      </c>
      <c r="B36" s="43">
        <v>3628</v>
      </c>
      <c r="C36" s="43">
        <v>3439</v>
      </c>
      <c r="D36" s="43">
        <v>3284</v>
      </c>
      <c r="E36" s="43">
        <v>3135</v>
      </c>
      <c r="F36" s="43">
        <v>3069</v>
      </c>
      <c r="G36" s="43">
        <v>2287</v>
      </c>
      <c r="H36" s="43">
        <v>782</v>
      </c>
    </row>
    <row r="37" spans="1:8">
      <c r="A37" s="156" t="s">
        <v>261</v>
      </c>
      <c r="B37" s="43">
        <v>122</v>
      </c>
      <c r="C37" s="43">
        <v>116</v>
      </c>
      <c r="D37" s="43">
        <v>125</v>
      </c>
      <c r="E37" s="43">
        <v>120</v>
      </c>
      <c r="F37" s="43">
        <v>111</v>
      </c>
      <c r="G37" s="43">
        <v>111</v>
      </c>
      <c r="H37" s="141">
        <v>0</v>
      </c>
    </row>
    <row r="38" spans="1:8">
      <c r="A38" s="156" t="s">
        <v>262</v>
      </c>
      <c r="B38" s="43">
        <v>823</v>
      </c>
      <c r="C38" s="43">
        <v>821</v>
      </c>
      <c r="D38" s="43">
        <v>879</v>
      </c>
      <c r="E38" s="43">
        <v>814</v>
      </c>
      <c r="F38" s="43">
        <v>787</v>
      </c>
      <c r="G38" s="43">
        <v>212</v>
      </c>
      <c r="H38" s="43">
        <v>575</v>
      </c>
    </row>
    <row r="39" spans="1:8">
      <c r="A39" s="156" t="s">
        <v>263</v>
      </c>
      <c r="B39" s="43">
        <v>552</v>
      </c>
      <c r="C39" s="43">
        <v>561</v>
      </c>
      <c r="D39" s="43">
        <v>546</v>
      </c>
      <c r="E39" s="43">
        <v>551</v>
      </c>
      <c r="F39" s="43">
        <v>529</v>
      </c>
      <c r="G39" s="43">
        <v>120</v>
      </c>
      <c r="H39" s="43">
        <v>409</v>
      </c>
    </row>
    <row r="40" spans="1:8">
      <c r="A40" s="156" t="s">
        <v>264</v>
      </c>
      <c r="B40" s="43">
        <v>232</v>
      </c>
      <c r="C40" s="43">
        <v>229</v>
      </c>
      <c r="D40" s="43">
        <v>230</v>
      </c>
      <c r="E40" s="43">
        <v>185</v>
      </c>
      <c r="F40" s="43">
        <v>145</v>
      </c>
      <c r="G40" s="141">
        <v>0</v>
      </c>
      <c r="H40" s="43">
        <v>145</v>
      </c>
    </row>
    <row r="41" spans="1:8">
      <c r="A41" s="156" t="s">
        <v>265</v>
      </c>
      <c r="B41" s="43">
        <v>1121</v>
      </c>
      <c r="C41" s="43">
        <v>1119</v>
      </c>
      <c r="D41" s="43">
        <v>1090</v>
      </c>
      <c r="E41" s="43">
        <v>1085</v>
      </c>
      <c r="F41" s="43">
        <v>1050</v>
      </c>
      <c r="G41" s="43">
        <v>1036</v>
      </c>
      <c r="H41" s="43">
        <v>14</v>
      </c>
    </row>
    <row r="42" spans="1:8">
      <c r="A42" s="156" t="s">
        <v>266</v>
      </c>
      <c r="B42" s="43">
        <v>2083</v>
      </c>
      <c r="C42" s="43">
        <v>2018</v>
      </c>
      <c r="D42" s="43">
        <v>1915</v>
      </c>
      <c r="E42" s="43">
        <v>1778</v>
      </c>
      <c r="F42" s="43">
        <v>1727</v>
      </c>
      <c r="G42" s="43">
        <v>1727</v>
      </c>
      <c r="H42" s="141">
        <v>0</v>
      </c>
    </row>
    <row r="43" spans="1:8" ht="11.25" customHeight="1">
      <c r="A43" s="157" t="s">
        <v>267</v>
      </c>
      <c r="B43" s="2"/>
      <c r="C43" s="2"/>
      <c r="D43" s="2"/>
      <c r="E43" s="2"/>
      <c r="F43" s="2"/>
      <c r="G43" s="2"/>
      <c r="H43" s="2"/>
    </row>
    <row r="44" spans="1:8" ht="11.25" customHeight="1">
      <c r="A44" s="157" t="s">
        <v>267</v>
      </c>
      <c r="B44" s="2"/>
      <c r="C44" s="2"/>
      <c r="D44" s="2"/>
      <c r="E44" s="2"/>
      <c r="F44" s="2"/>
      <c r="G44" s="2"/>
      <c r="H44" s="2"/>
    </row>
    <row r="45" spans="1:8">
      <c r="A45" s="155" t="s">
        <v>268</v>
      </c>
      <c r="B45" s="40">
        <v>10980</v>
      </c>
      <c r="C45" s="40">
        <v>11070</v>
      </c>
      <c r="D45" s="40">
        <v>10503</v>
      </c>
      <c r="E45" s="40">
        <v>10260</v>
      </c>
      <c r="F45" s="40">
        <v>9980</v>
      </c>
      <c r="G45" s="40">
        <v>6911</v>
      </c>
      <c r="H45" s="40">
        <v>3069</v>
      </c>
    </row>
    <row r="46" spans="1:8">
      <c r="A46" s="156" t="s">
        <v>248</v>
      </c>
      <c r="B46" s="2">
        <v>5402</v>
      </c>
      <c r="C46" s="2">
        <v>5586</v>
      </c>
      <c r="D46" s="2">
        <v>5161</v>
      </c>
      <c r="E46" s="2">
        <v>5193</v>
      </c>
      <c r="F46" s="2">
        <v>5081</v>
      </c>
      <c r="G46" s="2">
        <v>3507</v>
      </c>
      <c r="H46" s="2">
        <v>1574</v>
      </c>
    </row>
    <row r="47" spans="1:8">
      <c r="A47" s="156" t="s">
        <v>269</v>
      </c>
      <c r="B47" s="2">
        <v>5578</v>
      </c>
      <c r="C47" s="2">
        <v>5484</v>
      </c>
      <c r="D47" s="2">
        <v>5342</v>
      </c>
      <c r="E47" s="2">
        <v>5067</v>
      </c>
      <c r="F47" s="2">
        <v>4899</v>
      </c>
      <c r="G47" s="2">
        <v>3404</v>
      </c>
      <c r="H47" s="2">
        <v>1495</v>
      </c>
    </row>
    <row r="48" spans="1:8" ht="11.25" customHeight="1">
      <c r="A48" s="156"/>
      <c r="B48" s="2"/>
      <c r="C48" s="2"/>
      <c r="D48" s="2"/>
      <c r="E48" s="2"/>
      <c r="F48" s="2"/>
      <c r="G48" s="2"/>
      <c r="H48" s="2"/>
    </row>
    <row r="49" spans="1:8">
      <c r="A49" s="156" t="s">
        <v>270</v>
      </c>
      <c r="B49" s="2">
        <v>2949</v>
      </c>
      <c r="C49" s="2">
        <v>3097</v>
      </c>
      <c r="D49" s="2">
        <v>2833</v>
      </c>
      <c r="E49" s="2">
        <v>2824</v>
      </c>
      <c r="F49" s="2">
        <v>2808</v>
      </c>
      <c r="G49" s="2" t="s">
        <v>11</v>
      </c>
      <c r="H49" s="2" t="s">
        <v>11</v>
      </c>
    </row>
    <row r="50" spans="1:8">
      <c r="A50" s="156" t="s">
        <v>271</v>
      </c>
      <c r="B50" s="2">
        <v>3312</v>
      </c>
      <c r="C50" s="2">
        <v>3244</v>
      </c>
      <c r="D50" s="2">
        <v>3114</v>
      </c>
      <c r="E50" s="2">
        <v>2938</v>
      </c>
      <c r="F50" s="2">
        <v>2912</v>
      </c>
      <c r="G50" s="2" t="s">
        <v>11</v>
      </c>
      <c r="H50" s="2" t="s">
        <v>11</v>
      </c>
    </row>
    <row r="51" spans="1:8" ht="9" customHeight="1">
      <c r="A51" s="156"/>
      <c r="B51" s="2"/>
      <c r="C51" s="2"/>
      <c r="D51" s="2"/>
      <c r="E51" s="2"/>
      <c r="F51" s="2"/>
      <c r="G51" s="2"/>
      <c r="H51" s="2"/>
    </row>
    <row r="52" spans="1:8">
      <c r="A52" s="156" t="s">
        <v>272</v>
      </c>
      <c r="B52" s="2">
        <v>151</v>
      </c>
      <c r="C52" s="2">
        <v>134</v>
      </c>
      <c r="D52" s="2">
        <v>143</v>
      </c>
      <c r="E52" s="2">
        <v>132</v>
      </c>
      <c r="F52" s="2">
        <v>95</v>
      </c>
      <c r="G52" s="2" t="s">
        <v>11</v>
      </c>
      <c r="H52" s="2" t="s">
        <v>11</v>
      </c>
    </row>
    <row r="53" spans="1:8">
      <c r="A53" s="156" t="s">
        <v>271</v>
      </c>
      <c r="B53" s="2">
        <v>176</v>
      </c>
      <c r="C53" s="2">
        <v>178</v>
      </c>
      <c r="D53" s="2">
        <v>177</v>
      </c>
      <c r="E53" s="2">
        <v>157</v>
      </c>
      <c r="F53" s="2">
        <v>155</v>
      </c>
      <c r="G53" s="2" t="s">
        <v>11</v>
      </c>
      <c r="H53" s="2" t="s">
        <v>11</v>
      </c>
    </row>
    <row r="54" spans="1:8" ht="9" customHeight="1">
      <c r="A54" s="156"/>
      <c r="B54" s="2"/>
      <c r="C54" s="2"/>
      <c r="D54" s="2"/>
      <c r="E54" s="2"/>
      <c r="F54" s="2"/>
      <c r="G54" s="2"/>
      <c r="H54" s="2"/>
    </row>
    <row r="55" spans="1:8">
      <c r="A55" s="156" t="s">
        <v>273</v>
      </c>
      <c r="B55" s="2">
        <v>1505</v>
      </c>
      <c r="C55" s="2">
        <v>1460</v>
      </c>
      <c r="D55" s="2">
        <v>1404</v>
      </c>
      <c r="E55" s="2">
        <v>1388</v>
      </c>
      <c r="F55" s="2">
        <v>1331</v>
      </c>
      <c r="G55" s="2" t="s">
        <v>11</v>
      </c>
      <c r="H55" s="2" t="s">
        <v>11</v>
      </c>
    </row>
    <row r="56" spans="1:8">
      <c r="A56" s="156" t="s">
        <v>271</v>
      </c>
      <c r="B56" s="2">
        <v>91</v>
      </c>
      <c r="C56" s="2">
        <v>70</v>
      </c>
      <c r="D56" s="2">
        <v>98</v>
      </c>
      <c r="E56" s="2">
        <v>86</v>
      </c>
      <c r="F56" s="2">
        <v>90</v>
      </c>
      <c r="G56" s="2" t="s">
        <v>11</v>
      </c>
      <c r="H56" s="2" t="s">
        <v>11</v>
      </c>
    </row>
    <row r="57" spans="1:8" ht="9" customHeight="1">
      <c r="A57" s="156"/>
      <c r="B57" s="2"/>
      <c r="C57" s="2"/>
      <c r="D57" s="2"/>
      <c r="E57" s="2"/>
      <c r="F57" s="2"/>
      <c r="G57" s="2"/>
      <c r="H57" s="2"/>
    </row>
    <row r="58" spans="1:8">
      <c r="A58" s="156" t="s">
        <v>274</v>
      </c>
      <c r="B58" s="2">
        <v>382</v>
      </c>
      <c r="C58" s="2">
        <v>446</v>
      </c>
      <c r="D58" s="2">
        <v>378</v>
      </c>
      <c r="E58" s="2">
        <v>392</v>
      </c>
      <c r="F58" s="2">
        <v>373</v>
      </c>
      <c r="G58" s="2" t="s">
        <v>11</v>
      </c>
      <c r="H58" s="2" t="s">
        <v>11</v>
      </c>
    </row>
    <row r="59" spans="1:8">
      <c r="A59" s="156" t="s">
        <v>271</v>
      </c>
      <c r="B59" s="2">
        <v>829</v>
      </c>
      <c r="C59" s="2">
        <v>802</v>
      </c>
      <c r="D59" s="2">
        <v>794</v>
      </c>
      <c r="E59" s="2">
        <v>729</v>
      </c>
      <c r="F59" s="2">
        <v>694</v>
      </c>
      <c r="G59" s="2" t="s">
        <v>11</v>
      </c>
      <c r="H59" s="2" t="s">
        <v>11</v>
      </c>
    </row>
    <row r="60" spans="1:8" ht="9" customHeight="1">
      <c r="A60" s="156"/>
      <c r="B60" s="2"/>
      <c r="C60" s="2"/>
      <c r="D60" s="2"/>
      <c r="E60" s="2"/>
      <c r="F60" s="2"/>
      <c r="G60" s="2"/>
      <c r="H60" s="2"/>
    </row>
    <row r="61" spans="1:8">
      <c r="A61" s="156" t="s">
        <v>275</v>
      </c>
      <c r="B61" s="2">
        <v>41</v>
      </c>
      <c r="C61" s="2">
        <v>47</v>
      </c>
      <c r="D61" s="2">
        <v>31</v>
      </c>
      <c r="E61" s="2">
        <v>35</v>
      </c>
      <c r="F61" s="2">
        <v>38</v>
      </c>
      <c r="G61" s="2" t="s">
        <v>11</v>
      </c>
      <c r="H61" s="2" t="s">
        <v>11</v>
      </c>
    </row>
    <row r="62" spans="1:8">
      <c r="A62" s="156" t="s">
        <v>271</v>
      </c>
      <c r="B62" s="2">
        <v>2</v>
      </c>
      <c r="C62" s="2">
        <v>1</v>
      </c>
      <c r="D62" s="2">
        <v>4</v>
      </c>
      <c r="E62" s="2">
        <v>2</v>
      </c>
      <c r="F62" s="2">
        <v>4</v>
      </c>
      <c r="G62" s="2" t="s">
        <v>11</v>
      </c>
      <c r="H62" s="2" t="s">
        <v>11</v>
      </c>
    </row>
    <row r="63" spans="1:8" ht="9" customHeight="1">
      <c r="A63" s="156"/>
      <c r="B63" s="2"/>
      <c r="C63" s="2"/>
      <c r="D63" s="2"/>
      <c r="E63" s="2"/>
      <c r="F63" s="2"/>
      <c r="G63" s="2"/>
      <c r="H63" s="2"/>
    </row>
    <row r="64" spans="1:8">
      <c r="A64" s="156" t="s">
        <v>276</v>
      </c>
      <c r="B64" s="2">
        <v>16</v>
      </c>
      <c r="C64" s="2">
        <v>23</v>
      </c>
      <c r="D64" s="2">
        <v>25</v>
      </c>
      <c r="E64" s="2">
        <v>34</v>
      </c>
      <c r="F64" s="2">
        <v>33</v>
      </c>
      <c r="G64" s="2" t="s">
        <v>11</v>
      </c>
      <c r="H64" s="2" t="s">
        <v>11</v>
      </c>
    </row>
    <row r="65" spans="1:8">
      <c r="A65" s="156" t="s">
        <v>271</v>
      </c>
      <c r="B65" s="2">
        <v>267</v>
      </c>
      <c r="C65" s="2">
        <v>260</v>
      </c>
      <c r="D65" s="2">
        <v>210</v>
      </c>
      <c r="E65" s="2">
        <v>258</v>
      </c>
      <c r="F65" s="2">
        <v>221</v>
      </c>
      <c r="G65" s="2" t="s">
        <v>11</v>
      </c>
      <c r="H65" s="2" t="s">
        <v>11</v>
      </c>
    </row>
    <row r="66" spans="1:8" ht="9" customHeight="1">
      <c r="A66" s="156"/>
      <c r="B66" s="2"/>
      <c r="C66" s="2"/>
      <c r="D66" s="2"/>
      <c r="E66" s="2"/>
      <c r="F66" s="2"/>
      <c r="G66" s="2"/>
      <c r="H66" s="2"/>
    </row>
    <row r="67" spans="1:8">
      <c r="A67" s="156" t="s">
        <v>277</v>
      </c>
      <c r="B67" s="2">
        <v>10</v>
      </c>
      <c r="C67" s="2">
        <v>7</v>
      </c>
      <c r="D67" s="2">
        <v>10</v>
      </c>
      <c r="E67" s="2">
        <v>5</v>
      </c>
      <c r="F67" s="2">
        <v>6</v>
      </c>
      <c r="G67" s="2" t="s">
        <v>11</v>
      </c>
      <c r="H67" s="2" t="s">
        <v>11</v>
      </c>
    </row>
    <row r="68" spans="1:8">
      <c r="A68" s="156" t="s">
        <v>271</v>
      </c>
      <c r="B68" s="2">
        <v>202</v>
      </c>
      <c r="C68" s="2">
        <v>179</v>
      </c>
      <c r="D68" s="2">
        <v>211</v>
      </c>
      <c r="E68" s="2">
        <v>187</v>
      </c>
      <c r="F68" s="2">
        <v>178</v>
      </c>
      <c r="G68" s="2" t="s">
        <v>11</v>
      </c>
      <c r="H68" s="2" t="s">
        <v>11</v>
      </c>
    </row>
    <row r="69" spans="1:8" ht="9" customHeight="1">
      <c r="A69" s="156"/>
      <c r="B69" s="2"/>
      <c r="C69" s="2"/>
      <c r="D69" s="2"/>
      <c r="E69" s="2"/>
      <c r="F69" s="2"/>
      <c r="G69" s="2"/>
      <c r="H69" s="2"/>
    </row>
    <row r="70" spans="1:8">
      <c r="A70" s="156" t="s">
        <v>278</v>
      </c>
      <c r="B70" s="2">
        <v>27</v>
      </c>
      <c r="C70" s="2">
        <v>25</v>
      </c>
      <c r="D70" s="2">
        <v>28</v>
      </c>
      <c r="E70" s="2">
        <v>29</v>
      </c>
      <c r="F70" s="2">
        <v>14</v>
      </c>
      <c r="G70" s="2" t="s">
        <v>11</v>
      </c>
      <c r="H70" s="2" t="s">
        <v>11</v>
      </c>
    </row>
    <row r="71" spans="1:8">
      <c r="A71" s="156" t="s">
        <v>271</v>
      </c>
      <c r="B71" s="2">
        <v>51</v>
      </c>
      <c r="C71" s="2">
        <v>44</v>
      </c>
      <c r="D71" s="2">
        <v>41</v>
      </c>
      <c r="E71" s="2">
        <v>50</v>
      </c>
      <c r="F71" s="2">
        <v>48</v>
      </c>
      <c r="G71" s="2" t="s">
        <v>11</v>
      </c>
      <c r="H71" s="2" t="s">
        <v>11</v>
      </c>
    </row>
    <row r="72" spans="1:8" ht="9" customHeight="1">
      <c r="A72" s="156"/>
      <c r="B72" s="2"/>
      <c r="C72" s="2"/>
      <c r="D72" s="2"/>
      <c r="E72" s="2"/>
      <c r="F72" s="2"/>
      <c r="G72" s="2"/>
      <c r="H72" s="2"/>
    </row>
    <row r="73" spans="1:8">
      <c r="A73" s="156" t="s">
        <v>279</v>
      </c>
      <c r="B73" s="2">
        <v>148</v>
      </c>
      <c r="C73" s="2">
        <v>172</v>
      </c>
      <c r="D73" s="2">
        <v>177</v>
      </c>
      <c r="E73" s="2">
        <v>174</v>
      </c>
      <c r="F73" s="2">
        <v>186</v>
      </c>
      <c r="G73" s="2" t="s">
        <v>11</v>
      </c>
      <c r="H73" s="2" t="s">
        <v>11</v>
      </c>
    </row>
    <row r="74" spans="1:8">
      <c r="A74" s="156" t="s">
        <v>271</v>
      </c>
      <c r="B74" s="2">
        <v>137</v>
      </c>
      <c r="C74" s="2">
        <v>198</v>
      </c>
      <c r="D74" s="2">
        <v>198</v>
      </c>
      <c r="E74" s="2">
        <v>177</v>
      </c>
      <c r="F74" s="2">
        <v>176</v>
      </c>
      <c r="G74" s="2" t="s">
        <v>11</v>
      </c>
      <c r="H74" s="2" t="s">
        <v>11</v>
      </c>
    </row>
    <row r="75" spans="1:8" ht="9" customHeight="1">
      <c r="A75" s="156"/>
      <c r="B75" s="2"/>
      <c r="C75" s="2"/>
      <c r="D75" s="2"/>
      <c r="E75" s="2"/>
      <c r="F75" s="33"/>
      <c r="G75" s="2"/>
      <c r="H75" s="2"/>
    </row>
    <row r="76" spans="1:8">
      <c r="A76" s="156" t="s">
        <v>280</v>
      </c>
      <c r="B76" s="2">
        <v>173</v>
      </c>
      <c r="C76" s="2">
        <v>175</v>
      </c>
      <c r="D76" s="2">
        <v>132</v>
      </c>
      <c r="E76" s="2">
        <v>180</v>
      </c>
      <c r="F76" s="2">
        <v>197</v>
      </c>
      <c r="G76" s="2" t="s">
        <v>11</v>
      </c>
      <c r="H76" s="2" t="s">
        <v>11</v>
      </c>
    </row>
    <row r="77" spans="1:8">
      <c r="A77" s="156" t="s">
        <v>271</v>
      </c>
      <c r="B77" s="2">
        <v>511</v>
      </c>
      <c r="C77" s="2">
        <v>508</v>
      </c>
      <c r="D77" s="2">
        <v>495</v>
      </c>
      <c r="E77" s="2">
        <v>483</v>
      </c>
      <c r="F77" s="2">
        <v>421</v>
      </c>
      <c r="G77" s="2" t="s">
        <v>11</v>
      </c>
      <c r="H77" s="2" t="s">
        <v>11</v>
      </c>
    </row>
    <row r="78" spans="1:8" ht="11.25" customHeight="1">
      <c r="A78" s="158" t="s">
        <v>196</v>
      </c>
      <c r="B78" s="159"/>
      <c r="C78" s="159"/>
      <c r="D78" s="159"/>
      <c r="E78" s="88"/>
      <c r="F78" s="88"/>
      <c r="G78" s="88"/>
      <c r="H78" s="159"/>
    </row>
    <row r="79" spans="1:8">
      <c r="A79" s="13" t="s">
        <v>281</v>
      </c>
      <c r="B79" s="87"/>
      <c r="C79" s="87"/>
      <c r="D79" s="87"/>
      <c r="E79" s="87"/>
      <c r="G79" s="87"/>
      <c r="H79" s="87"/>
    </row>
    <row r="80" spans="1:8">
      <c r="A80" s="13"/>
      <c r="B80" s="87"/>
      <c r="C80" s="87"/>
      <c r="D80" s="87"/>
      <c r="E80" s="87"/>
      <c r="G80" s="87"/>
      <c r="H80" s="87"/>
    </row>
  </sheetData>
  <mergeCells count="5">
    <mergeCell ref="A5:A6"/>
    <mergeCell ref="B5:B6"/>
    <mergeCell ref="C5:C6"/>
    <mergeCell ref="D5:D6"/>
    <mergeCell ref="E5:E6"/>
  </mergeCells>
  <phoneticPr fontId="2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E367-6AD4-4700-9BB2-951C4311A24F}">
  <sheetPr>
    <pageSetUpPr fitToPage="1"/>
  </sheetPr>
  <dimension ref="A1:O14"/>
  <sheetViews>
    <sheetView showGridLines="0" zoomScaleNormal="100" workbookViewId="0"/>
  </sheetViews>
  <sheetFormatPr defaultColWidth="9" defaultRowHeight="13"/>
  <cols>
    <col min="1" max="1" width="12.6328125" customWidth="1"/>
    <col min="2" max="15" width="8.7265625" customWidth="1"/>
  </cols>
  <sheetData>
    <row r="1" spans="1:15">
      <c r="A1" s="4"/>
      <c r="B1" s="56"/>
      <c r="C1" s="5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4"/>
      <c r="B2" s="13"/>
      <c r="C2" s="1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">
      <c r="A3" s="4"/>
      <c r="B3" s="160" t="s">
        <v>282</v>
      </c>
      <c r="C3" s="16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3.5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thickTop="1">
      <c r="A5" s="378" t="s">
        <v>199</v>
      </c>
      <c r="B5" s="5" t="s">
        <v>1</v>
      </c>
      <c r="C5" s="6"/>
      <c r="D5" s="9"/>
      <c r="E5" s="377" t="s">
        <v>283</v>
      </c>
      <c r="F5" s="5" t="s">
        <v>284</v>
      </c>
      <c r="G5" s="6"/>
      <c r="H5" s="6"/>
      <c r="I5" s="6"/>
      <c r="J5" s="6"/>
      <c r="K5" s="6"/>
      <c r="L5" s="9"/>
      <c r="M5" s="6" t="s">
        <v>2</v>
      </c>
      <c r="N5" s="9"/>
      <c r="O5" s="380" t="s">
        <v>285</v>
      </c>
    </row>
    <row r="6" spans="1:15">
      <c r="A6" s="369"/>
      <c r="B6" s="367" t="s">
        <v>58</v>
      </c>
      <c r="C6" s="367" t="s">
        <v>5</v>
      </c>
      <c r="D6" s="367" t="s">
        <v>6</v>
      </c>
      <c r="E6" s="379"/>
      <c r="F6" s="373" t="s">
        <v>58</v>
      </c>
      <c r="G6" s="163"/>
      <c r="H6" s="135"/>
      <c r="I6" s="382" t="s">
        <v>286</v>
      </c>
      <c r="J6" s="382" t="s">
        <v>287</v>
      </c>
      <c r="K6" s="382" t="s">
        <v>288</v>
      </c>
      <c r="L6" s="382" t="s">
        <v>289</v>
      </c>
      <c r="M6" s="367" t="s">
        <v>290</v>
      </c>
      <c r="N6" s="367" t="s">
        <v>291</v>
      </c>
      <c r="O6" s="381"/>
    </row>
    <row r="7" spans="1:15">
      <c r="A7" s="361"/>
      <c r="B7" s="368"/>
      <c r="C7" s="368"/>
      <c r="D7" s="368"/>
      <c r="E7" s="368"/>
      <c r="F7" s="363"/>
      <c r="G7" s="10" t="s">
        <v>9</v>
      </c>
      <c r="H7" s="8" t="s">
        <v>10</v>
      </c>
      <c r="I7" s="383"/>
      <c r="J7" s="383"/>
      <c r="K7" s="383"/>
      <c r="L7" s="383"/>
      <c r="M7" s="368"/>
      <c r="N7" s="368"/>
      <c r="O7" s="363"/>
    </row>
    <row r="8" spans="1:15">
      <c r="A8" s="1"/>
      <c r="B8" s="164"/>
      <c r="C8" s="164"/>
      <c r="D8" s="164"/>
      <c r="E8" s="164"/>
      <c r="F8" s="164"/>
      <c r="G8" s="164"/>
      <c r="H8" s="164"/>
      <c r="I8" s="165"/>
      <c r="J8" s="164"/>
      <c r="K8" s="164"/>
      <c r="L8" s="164"/>
      <c r="M8" s="164"/>
      <c r="N8" s="164"/>
      <c r="O8" s="164"/>
    </row>
    <row r="9" spans="1:15">
      <c r="A9" s="11" t="s">
        <v>292</v>
      </c>
      <c r="B9" s="164">
        <v>14</v>
      </c>
      <c r="C9" s="164">
        <v>13</v>
      </c>
      <c r="D9" s="164">
        <v>1</v>
      </c>
      <c r="E9" s="164">
        <v>517</v>
      </c>
      <c r="F9" s="164">
        <v>1834</v>
      </c>
      <c r="G9" s="164">
        <v>1200</v>
      </c>
      <c r="H9" s="164">
        <v>634</v>
      </c>
      <c r="I9" s="165">
        <v>5</v>
      </c>
      <c r="J9" s="164">
        <v>581</v>
      </c>
      <c r="K9" s="164">
        <v>509</v>
      </c>
      <c r="L9" s="164">
        <v>739</v>
      </c>
      <c r="M9" s="164">
        <v>1177</v>
      </c>
      <c r="N9" s="164">
        <v>105</v>
      </c>
      <c r="O9" s="164">
        <v>203</v>
      </c>
    </row>
    <row r="10" spans="1:15">
      <c r="A10" s="11">
        <v>4</v>
      </c>
      <c r="B10" s="164">
        <v>14</v>
      </c>
      <c r="C10" s="164">
        <v>13</v>
      </c>
      <c r="D10" s="164">
        <v>1</v>
      </c>
      <c r="E10" s="164">
        <v>535</v>
      </c>
      <c r="F10" s="164">
        <v>1898</v>
      </c>
      <c r="G10" s="164">
        <v>1240</v>
      </c>
      <c r="H10" s="164">
        <v>658</v>
      </c>
      <c r="I10" s="165">
        <v>2</v>
      </c>
      <c r="J10" s="164">
        <v>607</v>
      </c>
      <c r="K10" s="164">
        <v>519</v>
      </c>
      <c r="L10" s="164">
        <v>770</v>
      </c>
      <c r="M10" s="164">
        <v>1200</v>
      </c>
      <c r="N10" s="164">
        <v>114</v>
      </c>
      <c r="O10" s="164">
        <v>193</v>
      </c>
    </row>
    <row r="11" spans="1:15" ht="9.75" customHeight="1">
      <c r="A11" s="1"/>
      <c r="B11" s="164"/>
      <c r="C11" s="164"/>
      <c r="D11" s="164"/>
      <c r="E11" s="164"/>
      <c r="F11" s="164"/>
      <c r="G11" s="164"/>
      <c r="H11" s="164"/>
      <c r="I11" s="165"/>
      <c r="J11" s="164"/>
      <c r="K11" s="164"/>
      <c r="L11" s="164"/>
      <c r="M11" s="164"/>
      <c r="N11" s="164"/>
      <c r="O11" s="164"/>
    </row>
    <row r="12" spans="1:15" s="17" customFormat="1">
      <c r="A12" s="166">
        <v>5</v>
      </c>
      <c r="B12" s="167">
        <v>14</v>
      </c>
      <c r="C12" s="167">
        <v>13</v>
      </c>
      <c r="D12" s="167">
        <v>1</v>
      </c>
      <c r="E12" s="167">
        <v>541</v>
      </c>
      <c r="F12" s="167">
        <v>1940</v>
      </c>
      <c r="G12" s="167">
        <v>1294</v>
      </c>
      <c r="H12" s="167">
        <v>646</v>
      </c>
      <c r="I12" s="168">
        <v>3</v>
      </c>
      <c r="J12" s="167">
        <v>635</v>
      </c>
      <c r="K12" s="167">
        <v>529</v>
      </c>
      <c r="L12" s="167">
        <v>773</v>
      </c>
      <c r="M12" s="167">
        <v>1226</v>
      </c>
      <c r="N12" s="167">
        <v>133</v>
      </c>
      <c r="O12" s="167">
        <v>195</v>
      </c>
    </row>
    <row r="13" spans="1:15">
      <c r="A13" s="169"/>
    </row>
    <row r="14" spans="1:15">
      <c r="A14" s="170"/>
    </row>
  </sheetData>
  <mergeCells count="13">
    <mergeCell ref="A5:A7"/>
    <mergeCell ref="E5:E7"/>
    <mergeCell ref="O5:O7"/>
    <mergeCell ref="B6:B7"/>
    <mergeCell ref="C6:C7"/>
    <mergeCell ref="D6:D7"/>
    <mergeCell ref="F6:F7"/>
    <mergeCell ref="I6:I7"/>
    <mergeCell ref="J6:J7"/>
    <mergeCell ref="K6:K7"/>
    <mergeCell ref="L6:L7"/>
    <mergeCell ref="M6:M7"/>
    <mergeCell ref="N6:N7"/>
  </mergeCells>
  <phoneticPr fontId="23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064D-8ED2-4F30-9BC3-E8A203A49AED}">
  <sheetPr>
    <pageSetUpPr fitToPage="1"/>
  </sheetPr>
  <dimension ref="A1:H29"/>
  <sheetViews>
    <sheetView showGridLines="0" zoomScaleNormal="100" workbookViewId="0"/>
  </sheetViews>
  <sheetFormatPr defaultColWidth="9" defaultRowHeight="13"/>
  <cols>
    <col min="1" max="1" width="17.453125" customWidth="1"/>
    <col min="2" max="7" width="16.26953125" customWidth="1"/>
  </cols>
  <sheetData>
    <row r="1" spans="1:8">
      <c r="A1" s="4"/>
      <c r="B1" s="56"/>
      <c r="C1" s="4"/>
      <c r="D1" s="4"/>
      <c r="E1" s="4"/>
      <c r="F1" s="4"/>
      <c r="G1" s="4"/>
    </row>
    <row r="2" spans="1:8">
      <c r="A2" s="13"/>
      <c r="B2" s="4"/>
      <c r="C2" s="4"/>
      <c r="D2" s="4"/>
      <c r="E2" s="4"/>
      <c r="F2" s="4"/>
      <c r="G2" s="4"/>
    </row>
    <row r="3" spans="1:8" ht="14">
      <c r="A3" s="59"/>
      <c r="B3" s="12" t="s">
        <v>293</v>
      </c>
      <c r="C3" s="27"/>
      <c r="D3" s="27"/>
      <c r="E3" s="27"/>
      <c r="F3" s="27"/>
      <c r="G3" s="27"/>
    </row>
    <row r="4" spans="1:8" ht="13.5" thickBot="1">
      <c r="A4" s="27"/>
      <c r="B4" s="27"/>
      <c r="C4" s="27"/>
      <c r="D4" s="27"/>
      <c r="E4" s="27"/>
      <c r="F4" s="27"/>
      <c r="G4" s="27"/>
    </row>
    <row r="5" spans="1:8" ht="13.5" thickTop="1">
      <c r="A5" s="378" t="s">
        <v>294</v>
      </c>
      <c r="B5" s="5" t="s">
        <v>58</v>
      </c>
      <c r="C5" s="6"/>
      <c r="D5" s="5" t="s">
        <v>295</v>
      </c>
      <c r="E5" s="9"/>
      <c r="F5" s="6" t="s">
        <v>296</v>
      </c>
      <c r="G5" s="6"/>
    </row>
    <row r="6" spans="1:8">
      <c r="A6" s="361"/>
      <c r="B6" s="30" t="s">
        <v>297</v>
      </c>
      <c r="C6" s="10" t="s">
        <v>298</v>
      </c>
      <c r="D6" s="7" t="s">
        <v>297</v>
      </c>
      <c r="E6" s="10" t="s">
        <v>299</v>
      </c>
      <c r="F6" s="10" t="s">
        <v>297</v>
      </c>
      <c r="G6" s="30" t="s">
        <v>300</v>
      </c>
    </row>
    <row r="7" spans="1:8">
      <c r="A7" s="37"/>
      <c r="B7" s="164"/>
      <c r="C7" s="164"/>
      <c r="D7" s="164"/>
      <c r="E7" s="164"/>
      <c r="F7" s="164"/>
      <c r="G7" s="164"/>
    </row>
    <row r="8" spans="1:8">
      <c r="A8" s="11" t="str">
        <f>'[1]170-8'!A9</f>
        <v>令和3年度</v>
      </c>
      <c r="B8" s="65">
        <v>923</v>
      </c>
      <c r="C8" s="65">
        <v>3460</v>
      </c>
      <c r="D8" s="65">
        <v>634</v>
      </c>
      <c r="E8" s="65">
        <v>2427</v>
      </c>
      <c r="F8" s="65">
        <v>289</v>
      </c>
      <c r="G8" s="65">
        <v>1033</v>
      </c>
    </row>
    <row r="9" spans="1:8">
      <c r="A9" s="11">
        <f>'[1]170-8'!A10</f>
        <v>4</v>
      </c>
      <c r="B9" s="65">
        <v>947</v>
      </c>
      <c r="C9" s="65">
        <v>3649</v>
      </c>
      <c r="D9" s="65">
        <v>646</v>
      </c>
      <c r="E9" s="65">
        <v>2526</v>
      </c>
      <c r="F9" s="65">
        <v>301</v>
      </c>
      <c r="G9" s="65">
        <v>1123</v>
      </c>
      <c r="H9" s="17"/>
    </row>
    <row r="10" spans="1:8">
      <c r="A10" s="3">
        <f>'[1]170-8'!A12</f>
        <v>5</v>
      </c>
      <c r="B10" s="171">
        <v>989</v>
      </c>
      <c r="C10" s="171">
        <v>3848</v>
      </c>
      <c r="D10" s="171">
        <v>669</v>
      </c>
      <c r="E10" s="171">
        <v>2662</v>
      </c>
      <c r="F10" s="171">
        <v>320</v>
      </c>
      <c r="G10" s="171">
        <v>1186</v>
      </c>
      <c r="H10" s="17"/>
    </row>
    <row r="11" spans="1:8">
      <c r="A11" s="37"/>
      <c r="B11" s="171"/>
      <c r="C11" s="65"/>
      <c r="D11" s="65"/>
      <c r="E11" s="65"/>
      <c r="F11" s="65"/>
      <c r="G11" s="65"/>
      <c r="H11" s="17"/>
    </row>
    <row r="12" spans="1:8">
      <c r="A12" s="172" t="s">
        <v>301</v>
      </c>
      <c r="B12" s="65">
        <v>357</v>
      </c>
      <c r="C12" s="65">
        <v>1340</v>
      </c>
      <c r="D12" s="65">
        <v>237</v>
      </c>
      <c r="E12" s="65">
        <v>933</v>
      </c>
      <c r="F12" s="65">
        <v>120</v>
      </c>
      <c r="G12" s="65">
        <v>407</v>
      </c>
      <c r="H12" s="17"/>
    </row>
    <row r="13" spans="1:8">
      <c r="A13" s="172" t="s">
        <v>302</v>
      </c>
      <c r="B13" s="65">
        <v>48</v>
      </c>
      <c r="C13" s="65">
        <v>63</v>
      </c>
      <c r="D13" s="65">
        <v>35</v>
      </c>
      <c r="E13" s="65">
        <v>49</v>
      </c>
      <c r="F13" s="65">
        <v>13</v>
      </c>
      <c r="G13" s="65">
        <v>14</v>
      </c>
      <c r="H13" s="17"/>
    </row>
    <row r="14" spans="1:8">
      <c r="A14" s="172" t="s">
        <v>303</v>
      </c>
      <c r="B14" s="65">
        <v>36</v>
      </c>
      <c r="C14" s="65">
        <v>46</v>
      </c>
      <c r="D14" s="65">
        <v>27</v>
      </c>
      <c r="E14" s="65">
        <v>36</v>
      </c>
      <c r="F14" s="65">
        <v>9</v>
      </c>
      <c r="G14" s="43">
        <v>10</v>
      </c>
      <c r="H14" s="17"/>
    </row>
    <row r="15" spans="1:8">
      <c r="A15" s="172" t="s">
        <v>304</v>
      </c>
      <c r="B15" s="65">
        <v>8</v>
      </c>
      <c r="C15" s="65">
        <v>8</v>
      </c>
      <c r="D15" s="43">
        <v>7</v>
      </c>
      <c r="E15" s="43">
        <v>7</v>
      </c>
      <c r="F15" s="43">
        <v>1</v>
      </c>
      <c r="G15" s="43">
        <v>1</v>
      </c>
      <c r="H15" s="17"/>
    </row>
    <row r="16" spans="1:8">
      <c r="A16" s="172" t="s">
        <v>305</v>
      </c>
      <c r="B16" s="65">
        <v>58</v>
      </c>
      <c r="C16" s="65">
        <v>73</v>
      </c>
      <c r="D16" s="65">
        <v>40</v>
      </c>
      <c r="E16" s="65">
        <v>52</v>
      </c>
      <c r="F16" s="65">
        <v>18</v>
      </c>
      <c r="G16" s="65">
        <v>21</v>
      </c>
      <c r="H16" s="17"/>
    </row>
    <row r="17" spans="1:8">
      <c r="A17" s="172" t="s">
        <v>306</v>
      </c>
      <c r="B17" s="65">
        <v>3</v>
      </c>
      <c r="C17" s="65">
        <v>3</v>
      </c>
      <c r="D17" s="43">
        <v>3</v>
      </c>
      <c r="E17" s="43">
        <v>3</v>
      </c>
      <c r="F17" s="43">
        <v>0</v>
      </c>
      <c r="G17" s="43">
        <v>0</v>
      </c>
      <c r="H17" s="17"/>
    </row>
    <row r="18" spans="1:8">
      <c r="A18" s="173" t="s">
        <v>307</v>
      </c>
      <c r="B18" s="174">
        <v>479</v>
      </c>
      <c r="C18" s="175">
        <v>2315</v>
      </c>
      <c r="D18" s="175">
        <v>320</v>
      </c>
      <c r="E18" s="175">
        <v>1582</v>
      </c>
      <c r="F18" s="175">
        <v>159</v>
      </c>
      <c r="G18" s="175">
        <v>733</v>
      </c>
      <c r="H18" s="17"/>
    </row>
    <row r="19" spans="1:8">
      <c r="B19" s="17"/>
      <c r="C19" s="17"/>
      <c r="D19" s="17"/>
      <c r="E19" s="17"/>
      <c r="F19" s="17"/>
      <c r="G19" s="17"/>
      <c r="H19" s="17"/>
    </row>
    <row r="20" spans="1:8">
      <c r="B20" s="17"/>
      <c r="C20" s="17"/>
      <c r="D20" s="17"/>
      <c r="E20" s="17"/>
      <c r="F20" s="17"/>
      <c r="G20" s="17"/>
      <c r="H20" s="17"/>
    </row>
    <row r="21" spans="1:8">
      <c r="B21" s="17"/>
      <c r="C21" s="17"/>
      <c r="D21" s="17"/>
      <c r="E21" s="17"/>
      <c r="F21" s="17"/>
      <c r="G21" s="17"/>
      <c r="H21" s="17"/>
    </row>
    <row r="22" spans="1:8">
      <c r="B22" s="176"/>
      <c r="C22" s="17"/>
      <c r="D22" s="17"/>
      <c r="E22" s="17"/>
      <c r="F22" s="176"/>
      <c r="G22" s="17"/>
      <c r="H22" s="17"/>
    </row>
    <row r="23" spans="1:8">
      <c r="B23" s="176"/>
      <c r="F23" s="176"/>
    </row>
    <row r="24" spans="1:8">
      <c r="B24" s="176"/>
      <c r="F24" s="176"/>
    </row>
    <row r="25" spans="1:8">
      <c r="B25" s="176"/>
      <c r="F25" s="176"/>
    </row>
    <row r="26" spans="1:8">
      <c r="B26" s="176"/>
      <c r="F26" s="176"/>
    </row>
    <row r="27" spans="1:8">
      <c r="B27" s="176"/>
      <c r="F27" s="176"/>
    </row>
    <row r="28" spans="1:8">
      <c r="B28" s="176"/>
      <c r="F28" s="176"/>
    </row>
    <row r="29" spans="1:8">
      <c r="B29" s="176"/>
    </row>
  </sheetData>
  <mergeCells count="1">
    <mergeCell ref="A5:A6"/>
  </mergeCells>
  <phoneticPr fontId="2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170-1</vt:lpstr>
      <vt:lpstr>170-2</vt:lpstr>
      <vt:lpstr>170-3</vt:lpstr>
      <vt:lpstr>170-4</vt:lpstr>
      <vt:lpstr>170-5</vt:lpstr>
      <vt:lpstr>170-6</vt:lpstr>
      <vt:lpstr>170-7</vt:lpstr>
      <vt:lpstr>170-8</vt:lpstr>
      <vt:lpstr>170-9</vt:lpstr>
      <vt:lpstr>170-10</vt:lpstr>
      <vt:lpstr>170-11</vt:lpstr>
      <vt:lpstr>170-12</vt:lpstr>
      <vt:lpstr>170-13</vt:lpstr>
      <vt:lpstr>170-14 </vt:lpstr>
      <vt:lpstr>170-15</vt:lpstr>
      <vt:lpstr>170-16</vt:lpstr>
      <vt:lpstr>170-17</vt:lpstr>
      <vt:lpstr>170-18</vt:lpstr>
      <vt:lpstr>'170-1'!Print_Area</vt:lpstr>
      <vt:lpstr>'170-10'!Print_Area</vt:lpstr>
      <vt:lpstr>'170-11'!Print_Area</vt:lpstr>
      <vt:lpstr>'170-13'!Print_Area</vt:lpstr>
      <vt:lpstr>'170-14 '!Print_Area</vt:lpstr>
      <vt:lpstr>'170-15'!Print_Area</vt:lpstr>
      <vt:lpstr>'170-16'!Print_Area</vt:lpstr>
      <vt:lpstr>'170-17'!Print_Area</vt:lpstr>
      <vt:lpstr>'170-18'!Print_Area</vt:lpstr>
      <vt:lpstr>'170-2'!Print_Area</vt:lpstr>
      <vt:lpstr>'170-3'!Print_Area</vt:lpstr>
      <vt:lpstr>'170-4'!Print_Area</vt:lpstr>
      <vt:lpstr>'170-5'!Print_Area</vt:lpstr>
      <vt:lpstr>'170-6'!Print_Area</vt:lpstr>
      <vt:lpstr>'170-7'!Print_Area</vt:lpstr>
      <vt:lpstr>'170-9'!Print_Area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2022-09-09T06:27:05Z</cp:lastPrinted>
  <dcterms:created xsi:type="dcterms:W3CDTF">2007-11-15T00:14:08Z</dcterms:created>
  <dcterms:modified xsi:type="dcterms:W3CDTF">2025-02-05T01:33:54Z</dcterms:modified>
</cp:coreProperties>
</file>