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7.69.21\資料班\④年鑑エクセル版\R06\CD-R用データ\令和6年刊　山口県統計年鑑\Excel版\17_財政\"/>
    </mc:Choice>
  </mc:AlternateContent>
  <xr:revisionPtr revIDLastSave="0" documentId="13_ncr:1_{DC16C0A3-0EF4-4080-9224-FC513F93CAFF}" xr6:coauthVersionLast="47" xr6:coauthVersionMax="47" xr10:uidLastSave="{00000000-0000-0000-0000-000000000000}"/>
  <bookViews>
    <workbookView xWindow="28680" yWindow="-120" windowWidth="29040" windowHeight="15840" xr2:uid="{BBC07506-D44A-407A-A365-54D4DE0FD334}"/>
  </bookViews>
  <sheets>
    <sheet name="163" sheetId="2" r:id="rId1"/>
  </sheets>
  <definedNames>
    <definedName name="_xlnm.Print_Area" localSheetId="0">'163'!$A$1:$I$115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5" i="2" l="1"/>
  <c r="C74" i="2"/>
  <c r="C73" i="2"/>
  <c r="C72" i="2"/>
  <c r="C71" i="2"/>
  <c r="C70" i="2"/>
  <c r="C69" i="2"/>
  <c r="C68" i="2"/>
  <c r="C67" i="2"/>
  <c r="C66" i="2"/>
  <c r="C65" i="2"/>
  <c r="C64" i="2"/>
  <c r="C63" i="2"/>
  <c r="C37" i="2"/>
  <c r="B37" i="2"/>
  <c r="H77" i="2"/>
  <c r="G77" i="2"/>
  <c r="F77" i="2"/>
  <c r="E77" i="2"/>
  <c r="D77" i="2"/>
  <c r="C77" i="2"/>
  <c r="B77" i="2"/>
  <c r="D113" i="2"/>
  <c r="C98" i="2"/>
  <c r="B98" i="2"/>
  <c r="D98" i="2"/>
  <c r="E98" i="2"/>
  <c r="F98" i="2"/>
  <c r="E87" i="2"/>
  <c r="F87" i="2"/>
  <c r="C87" i="2"/>
  <c r="D87" i="2"/>
  <c r="I98" i="2"/>
  <c r="I87" i="2"/>
  <c r="G62" i="2"/>
  <c r="G8" i="2"/>
  <c r="I77" i="2"/>
  <c r="E32" i="2"/>
  <c r="B32" i="2"/>
  <c r="D32" i="2"/>
  <c r="C32" i="2"/>
  <c r="H113" i="2"/>
  <c r="G113" i="2"/>
  <c r="F113" i="2"/>
  <c r="E113" i="2"/>
  <c r="C113" i="2"/>
  <c r="B113" i="2"/>
  <c r="B118" i="2"/>
  <c r="C109" i="2"/>
  <c r="C48" i="2"/>
  <c r="D62" i="2"/>
  <c r="D58" i="2"/>
  <c r="D48" i="2"/>
  <c r="D10" i="2"/>
  <c r="C10" i="2"/>
  <c r="B10" i="2"/>
  <c r="D109" i="2"/>
  <c r="E109" i="2"/>
  <c r="F109" i="2"/>
  <c r="G109" i="2"/>
  <c r="H109" i="2"/>
  <c r="I109" i="2"/>
  <c r="H10" i="2"/>
  <c r="I113" i="2"/>
  <c r="H98" i="2"/>
  <c r="G98" i="2"/>
  <c r="C58" i="2"/>
  <c r="B58" i="2"/>
  <c r="I10" i="2"/>
  <c r="D105" i="2"/>
  <c r="E105" i="2"/>
  <c r="F105" i="2"/>
  <c r="G105" i="2"/>
  <c r="H105" i="2"/>
  <c r="C105" i="2"/>
  <c r="G87" i="2"/>
  <c r="H87" i="2"/>
  <c r="I62" i="2"/>
  <c r="E62" i="2"/>
  <c r="E48" i="2"/>
  <c r="F48" i="2"/>
  <c r="F8" i="2"/>
  <c r="B8" i="2"/>
  <c r="H32" i="2"/>
  <c r="G32" i="2"/>
  <c r="F32" i="2"/>
  <c r="G10" i="2"/>
  <c r="F10" i="2"/>
  <c r="E10" i="2"/>
  <c r="I32" i="2"/>
  <c r="I105" i="2"/>
  <c r="I48" i="2"/>
  <c r="D44" i="2"/>
  <c r="C44" i="2"/>
  <c r="B44" i="2"/>
  <c r="I44" i="2"/>
  <c r="G48" i="2"/>
  <c r="F62" i="2"/>
  <c r="H62" i="2"/>
  <c r="H48" i="2"/>
  <c r="D37" i="2"/>
  <c r="B87" i="2"/>
  <c r="H8" i="2"/>
  <c r="B109" i="2"/>
  <c r="B105" i="2"/>
  <c r="C62" i="2"/>
  <c r="B62" i="2"/>
  <c r="I8" i="2"/>
  <c r="B48" i="2"/>
  <c r="D8" i="2"/>
  <c r="E8" i="2"/>
  <c r="C8" i="2"/>
  <c r="C119" i="2"/>
</calcChain>
</file>

<file path=xl/sharedStrings.xml><?xml version="1.0" encoding="utf-8"?>
<sst xmlns="http://schemas.openxmlformats.org/spreadsheetml/2006/main" count="136" uniqueCount="68">
  <si>
    <t>（単位　1000円）</t>
  </si>
  <si>
    <t>県市町課「市町財政概要」</t>
  </si>
  <si>
    <t>事      業</t>
  </si>
  <si>
    <t>借　入　先　別　内　訳</t>
    <rPh sb="0" eb="1">
      <t>シャク</t>
    </rPh>
    <rPh sb="2" eb="3">
      <t>イ</t>
    </rPh>
    <rPh sb="4" eb="5">
      <t>サキ</t>
    </rPh>
    <rPh sb="6" eb="7">
      <t>ベツ</t>
    </rPh>
    <rPh sb="8" eb="9">
      <t>ウチ</t>
    </rPh>
    <rPh sb="10" eb="11">
      <t>ヤク</t>
    </rPh>
    <phoneticPr fontId="3"/>
  </si>
  <si>
    <t/>
  </si>
  <si>
    <t>市中銀行以外</t>
    <rPh sb="0" eb="2">
      <t>シチュウ</t>
    </rPh>
    <rPh sb="2" eb="4">
      <t>ギンコウ</t>
    </rPh>
    <rPh sb="4" eb="6">
      <t>イガイ</t>
    </rPh>
    <phoneticPr fontId="3"/>
  </si>
  <si>
    <t>団      体</t>
  </si>
  <si>
    <t>政府資金</t>
    <rPh sb="0" eb="2">
      <t>セイフ</t>
    </rPh>
    <rPh sb="2" eb="4">
      <t>シキン</t>
    </rPh>
    <phoneticPr fontId="3"/>
  </si>
  <si>
    <t>市中銀行</t>
    <rPh sb="0" eb="2">
      <t>シチュウ</t>
    </rPh>
    <rPh sb="2" eb="4">
      <t>ギンコウ</t>
    </rPh>
    <phoneticPr fontId="3"/>
  </si>
  <si>
    <t>の金融機関</t>
    <rPh sb="1" eb="3">
      <t>キンユウ</t>
    </rPh>
    <rPh sb="3" eb="5">
      <t>キカン</t>
    </rPh>
    <phoneticPr fontId="3"/>
  </si>
  <si>
    <t>その他</t>
    <rPh sb="0" eb="3">
      <t>ソノタ</t>
    </rPh>
    <phoneticPr fontId="3"/>
  </si>
  <si>
    <t>総          額</t>
  </si>
  <si>
    <t xml:space="preserve">  下   関   市</t>
  </si>
  <si>
    <t xml:space="preserve">  宇   部   市</t>
  </si>
  <si>
    <t xml:space="preserve">  山   口   市</t>
  </si>
  <si>
    <t xml:space="preserve">  防   府   市</t>
  </si>
  <si>
    <t xml:space="preserve">  下   松   市</t>
  </si>
  <si>
    <t xml:space="preserve">  岩   国   市</t>
  </si>
  <si>
    <t xml:space="preserve">  長   門   市</t>
  </si>
  <si>
    <t xml:space="preserve">  柳   井   市</t>
  </si>
  <si>
    <t xml:space="preserve">  美   祢   市</t>
  </si>
  <si>
    <t xml:space="preserve">  周   南   市</t>
    <rPh sb="2" eb="3">
      <t>シュウ</t>
    </rPh>
    <rPh sb="6" eb="7">
      <t>ナン</t>
    </rPh>
    <phoneticPr fontId="3"/>
  </si>
  <si>
    <t xml:space="preserve">  山陽小野田市</t>
    <rPh sb="2" eb="4">
      <t>サンヨウ</t>
    </rPh>
    <rPh sb="4" eb="7">
      <t>オノダ</t>
    </rPh>
    <phoneticPr fontId="3"/>
  </si>
  <si>
    <t xml:space="preserve">  田布施・平生</t>
  </si>
  <si>
    <t xml:space="preserve">  　水道企業団</t>
  </si>
  <si>
    <t xml:space="preserve">  柳井地域広域</t>
  </si>
  <si>
    <t xml:space="preserve">  光地域広域</t>
  </si>
  <si>
    <t>簡易水道事業</t>
  </si>
  <si>
    <t>交  通  事  業</t>
  </si>
  <si>
    <t>病  院  事  業</t>
  </si>
  <si>
    <t>　周　 南 　市</t>
    <rPh sb="1" eb="2">
      <t>シュウ</t>
    </rPh>
    <rPh sb="4" eb="5">
      <t>ミナミ</t>
    </rPh>
    <rPh sb="7" eb="8">
      <t>シ</t>
    </rPh>
    <phoneticPr fontId="3"/>
  </si>
  <si>
    <t xml:space="preserve">  周防大島町</t>
    <rPh sb="2" eb="4">
      <t>スオウ</t>
    </rPh>
    <rPh sb="4" eb="6">
      <t>オオシマ</t>
    </rPh>
    <phoneticPr fontId="3"/>
  </si>
  <si>
    <t>介護サービス事業</t>
    <rPh sb="0" eb="2">
      <t>カイゴ</t>
    </rPh>
    <rPh sb="6" eb="8">
      <t>ジギョウ</t>
    </rPh>
    <phoneticPr fontId="3"/>
  </si>
  <si>
    <t xml:space="preserve"> </t>
    <phoneticPr fontId="2"/>
  </si>
  <si>
    <t xml:space="preserve">  萩         市</t>
    <phoneticPr fontId="2"/>
  </si>
  <si>
    <t xml:space="preserve">  光         市</t>
    <phoneticPr fontId="2"/>
  </si>
  <si>
    <t>　光  　　　 市</t>
    <rPh sb="1" eb="2">
      <t>ヒカリ</t>
    </rPh>
    <rPh sb="8" eb="9">
      <t>シ</t>
    </rPh>
    <phoneticPr fontId="3"/>
  </si>
  <si>
    <t>発 行 額</t>
    <rPh sb="0" eb="1">
      <t>ハツ</t>
    </rPh>
    <rPh sb="2" eb="3">
      <t>ギョウ</t>
    </rPh>
    <rPh sb="4" eb="5">
      <t>ガク</t>
    </rPh>
    <phoneticPr fontId="3"/>
  </si>
  <si>
    <t>公共下水道事業</t>
    <rPh sb="0" eb="2">
      <t>コウキョウ</t>
    </rPh>
    <rPh sb="2" eb="5">
      <t>ゲスイドウ</t>
    </rPh>
    <rPh sb="5" eb="7">
      <t>ジギョウ</t>
    </rPh>
    <phoneticPr fontId="2"/>
  </si>
  <si>
    <t>特定環境保全公共下水道事業</t>
    <rPh sb="0" eb="2">
      <t>トクテイ</t>
    </rPh>
    <rPh sb="2" eb="4">
      <t>カンキョウ</t>
    </rPh>
    <rPh sb="4" eb="6">
      <t>ホゼン</t>
    </rPh>
    <rPh sb="6" eb="8">
      <t>コウキョウ</t>
    </rPh>
    <rPh sb="8" eb="11">
      <t>ゲスイドウ</t>
    </rPh>
    <rPh sb="11" eb="13">
      <t>ジギョウ</t>
    </rPh>
    <phoneticPr fontId="2"/>
  </si>
  <si>
    <t>上  水  道  事  業</t>
    <rPh sb="0" eb="1">
      <t>ジョウ</t>
    </rPh>
    <rPh sb="3" eb="4">
      <t>スイ</t>
    </rPh>
    <phoneticPr fontId="2"/>
  </si>
  <si>
    <t>工業用水道事業</t>
    <rPh sb="1" eb="2">
      <t>ギョウ</t>
    </rPh>
    <phoneticPr fontId="2"/>
  </si>
  <si>
    <t>地方公共団体</t>
    <rPh sb="0" eb="2">
      <t>チホウ</t>
    </rPh>
    <rPh sb="2" eb="4">
      <t>コウキョウ</t>
    </rPh>
    <rPh sb="4" eb="6">
      <t>ダンタイ</t>
    </rPh>
    <phoneticPr fontId="3"/>
  </si>
  <si>
    <t>対象は公営企業法適用企業である。</t>
    <phoneticPr fontId="2"/>
  </si>
  <si>
    <t>現    在    高</t>
    <phoneticPr fontId="2"/>
  </si>
  <si>
    <t>　周　 南 　市</t>
    <rPh sb="1" eb="2">
      <t>シュウ</t>
    </rPh>
    <rPh sb="4" eb="5">
      <t>ミナミ</t>
    </rPh>
    <rPh sb="7" eb="8">
      <t>シ</t>
    </rPh>
    <phoneticPr fontId="2"/>
  </si>
  <si>
    <t>共済組合</t>
    <rPh sb="0" eb="4">
      <t>キョウサイクミアイ</t>
    </rPh>
    <phoneticPr fontId="3"/>
  </si>
  <si>
    <t>金融機構</t>
    <rPh sb="0" eb="2">
      <t>キンユウ</t>
    </rPh>
    <rPh sb="2" eb="4">
      <t>キコウ</t>
    </rPh>
    <phoneticPr fontId="3"/>
  </si>
  <si>
    <t>農業集落排水事業</t>
    <rPh sb="0" eb="2">
      <t>ノウギョウ</t>
    </rPh>
    <rPh sb="2" eb="4">
      <t>シュウラク</t>
    </rPh>
    <rPh sb="4" eb="6">
      <t>ハイスイ</t>
    </rPh>
    <rPh sb="6" eb="8">
      <t>ジギョウ</t>
    </rPh>
    <phoneticPr fontId="2"/>
  </si>
  <si>
    <t>漁業集落排水事業</t>
    <rPh sb="0" eb="2">
      <t>ギョギョウ</t>
    </rPh>
    <rPh sb="2" eb="4">
      <t>シュウラク</t>
    </rPh>
    <rPh sb="4" eb="6">
      <t>ハイスイ</t>
    </rPh>
    <rPh sb="6" eb="8">
      <t>ジギョウ</t>
    </rPh>
    <phoneticPr fontId="2"/>
  </si>
  <si>
    <t xml:space="preserve">  山   口   市</t>
    <phoneticPr fontId="2"/>
  </si>
  <si>
    <t>　岩   国   市</t>
    <rPh sb="1" eb="2">
      <t>イワ</t>
    </rPh>
    <rPh sb="5" eb="6">
      <t>クニ</t>
    </rPh>
    <rPh sb="9" eb="10">
      <t>シ</t>
    </rPh>
    <phoneticPr fontId="2"/>
  </si>
  <si>
    <t>　長　 門   市</t>
    <rPh sb="1" eb="2">
      <t>チョウ</t>
    </rPh>
    <rPh sb="4" eb="5">
      <t>モン</t>
    </rPh>
    <phoneticPr fontId="2"/>
  </si>
  <si>
    <t>林業集落排水事業</t>
    <rPh sb="0" eb="2">
      <t>リンギョウ</t>
    </rPh>
    <rPh sb="2" eb="4">
      <t>シュウラク</t>
    </rPh>
    <rPh sb="4" eb="6">
      <t>ハイスイ</t>
    </rPh>
    <rPh sb="6" eb="8">
      <t>ジギョウ</t>
    </rPh>
    <phoneticPr fontId="2"/>
  </si>
  <si>
    <t>個別排水処理事業</t>
    <rPh sb="0" eb="2">
      <t>コベツ</t>
    </rPh>
    <rPh sb="2" eb="4">
      <t>ハイスイ</t>
    </rPh>
    <rPh sb="4" eb="6">
      <t>ショリ</t>
    </rPh>
    <rPh sb="6" eb="8">
      <t>ジギョウ</t>
    </rPh>
    <phoneticPr fontId="2"/>
  </si>
  <si>
    <t>特定地域生活排水処理事業</t>
    <rPh sb="0" eb="2">
      <t>トクテイ</t>
    </rPh>
    <rPh sb="2" eb="4">
      <t>チイキ</t>
    </rPh>
    <rPh sb="4" eb="6">
      <t>セイカツ</t>
    </rPh>
    <rPh sb="6" eb="8">
      <t>ハイスイ</t>
    </rPh>
    <rPh sb="8" eb="10">
      <t>ショリ</t>
    </rPh>
    <rPh sb="10" eb="12">
      <t>ジギョウ</t>
    </rPh>
    <phoneticPr fontId="2"/>
  </si>
  <si>
    <t xml:space="preserve">  山陽小野田市</t>
    <phoneticPr fontId="2"/>
  </si>
  <si>
    <t>検算</t>
    <rPh sb="0" eb="2">
      <t>ケンザン</t>
    </rPh>
    <phoneticPr fontId="2"/>
  </si>
  <si>
    <t>⇒</t>
    <phoneticPr fontId="2"/>
  </si>
  <si>
    <t xml:space="preserve">  　　山　口   市</t>
    <rPh sb="4" eb="5">
      <t>ヤマ</t>
    </rPh>
    <rPh sb="6" eb="7">
      <t>クチ</t>
    </rPh>
    <phoneticPr fontId="2"/>
  </si>
  <si>
    <t xml:space="preserve">  　　下　松   市</t>
    <rPh sb="4" eb="5">
      <t>シタ</t>
    </rPh>
    <rPh sb="6" eb="7">
      <t>マツ</t>
    </rPh>
    <phoneticPr fontId="2"/>
  </si>
  <si>
    <t>　　　岩　国　市</t>
    <rPh sb="3" eb="4">
      <t>イワ</t>
    </rPh>
    <rPh sb="5" eb="6">
      <t>クニ</t>
    </rPh>
    <rPh sb="7" eb="8">
      <t>シ</t>
    </rPh>
    <phoneticPr fontId="2"/>
  </si>
  <si>
    <t>-</t>
    <phoneticPr fontId="2"/>
  </si>
  <si>
    <t xml:space="preserve">  柳   井   市</t>
    <rPh sb="2" eb="3">
      <t>ヤナギ</t>
    </rPh>
    <rPh sb="6" eb="7">
      <t>イ</t>
    </rPh>
    <phoneticPr fontId="2"/>
  </si>
  <si>
    <t>-</t>
  </si>
  <si>
    <t>１６３　 市町公営企業債（令和4年度）</t>
    <rPh sb="5" eb="7">
      <t>シチョウ</t>
    </rPh>
    <rPh sb="7" eb="9">
      <t>コウエイ</t>
    </rPh>
    <rPh sb="9" eb="11">
      <t>キギョウ</t>
    </rPh>
    <rPh sb="11" eb="12">
      <t>サイ</t>
    </rPh>
    <rPh sb="13" eb="15">
      <t>レイワ</t>
    </rPh>
    <phoneticPr fontId="3"/>
  </si>
  <si>
    <t>令和4年度末</t>
    <rPh sb="0" eb="2">
      <t>レイワ</t>
    </rPh>
    <phoneticPr fontId="2"/>
  </si>
  <si>
    <t>令和4年度中</t>
    <rPh sb="0" eb="2">
      <t>レイワ</t>
    </rPh>
    <rPh sb="3" eb="5">
      <t>ネンド</t>
    </rPh>
    <rPh sb="5" eb="6">
      <t>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</si>
</sst>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\ ###\ ###\ ##0;&quot;△&quot;###\ ###\ ###\ ##0;&quot;－&quot;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3" fontId="5" fillId="0" borderId="0" xfId="0" applyNumberFormat="1" applyFont="1" applyAlignment="1"/>
    <xf numFmtId="3" fontId="6" fillId="0" borderId="0" xfId="0" applyNumberFormat="1" applyFont="1" applyAlignment="1">
      <alignment horizontal="left"/>
    </xf>
    <xf numFmtId="3" fontId="8" fillId="0" borderId="0" xfId="0" applyNumberFormat="1" applyFont="1" applyAlignment="1"/>
    <xf numFmtId="3" fontId="7" fillId="0" borderId="0" xfId="0" applyNumberFormat="1" applyFont="1" applyAlignment="1">
      <alignment horizontal="left" indent="3"/>
    </xf>
    <xf numFmtId="3" fontId="8" fillId="0" borderId="0" xfId="0" applyNumberFormat="1" applyFont="1" applyAlignment="1">
      <alignment horizontal="right"/>
    </xf>
    <xf numFmtId="3" fontId="5" fillId="2" borderId="1" xfId="0" applyNumberFormat="1" applyFont="1" applyFill="1" applyBorder="1" applyAlignment="1">
      <alignment horizontal="center"/>
    </xf>
    <xf numFmtId="3" fontId="5" fillId="2" borderId="2" xfId="0" applyNumberFormat="1" applyFont="1" applyFill="1" applyBorder="1" applyAlignment="1">
      <alignment horizontal="centerContinuous"/>
    </xf>
    <xf numFmtId="3" fontId="5" fillId="2" borderId="3" xfId="0" applyNumberFormat="1" applyFont="1" applyFill="1" applyBorder="1" applyAlignment="1">
      <alignment horizontal="centerContinuous"/>
    </xf>
    <xf numFmtId="3" fontId="5" fillId="2" borderId="1" xfId="0" applyNumberFormat="1" applyFont="1" applyFill="1" applyBorder="1" applyAlignment="1">
      <alignment horizontal="centerContinuous"/>
    </xf>
    <xf numFmtId="3" fontId="5" fillId="2" borderId="4" xfId="0" applyNumberFormat="1" applyFont="1" applyFill="1" applyBorder="1" applyAlignment="1">
      <alignment horizontal="center"/>
    </xf>
    <xf numFmtId="3" fontId="5" fillId="2" borderId="5" xfId="0" quotePrefix="1" applyNumberFormat="1" applyFont="1" applyFill="1" applyBorder="1" applyAlignment="1">
      <alignment horizontal="center"/>
    </xf>
    <xf numFmtId="3" fontId="5" fillId="2" borderId="6" xfId="0" applyNumberFormat="1" applyFont="1" applyFill="1" applyBorder="1" applyAlignment="1">
      <alignment horizontal="center"/>
    </xf>
    <xf numFmtId="3" fontId="5" fillId="2" borderId="0" xfId="0" quotePrefix="1" applyNumberFormat="1" applyFont="1" applyFill="1" applyAlignment="1">
      <alignment horizontal="center"/>
    </xf>
    <xf numFmtId="3" fontId="5" fillId="2" borderId="7" xfId="0" applyNumberFormat="1" applyFont="1" applyFill="1" applyBorder="1" applyAlignment="1">
      <alignment horizontal="center"/>
    </xf>
    <xf numFmtId="3" fontId="5" fillId="2" borderId="8" xfId="0" applyNumberFormat="1" applyFont="1" applyFill="1" applyBorder="1" applyAlignment="1">
      <alignment horizontal="center"/>
    </xf>
    <xf numFmtId="3" fontId="1" fillId="2" borderId="9" xfId="0" applyNumberFormat="1" applyFont="1" applyFill="1" applyBorder="1" applyAlignment="1"/>
    <xf numFmtId="176" fontId="1" fillId="0" borderId="0" xfId="0" applyNumberFormat="1" applyFont="1" applyAlignment="1"/>
    <xf numFmtId="3" fontId="4" fillId="2" borderId="4" xfId="0" applyNumberFormat="1" applyFont="1" applyFill="1" applyBorder="1" applyAlignment="1"/>
    <xf numFmtId="176" fontId="4" fillId="0" borderId="0" xfId="0" applyNumberFormat="1" applyFont="1" applyAlignment="1">
      <alignment horizontal="right"/>
    </xf>
    <xf numFmtId="3" fontId="1" fillId="2" borderId="4" xfId="0" applyNumberFormat="1" applyFont="1" applyFill="1" applyBorder="1" applyAlignment="1"/>
    <xf numFmtId="176" fontId="1" fillId="0" borderId="0" xfId="0" applyNumberFormat="1" applyFont="1" applyAlignment="1">
      <alignment horizontal="right"/>
    </xf>
    <xf numFmtId="3" fontId="5" fillId="2" borderId="4" xfId="0" applyNumberFormat="1" applyFont="1" applyFill="1" applyBorder="1" applyAlignment="1"/>
    <xf numFmtId="3" fontId="5" fillId="2" borderId="4" xfId="0" applyNumberFormat="1" applyFont="1" applyFill="1" applyBorder="1" applyAlignment="1">
      <alignment shrinkToFit="1"/>
    </xf>
    <xf numFmtId="3" fontId="5" fillId="2" borderId="10" xfId="0" applyNumberFormat="1" applyFont="1" applyFill="1" applyBorder="1" applyAlignment="1">
      <alignment shrinkToFit="1"/>
    </xf>
    <xf numFmtId="176" fontId="1" fillId="0" borderId="11" xfId="0" applyNumberFormat="1" applyFont="1" applyBorder="1" applyAlignment="1">
      <alignment horizontal="right"/>
    </xf>
    <xf numFmtId="3" fontId="1" fillId="0" borderId="0" xfId="0" applyNumberFormat="1" applyFont="1" applyAlignment="1"/>
    <xf numFmtId="0" fontId="9" fillId="0" borderId="0" xfId="0" applyFont="1">
      <alignment vertical="center"/>
    </xf>
    <xf numFmtId="176" fontId="9" fillId="0" borderId="0" xfId="0" applyNumberFormat="1" applyFont="1">
      <alignment vertical="center"/>
    </xf>
    <xf numFmtId="3" fontId="5" fillId="2" borderId="12" xfId="0" applyNumberFormat="1" applyFont="1" applyFill="1" applyBorder="1" applyAlignment="1">
      <alignment horizontal="center"/>
    </xf>
    <xf numFmtId="3" fontId="5" fillId="2" borderId="3" xfId="0" applyNumberFormat="1" applyFont="1" applyFill="1" applyBorder="1" applyAlignment="1">
      <alignment horizontal="center"/>
    </xf>
    <xf numFmtId="0" fontId="10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176" fontId="1" fillId="0" borderId="5" xfId="0" applyNumberFormat="1" applyFont="1" applyBorder="1" applyAlignment="1">
      <alignment horizontal="right"/>
    </xf>
    <xf numFmtId="3" fontId="5" fillId="2" borderId="13" xfId="0" applyNumberFormat="1" applyFont="1" applyFill="1" applyBorder="1" applyAlignment="1">
      <alignment horizontal="center" vertical="center"/>
    </xf>
    <xf numFmtId="3" fontId="5" fillId="2" borderId="14" xfId="0" applyNumberFormat="1" applyFont="1" applyFill="1" applyBorder="1" applyAlignment="1">
      <alignment horizontal="center" vertical="center"/>
    </xf>
    <xf numFmtId="3" fontId="5" fillId="2" borderId="15" xfId="0" applyNumberFormat="1" applyFont="1" applyFill="1" applyBorder="1" applyAlignment="1">
      <alignment horizontal="center" vertical="center"/>
    </xf>
    <xf numFmtId="3" fontId="5" fillId="2" borderId="16" xfId="0" applyNumberFormat="1" applyFont="1" applyFill="1" applyBorder="1" applyAlignment="1">
      <alignment horizontal="center" vertical="center"/>
    </xf>
    <xf numFmtId="3" fontId="5" fillId="2" borderId="6" xfId="0" applyNumberFormat="1" applyFont="1" applyFill="1" applyBorder="1" applyAlignment="1">
      <alignment horizontal="center" vertical="center"/>
    </xf>
    <xf numFmtId="3" fontId="5" fillId="2" borderId="8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5C41B-0322-4804-A927-3F36DBB2CF9B}">
  <sheetPr codeName="Sheet3">
    <tabColor theme="0"/>
    <pageSetUpPr fitToPage="1"/>
  </sheetPr>
  <dimension ref="A1:K122"/>
  <sheetViews>
    <sheetView showGridLines="0" tabSelected="1" zoomScaleNormal="100" workbookViewId="0">
      <pane xSplit="1" ySplit="7" topLeftCell="B56" activePane="bottomRight" state="frozen"/>
      <selection pane="topRight" activeCell="B1" sqref="B1"/>
      <selection pane="bottomLeft" activeCell="A8" sqref="A8"/>
      <selection pane="bottomRight" activeCell="F128" sqref="F128"/>
    </sheetView>
  </sheetViews>
  <sheetFormatPr defaultColWidth="9" defaultRowHeight="13" x14ac:dyDescent="0.2"/>
  <cols>
    <col min="1" max="1" width="17.26953125" style="27" customWidth="1"/>
    <col min="2" max="2" width="14.54296875" style="27" customWidth="1"/>
    <col min="3" max="3" width="14.6328125" style="27" customWidth="1"/>
    <col min="4" max="9" width="13.26953125" style="27" customWidth="1"/>
    <col min="10" max="10" width="11.453125" style="27" bestFit="1" customWidth="1"/>
    <col min="11" max="11" width="9.6328125" style="27" bestFit="1" customWidth="1"/>
    <col min="12" max="13" width="9" style="27"/>
    <col min="14" max="14" width="9.453125" style="27" bestFit="1" customWidth="1"/>
    <col min="15" max="16384" width="9" style="27"/>
  </cols>
  <sheetData>
    <row r="1" spans="1:11" ht="16.5" x14ac:dyDescent="0.25">
      <c r="A1" s="1"/>
      <c r="B1" s="2" t="s">
        <v>65</v>
      </c>
      <c r="C1" s="1"/>
      <c r="D1" s="1"/>
      <c r="E1" s="1"/>
      <c r="F1" s="1"/>
      <c r="G1" s="1"/>
      <c r="H1" s="1"/>
      <c r="I1" s="1"/>
    </row>
    <row r="2" spans="1:11" x14ac:dyDescent="0.2">
      <c r="A2" s="1"/>
      <c r="C2" s="1"/>
      <c r="D2" s="1"/>
      <c r="E2" s="1"/>
      <c r="F2" s="1"/>
      <c r="G2" s="1"/>
      <c r="H2" s="1"/>
      <c r="I2" s="1"/>
    </row>
    <row r="3" spans="1:11" ht="20.25" customHeight="1" thickBot="1" x14ac:dyDescent="0.25">
      <c r="A3" s="3" t="s">
        <v>0</v>
      </c>
      <c r="B3" s="4" t="s">
        <v>43</v>
      </c>
      <c r="C3" s="1"/>
      <c r="D3" s="1"/>
      <c r="E3" s="1"/>
      <c r="F3" s="1"/>
      <c r="G3" s="1"/>
      <c r="H3" s="1"/>
      <c r="I3" s="5" t="s">
        <v>1</v>
      </c>
    </row>
    <row r="4" spans="1:11" ht="13.5" thickTop="1" x14ac:dyDescent="0.2">
      <c r="A4" s="6" t="s">
        <v>2</v>
      </c>
      <c r="B4" s="29" t="s">
        <v>66</v>
      </c>
      <c r="C4" s="7" t="s">
        <v>3</v>
      </c>
      <c r="D4" s="8"/>
      <c r="E4" s="8"/>
      <c r="F4" s="8"/>
      <c r="G4" s="9"/>
      <c r="H4" s="9"/>
      <c r="I4" s="30" t="s">
        <v>67</v>
      </c>
    </row>
    <row r="5" spans="1:11" x14ac:dyDescent="0.2">
      <c r="A5" s="10"/>
      <c r="B5" s="11" t="s">
        <v>4</v>
      </c>
      <c r="C5" s="38" t="s">
        <v>7</v>
      </c>
      <c r="D5" s="12" t="s">
        <v>42</v>
      </c>
      <c r="E5" s="38" t="s">
        <v>8</v>
      </c>
      <c r="F5" s="12" t="s">
        <v>5</v>
      </c>
      <c r="G5" s="36" t="s">
        <v>46</v>
      </c>
      <c r="H5" s="34" t="s">
        <v>10</v>
      </c>
      <c r="I5" s="13"/>
    </row>
    <row r="6" spans="1:11" x14ac:dyDescent="0.2">
      <c r="A6" s="10" t="s">
        <v>6</v>
      </c>
      <c r="B6" s="14" t="s">
        <v>44</v>
      </c>
      <c r="C6" s="39"/>
      <c r="D6" s="15" t="s">
        <v>47</v>
      </c>
      <c r="E6" s="39"/>
      <c r="F6" s="15" t="s">
        <v>9</v>
      </c>
      <c r="G6" s="37"/>
      <c r="H6" s="35"/>
      <c r="I6" s="14" t="s">
        <v>37</v>
      </c>
    </row>
    <row r="7" spans="1:11" x14ac:dyDescent="0.2">
      <c r="A7" s="16"/>
      <c r="B7" s="17"/>
      <c r="C7" s="17"/>
      <c r="D7" s="17"/>
      <c r="E7" s="17"/>
      <c r="F7" s="17"/>
      <c r="G7" s="17"/>
      <c r="H7" s="17"/>
      <c r="I7" s="17"/>
    </row>
    <row r="8" spans="1:11" x14ac:dyDescent="0.2">
      <c r="A8" s="18" t="s">
        <v>11</v>
      </c>
      <c r="B8" s="19">
        <f>SUM(C8:H8)</f>
        <v>365910926</v>
      </c>
      <c r="C8" s="19">
        <f t="shared" ref="C8:I8" si="0">SUM(C10,C32,C37,C44,,C48,C58,C62,C77,C87,C105,C109,C113,C98)</f>
        <v>262261852</v>
      </c>
      <c r="D8" s="19">
        <f t="shared" si="0"/>
        <v>94391741</v>
      </c>
      <c r="E8" s="19">
        <f t="shared" si="0"/>
        <v>8427425</v>
      </c>
      <c r="F8" s="19">
        <f t="shared" si="0"/>
        <v>766790</v>
      </c>
      <c r="G8" s="19">
        <f t="shared" si="0"/>
        <v>27328</v>
      </c>
      <c r="H8" s="19">
        <f t="shared" si="0"/>
        <v>35790</v>
      </c>
      <c r="I8" s="19">
        <f t="shared" si="0"/>
        <v>20701100</v>
      </c>
      <c r="J8" s="28"/>
      <c r="K8" s="19"/>
    </row>
    <row r="9" spans="1:11" x14ac:dyDescent="0.2">
      <c r="A9" s="20"/>
      <c r="B9" s="21"/>
      <c r="C9" s="21"/>
      <c r="D9" s="21"/>
      <c r="E9" s="21"/>
      <c r="F9" s="21"/>
      <c r="G9" s="21"/>
      <c r="H9" s="21"/>
      <c r="I9" s="21"/>
    </row>
    <row r="10" spans="1:11" x14ac:dyDescent="0.2">
      <c r="A10" s="22" t="s">
        <v>40</v>
      </c>
      <c r="B10" s="21">
        <f>SUM(C10:H10)</f>
        <v>99324259</v>
      </c>
      <c r="C10" s="21">
        <f t="shared" ref="C10:I10" si="1">SUM(C11:C29)</f>
        <v>71654941</v>
      </c>
      <c r="D10" s="21">
        <f t="shared" si="1"/>
        <v>27558828</v>
      </c>
      <c r="E10" s="21">
        <f t="shared" si="1"/>
        <v>32670</v>
      </c>
      <c r="F10" s="21">
        <f t="shared" si="1"/>
        <v>46300</v>
      </c>
      <c r="G10" s="21">
        <f t="shared" si="1"/>
        <v>0</v>
      </c>
      <c r="H10" s="21">
        <f t="shared" si="1"/>
        <v>31520</v>
      </c>
      <c r="I10" s="21">
        <f t="shared" si="1"/>
        <v>7841100</v>
      </c>
      <c r="J10" s="28"/>
    </row>
    <row r="11" spans="1:11" x14ac:dyDescent="0.2">
      <c r="A11" s="22" t="s">
        <v>12</v>
      </c>
      <c r="B11" s="21">
        <v>13308927</v>
      </c>
      <c r="C11" s="21">
        <v>10643400</v>
      </c>
      <c r="D11" s="21">
        <v>2665527</v>
      </c>
      <c r="E11" s="21">
        <v>0</v>
      </c>
      <c r="F11" s="21">
        <v>0</v>
      </c>
      <c r="G11" s="21">
        <v>0</v>
      </c>
      <c r="H11" s="21">
        <v>0</v>
      </c>
      <c r="I11" s="21">
        <v>1707200</v>
      </c>
      <c r="J11" s="28"/>
    </row>
    <row r="12" spans="1:11" x14ac:dyDescent="0.2">
      <c r="A12" s="22" t="s">
        <v>13</v>
      </c>
      <c r="B12" s="21">
        <v>9173738</v>
      </c>
      <c r="C12" s="21">
        <v>8236543</v>
      </c>
      <c r="D12" s="21">
        <v>937195</v>
      </c>
      <c r="E12" s="21">
        <v>0</v>
      </c>
      <c r="F12" s="21">
        <v>0</v>
      </c>
      <c r="G12" s="21">
        <v>0</v>
      </c>
      <c r="H12" s="21">
        <v>0</v>
      </c>
      <c r="I12" s="21">
        <v>690000</v>
      </c>
    </row>
    <row r="13" spans="1:11" x14ac:dyDescent="0.2">
      <c r="A13" s="22" t="s">
        <v>14</v>
      </c>
      <c r="B13" s="21">
        <v>16794157</v>
      </c>
      <c r="C13" s="21">
        <v>14933067</v>
      </c>
      <c r="D13" s="21">
        <v>1861090</v>
      </c>
      <c r="E13" s="21">
        <v>0</v>
      </c>
      <c r="F13" s="21">
        <v>0</v>
      </c>
      <c r="G13" s="21">
        <v>0</v>
      </c>
      <c r="H13" s="21">
        <v>0</v>
      </c>
      <c r="I13" s="21">
        <v>1828900</v>
      </c>
    </row>
    <row r="14" spans="1:11" x14ac:dyDescent="0.2">
      <c r="A14" s="22" t="s">
        <v>34</v>
      </c>
      <c r="B14" s="21">
        <v>4212532</v>
      </c>
      <c r="C14" s="21">
        <v>2304121</v>
      </c>
      <c r="D14" s="21">
        <v>1908411</v>
      </c>
      <c r="E14" s="21">
        <v>0</v>
      </c>
      <c r="F14" s="21">
        <v>0</v>
      </c>
      <c r="G14" s="21">
        <v>0</v>
      </c>
      <c r="H14" s="21">
        <v>0</v>
      </c>
      <c r="I14" s="21">
        <v>313600</v>
      </c>
    </row>
    <row r="15" spans="1:11" x14ac:dyDescent="0.2">
      <c r="A15" s="22" t="s">
        <v>15</v>
      </c>
      <c r="B15" s="21">
        <v>7376223</v>
      </c>
      <c r="C15" s="21">
        <v>6233344</v>
      </c>
      <c r="D15" s="21">
        <v>1142879</v>
      </c>
      <c r="E15" s="21">
        <v>0</v>
      </c>
      <c r="F15" s="21">
        <v>0</v>
      </c>
      <c r="G15" s="21">
        <v>0</v>
      </c>
      <c r="H15" s="21">
        <v>0</v>
      </c>
      <c r="I15" s="21">
        <v>394800</v>
      </c>
    </row>
    <row r="16" spans="1:11" x14ac:dyDescent="0.2">
      <c r="A16" s="22" t="s">
        <v>16</v>
      </c>
      <c r="B16" s="21">
        <v>3078693</v>
      </c>
      <c r="C16" s="21">
        <v>1355616</v>
      </c>
      <c r="D16" s="21">
        <v>1673077</v>
      </c>
      <c r="E16" s="21">
        <v>25000</v>
      </c>
      <c r="F16" s="21">
        <v>25000</v>
      </c>
      <c r="G16" s="21">
        <v>0</v>
      </c>
      <c r="H16" s="21">
        <v>0</v>
      </c>
      <c r="I16" s="21">
        <v>324300</v>
      </c>
    </row>
    <row r="17" spans="1:9" x14ac:dyDescent="0.2">
      <c r="A17" s="22" t="s">
        <v>17</v>
      </c>
      <c r="B17" s="21">
        <v>6203096</v>
      </c>
      <c r="C17" s="21">
        <v>5661804</v>
      </c>
      <c r="D17" s="21">
        <v>541292</v>
      </c>
      <c r="E17" s="21" t="s">
        <v>62</v>
      </c>
      <c r="F17" s="21">
        <v>0</v>
      </c>
      <c r="G17" s="21">
        <v>0</v>
      </c>
      <c r="H17" s="21">
        <v>0</v>
      </c>
      <c r="I17" s="21">
        <v>281900</v>
      </c>
    </row>
    <row r="18" spans="1:9" x14ac:dyDescent="0.2">
      <c r="A18" s="22" t="s">
        <v>35</v>
      </c>
      <c r="B18" s="21">
        <v>5028035</v>
      </c>
      <c r="C18" s="21">
        <v>3558148</v>
      </c>
      <c r="D18" s="21">
        <v>1469887</v>
      </c>
      <c r="E18" s="21" t="s">
        <v>62</v>
      </c>
      <c r="F18" s="21">
        <v>0</v>
      </c>
      <c r="G18" s="21">
        <v>0</v>
      </c>
      <c r="H18" s="21">
        <v>0</v>
      </c>
      <c r="I18" s="21">
        <v>200000</v>
      </c>
    </row>
    <row r="19" spans="1:9" x14ac:dyDescent="0.2">
      <c r="A19" s="22" t="s">
        <v>18</v>
      </c>
      <c r="B19" s="21">
        <v>3491897</v>
      </c>
      <c r="C19" s="21">
        <v>2963376</v>
      </c>
      <c r="D19" s="21">
        <v>528521</v>
      </c>
      <c r="E19" s="21" t="s">
        <v>62</v>
      </c>
      <c r="F19" s="21">
        <v>0</v>
      </c>
      <c r="G19" s="21">
        <v>0</v>
      </c>
      <c r="H19" s="21">
        <v>0</v>
      </c>
      <c r="I19" s="21">
        <v>207900</v>
      </c>
    </row>
    <row r="20" spans="1:9" x14ac:dyDescent="0.2">
      <c r="A20" s="22" t="s">
        <v>19</v>
      </c>
      <c r="B20" s="21">
        <v>3202859</v>
      </c>
      <c r="C20" s="21">
        <v>2312264</v>
      </c>
      <c r="D20" s="21">
        <v>888355</v>
      </c>
      <c r="E20" s="21">
        <v>2240</v>
      </c>
      <c r="F20" s="21">
        <v>0</v>
      </c>
      <c r="G20" s="21">
        <v>0</v>
      </c>
      <c r="H20" s="21">
        <v>0</v>
      </c>
      <c r="I20" s="21">
        <v>167100</v>
      </c>
    </row>
    <row r="21" spans="1:9" x14ac:dyDescent="0.2">
      <c r="A21" s="22" t="s">
        <v>20</v>
      </c>
      <c r="B21" s="21">
        <v>5133128</v>
      </c>
      <c r="C21" s="21">
        <v>4817011</v>
      </c>
      <c r="D21" s="21">
        <v>316117</v>
      </c>
      <c r="E21" s="21" t="s">
        <v>62</v>
      </c>
      <c r="F21" s="21">
        <v>0</v>
      </c>
      <c r="G21" s="21">
        <v>0</v>
      </c>
      <c r="H21" s="21">
        <v>0</v>
      </c>
      <c r="I21" s="21">
        <v>774800</v>
      </c>
    </row>
    <row r="22" spans="1:9" x14ac:dyDescent="0.2">
      <c r="A22" s="22" t="s">
        <v>21</v>
      </c>
      <c r="B22" s="21">
        <v>11317922</v>
      </c>
      <c r="C22" s="21">
        <v>3265490</v>
      </c>
      <c r="D22" s="21">
        <v>8020912</v>
      </c>
      <c r="E22" s="21" t="s">
        <v>62</v>
      </c>
      <c r="F22" s="21">
        <v>0</v>
      </c>
      <c r="G22" s="21">
        <v>0</v>
      </c>
      <c r="H22" s="21">
        <v>31520</v>
      </c>
      <c r="I22" s="21">
        <v>551600</v>
      </c>
    </row>
    <row r="23" spans="1:9" x14ac:dyDescent="0.2">
      <c r="A23" s="22" t="s">
        <v>22</v>
      </c>
      <c r="B23" s="21">
        <v>4678418</v>
      </c>
      <c r="C23" s="21">
        <v>989137</v>
      </c>
      <c r="D23" s="21">
        <v>3689281</v>
      </c>
      <c r="E23" s="21" t="s">
        <v>62</v>
      </c>
      <c r="F23" s="21">
        <v>0</v>
      </c>
      <c r="G23" s="21">
        <v>0</v>
      </c>
      <c r="H23" s="21">
        <v>0</v>
      </c>
      <c r="I23" s="21">
        <v>314500</v>
      </c>
    </row>
    <row r="24" spans="1:9" x14ac:dyDescent="0.2">
      <c r="A24" s="22" t="s">
        <v>31</v>
      </c>
      <c r="B24" s="21">
        <v>1564559</v>
      </c>
      <c r="C24" s="21">
        <v>1502564</v>
      </c>
      <c r="D24" s="21">
        <v>36745</v>
      </c>
      <c r="E24" s="21">
        <v>3950</v>
      </c>
      <c r="F24" s="21">
        <v>21300</v>
      </c>
      <c r="G24" s="21">
        <v>0</v>
      </c>
      <c r="H24" s="21">
        <v>0</v>
      </c>
      <c r="I24" s="21">
        <v>33000</v>
      </c>
    </row>
    <row r="25" spans="1:9" x14ac:dyDescent="0.2">
      <c r="A25" s="22" t="s">
        <v>23</v>
      </c>
      <c r="B25" s="21">
        <v>1908204</v>
      </c>
      <c r="C25" s="21">
        <v>1214770</v>
      </c>
      <c r="D25" s="21">
        <v>691954</v>
      </c>
      <c r="E25" s="21">
        <v>1480</v>
      </c>
      <c r="F25" s="21">
        <v>0</v>
      </c>
      <c r="G25" s="21">
        <v>0</v>
      </c>
      <c r="H25" s="21">
        <v>0</v>
      </c>
      <c r="I25" s="21">
        <v>51500</v>
      </c>
    </row>
    <row r="26" spans="1:9" x14ac:dyDescent="0.2">
      <c r="A26" s="22" t="s">
        <v>24</v>
      </c>
      <c r="G26" s="21"/>
      <c r="H26" s="21"/>
      <c r="I26" s="21"/>
    </row>
    <row r="27" spans="1:9" x14ac:dyDescent="0.2">
      <c r="A27" s="22" t="s">
        <v>25</v>
      </c>
      <c r="B27" s="21">
        <v>2773618</v>
      </c>
      <c r="C27" s="21">
        <v>1645343</v>
      </c>
      <c r="D27" s="21">
        <v>1128275</v>
      </c>
      <c r="E27" s="21" t="s">
        <v>62</v>
      </c>
      <c r="F27" s="21">
        <v>0</v>
      </c>
      <c r="G27" s="21">
        <v>0</v>
      </c>
      <c r="H27" s="21">
        <v>0</v>
      </c>
      <c r="I27" s="21">
        <v>0</v>
      </c>
    </row>
    <row r="28" spans="1:9" x14ac:dyDescent="0.2">
      <c r="A28" s="22" t="s">
        <v>24</v>
      </c>
      <c r="B28" s="21"/>
      <c r="C28" s="21"/>
      <c r="D28" s="28"/>
      <c r="E28" s="21"/>
      <c r="F28" s="21"/>
      <c r="G28" s="21"/>
      <c r="H28" s="21"/>
      <c r="I28" s="21"/>
    </row>
    <row r="29" spans="1:9" x14ac:dyDescent="0.2">
      <c r="A29" s="22" t="s">
        <v>26</v>
      </c>
      <c r="B29" s="21">
        <v>78253</v>
      </c>
      <c r="C29" s="21">
        <v>18943</v>
      </c>
      <c r="D29" s="21">
        <v>59310</v>
      </c>
      <c r="E29" s="21" t="s">
        <v>64</v>
      </c>
      <c r="F29" s="21">
        <v>0</v>
      </c>
      <c r="G29" s="21">
        <v>0</v>
      </c>
      <c r="H29" s="21">
        <v>0</v>
      </c>
      <c r="I29" s="21">
        <v>0</v>
      </c>
    </row>
    <row r="30" spans="1:9" x14ac:dyDescent="0.2">
      <c r="A30" s="22" t="s">
        <v>24</v>
      </c>
      <c r="B30" s="21"/>
      <c r="C30" s="21"/>
      <c r="D30" s="21"/>
      <c r="E30" s="21"/>
      <c r="F30" s="21"/>
      <c r="G30" s="21"/>
      <c r="H30" s="21"/>
      <c r="I30" s="21"/>
    </row>
    <row r="31" spans="1:9" x14ac:dyDescent="0.2">
      <c r="A31" s="22"/>
      <c r="B31" s="21"/>
      <c r="C31" s="21"/>
      <c r="D31" s="21"/>
      <c r="E31" s="21"/>
      <c r="F31" s="21"/>
      <c r="G31" s="21"/>
      <c r="H31" s="21"/>
      <c r="I31" s="21"/>
    </row>
    <row r="32" spans="1:9" x14ac:dyDescent="0.2">
      <c r="A32" s="22" t="s">
        <v>27</v>
      </c>
      <c r="B32" s="21">
        <f>SUM(C32:H32)</f>
        <v>3159886</v>
      </c>
      <c r="C32" s="21">
        <f>SUM(C33:C35)</f>
        <v>2005614</v>
      </c>
      <c r="D32" s="21">
        <f>SUM(D33:D35)</f>
        <v>1139715</v>
      </c>
      <c r="E32" s="21">
        <f>SUM(E33:E35)</f>
        <v>14557</v>
      </c>
      <c r="F32" s="21">
        <f>SUM(F33)</f>
        <v>0</v>
      </c>
      <c r="G32" s="21">
        <f>SUM(G33)</f>
        <v>0</v>
      </c>
      <c r="H32" s="21">
        <f>SUM(H33)</f>
        <v>0</v>
      </c>
      <c r="I32" s="21">
        <f>SUM(I33)</f>
        <v>154900</v>
      </c>
    </row>
    <row r="33" spans="1:11" x14ac:dyDescent="0.2">
      <c r="A33" s="22" t="s">
        <v>59</v>
      </c>
      <c r="B33" s="21">
        <v>3039291</v>
      </c>
      <c r="C33" s="21">
        <v>1991726</v>
      </c>
      <c r="D33" s="21">
        <v>1040438</v>
      </c>
      <c r="E33" s="21">
        <v>7127</v>
      </c>
      <c r="F33" s="21">
        <v>0</v>
      </c>
      <c r="G33" s="21">
        <v>0</v>
      </c>
      <c r="H33" s="21">
        <v>0</v>
      </c>
      <c r="I33" s="21">
        <v>154900</v>
      </c>
    </row>
    <row r="34" spans="1:11" x14ac:dyDescent="0.2">
      <c r="A34" s="22" t="s">
        <v>60</v>
      </c>
      <c r="B34" s="21">
        <v>99277</v>
      </c>
      <c r="C34" s="21" t="s">
        <v>62</v>
      </c>
      <c r="D34" s="21">
        <v>99277</v>
      </c>
      <c r="E34" s="21" t="s">
        <v>62</v>
      </c>
      <c r="F34" s="21">
        <v>0</v>
      </c>
      <c r="G34" s="21">
        <v>0</v>
      </c>
      <c r="H34" s="21">
        <v>0</v>
      </c>
      <c r="I34" s="21" t="s">
        <v>62</v>
      </c>
    </row>
    <row r="35" spans="1:11" x14ac:dyDescent="0.2">
      <c r="A35" s="22" t="s">
        <v>61</v>
      </c>
      <c r="B35" s="21">
        <v>21318</v>
      </c>
      <c r="C35" s="21">
        <v>13888</v>
      </c>
      <c r="D35" s="21" t="s">
        <v>62</v>
      </c>
      <c r="E35" s="21">
        <v>7430</v>
      </c>
      <c r="F35" s="21">
        <v>0</v>
      </c>
      <c r="G35" s="21">
        <v>0</v>
      </c>
      <c r="H35" s="21">
        <v>0</v>
      </c>
      <c r="I35" s="21" t="s">
        <v>62</v>
      </c>
    </row>
    <row r="36" spans="1:11" x14ac:dyDescent="0.2">
      <c r="A36" s="22"/>
      <c r="B36" s="21"/>
      <c r="C36" s="21"/>
      <c r="D36" s="21"/>
      <c r="E36" s="21"/>
      <c r="F36" s="21"/>
      <c r="G36" s="21"/>
      <c r="H36" s="21"/>
      <c r="I36" s="21"/>
    </row>
    <row r="37" spans="1:11" x14ac:dyDescent="0.2">
      <c r="A37" s="22" t="s">
        <v>41</v>
      </c>
      <c r="B37" s="21">
        <f>SUM(C37:H37)</f>
        <v>73112</v>
      </c>
      <c r="C37" s="21">
        <f>SUM(C38:C42)</f>
        <v>46523</v>
      </c>
      <c r="D37" s="21">
        <f>SUM(D38:D42)</f>
        <v>26589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</row>
    <row r="38" spans="1:11" x14ac:dyDescent="0.2">
      <c r="A38" s="22" t="s">
        <v>12</v>
      </c>
      <c r="B38" s="21">
        <v>0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</row>
    <row r="39" spans="1:11" x14ac:dyDescent="0.2">
      <c r="A39" s="22" t="s">
        <v>15</v>
      </c>
      <c r="B39" s="21">
        <v>0</v>
      </c>
      <c r="C39" s="21">
        <v>0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</row>
    <row r="40" spans="1:11" x14ac:dyDescent="0.2">
      <c r="A40" s="22" t="s">
        <v>16</v>
      </c>
      <c r="B40" s="21">
        <v>0</v>
      </c>
      <c r="C40" s="21">
        <v>0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</row>
    <row r="41" spans="1:11" x14ac:dyDescent="0.2">
      <c r="A41" s="22" t="s">
        <v>17</v>
      </c>
      <c r="B41" s="21">
        <v>0</v>
      </c>
      <c r="C41" s="21">
        <v>0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</row>
    <row r="42" spans="1:11" x14ac:dyDescent="0.2">
      <c r="A42" s="22" t="s">
        <v>22</v>
      </c>
      <c r="B42" s="21">
        <v>73112</v>
      </c>
      <c r="C42" s="21">
        <v>46523</v>
      </c>
      <c r="D42" s="21">
        <v>26589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</row>
    <row r="43" spans="1:11" x14ac:dyDescent="0.2">
      <c r="A43" s="22"/>
      <c r="B43" s="21"/>
      <c r="C43" s="21"/>
      <c r="D43" s="21"/>
      <c r="E43" s="21"/>
      <c r="F43" s="21"/>
      <c r="G43" s="21"/>
      <c r="H43" s="21"/>
      <c r="I43" s="21"/>
    </row>
    <row r="44" spans="1:11" x14ac:dyDescent="0.2">
      <c r="A44" s="22" t="s">
        <v>28</v>
      </c>
      <c r="B44" s="21">
        <f>SUM(C44:H44)</f>
        <v>67501</v>
      </c>
      <c r="C44" s="21">
        <f>+C45</f>
        <v>67501</v>
      </c>
      <c r="D44" s="21">
        <f>+D45</f>
        <v>0</v>
      </c>
      <c r="E44" s="21">
        <v>0</v>
      </c>
      <c r="F44" s="21">
        <v>0</v>
      </c>
      <c r="G44" s="21">
        <v>0</v>
      </c>
      <c r="H44" s="21">
        <v>0</v>
      </c>
      <c r="I44" s="21">
        <f>I45</f>
        <v>4500</v>
      </c>
    </row>
    <row r="45" spans="1:11" x14ac:dyDescent="0.2">
      <c r="A45" s="22" t="s">
        <v>13</v>
      </c>
      <c r="B45" s="21">
        <v>67501</v>
      </c>
      <c r="C45" s="21">
        <v>67501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4500</v>
      </c>
    </row>
    <row r="46" spans="1:11" hidden="1" x14ac:dyDescent="0.2">
      <c r="A46" s="22" t="s">
        <v>17</v>
      </c>
      <c r="B46" s="21">
        <v>0</v>
      </c>
      <c r="C46" s="21">
        <v>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</row>
    <row r="47" spans="1:11" x14ac:dyDescent="0.2">
      <c r="A47" s="22"/>
      <c r="B47" s="21"/>
      <c r="C47" s="21"/>
      <c r="D47" s="21"/>
      <c r="E47" s="21"/>
      <c r="F47" s="21"/>
      <c r="G47" s="21"/>
      <c r="H47" s="21"/>
      <c r="I47" s="21"/>
    </row>
    <row r="48" spans="1:11" x14ac:dyDescent="0.2">
      <c r="A48" s="22" t="s">
        <v>29</v>
      </c>
      <c r="B48" s="21">
        <f>SUM(C48:H48)</f>
        <v>24666233</v>
      </c>
      <c r="C48" s="21">
        <f t="shared" ref="C48:I48" si="2">SUM(C49:C56)</f>
        <v>22145311</v>
      </c>
      <c r="D48" s="21">
        <f t="shared" si="2"/>
        <v>1784294</v>
      </c>
      <c r="E48" s="21">
        <f t="shared" si="2"/>
        <v>724428</v>
      </c>
      <c r="F48" s="21">
        <f t="shared" si="2"/>
        <v>12200</v>
      </c>
      <c r="G48" s="21">
        <f t="shared" si="2"/>
        <v>0</v>
      </c>
      <c r="H48" s="21">
        <f t="shared" si="2"/>
        <v>0</v>
      </c>
      <c r="I48" s="21">
        <f t="shared" si="2"/>
        <v>995000</v>
      </c>
      <c r="J48" s="28"/>
      <c r="K48" s="21"/>
    </row>
    <row r="49" spans="1:10" x14ac:dyDescent="0.2">
      <c r="A49" s="22" t="s">
        <v>12</v>
      </c>
      <c r="B49" s="21">
        <v>584201</v>
      </c>
      <c r="C49" s="21">
        <v>423441</v>
      </c>
      <c r="D49" s="21">
        <v>148560</v>
      </c>
      <c r="E49" s="21" t="s">
        <v>62</v>
      </c>
      <c r="F49" s="21">
        <v>12200</v>
      </c>
      <c r="G49" s="21">
        <v>0</v>
      </c>
      <c r="H49" s="21">
        <v>0</v>
      </c>
      <c r="I49" s="21">
        <v>36000</v>
      </c>
    </row>
    <row r="50" spans="1:10" x14ac:dyDescent="0.2">
      <c r="A50" s="22" t="s">
        <v>34</v>
      </c>
      <c r="B50" s="21">
        <v>2313411</v>
      </c>
      <c r="C50" s="21">
        <v>2036178</v>
      </c>
      <c r="D50" s="21">
        <v>275983</v>
      </c>
      <c r="E50" s="21">
        <v>1250</v>
      </c>
      <c r="F50" s="21">
        <v>0</v>
      </c>
      <c r="G50" s="21">
        <v>0</v>
      </c>
      <c r="H50" s="21">
        <v>0</v>
      </c>
      <c r="I50" s="21">
        <v>196000</v>
      </c>
    </row>
    <row r="51" spans="1:10" x14ac:dyDescent="0.2">
      <c r="A51" s="22" t="s">
        <v>17</v>
      </c>
      <c r="B51" s="21">
        <v>351598</v>
      </c>
      <c r="C51" s="21">
        <v>12873</v>
      </c>
      <c r="D51" s="21">
        <v>338725</v>
      </c>
      <c r="E51" s="21">
        <v>0</v>
      </c>
      <c r="F51" s="21">
        <v>0</v>
      </c>
      <c r="G51" s="21">
        <v>0</v>
      </c>
      <c r="H51" s="21">
        <v>0</v>
      </c>
      <c r="I51" s="21">
        <v>250200</v>
      </c>
    </row>
    <row r="52" spans="1:10" x14ac:dyDescent="0.2">
      <c r="A52" s="22" t="s">
        <v>35</v>
      </c>
      <c r="B52" s="21">
        <v>7479265</v>
      </c>
      <c r="C52" s="21">
        <v>7479265</v>
      </c>
      <c r="D52" s="21">
        <v>0</v>
      </c>
      <c r="E52" s="21" t="s">
        <v>62</v>
      </c>
      <c r="F52" s="21">
        <v>0</v>
      </c>
      <c r="G52" s="21">
        <v>0</v>
      </c>
      <c r="H52" s="21">
        <v>0</v>
      </c>
      <c r="I52" s="21">
        <v>142600</v>
      </c>
    </row>
    <row r="53" spans="1:10" x14ac:dyDescent="0.2">
      <c r="A53" s="22" t="s">
        <v>20</v>
      </c>
      <c r="B53" s="21">
        <v>2056839</v>
      </c>
      <c r="C53" s="21">
        <v>1903618</v>
      </c>
      <c r="D53" s="21">
        <v>153221</v>
      </c>
      <c r="E53" s="21">
        <v>0</v>
      </c>
      <c r="F53" s="21">
        <v>0</v>
      </c>
      <c r="G53" s="21">
        <v>0</v>
      </c>
      <c r="H53" s="21">
        <v>0</v>
      </c>
      <c r="I53" s="21">
        <v>84300</v>
      </c>
    </row>
    <row r="54" spans="1:10" x14ac:dyDescent="0.2">
      <c r="A54" s="22" t="s">
        <v>21</v>
      </c>
      <c r="B54" s="21">
        <v>2225577</v>
      </c>
      <c r="C54" s="21">
        <v>2225577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126700</v>
      </c>
    </row>
    <row r="55" spans="1:10" x14ac:dyDescent="0.2">
      <c r="A55" s="22" t="s">
        <v>22</v>
      </c>
      <c r="B55" s="21">
        <v>4263127</v>
      </c>
      <c r="C55" s="21">
        <v>3395149</v>
      </c>
      <c r="D55" s="21">
        <v>144800</v>
      </c>
      <c r="E55" s="21">
        <v>723178</v>
      </c>
      <c r="F55" s="21">
        <v>0</v>
      </c>
      <c r="G55" s="21">
        <v>0</v>
      </c>
      <c r="H55" s="21">
        <v>0</v>
      </c>
      <c r="I55" s="21">
        <v>60100</v>
      </c>
    </row>
    <row r="56" spans="1:10" x14ac:dyDescent="0.2">
      <c r="A56" s="22" t="s">
        <v>31</v>
      </c>
      <c r="B56" s="21">
        <v>5392215</v>
      </c>
      <c r="C56" s="21">
        <v>4669210</v>
      </c>
      <c r="D56" s="21">
        <v>723005</v>
      </c>
      <c r="E56" s="21">
        <v>0</v>
      </c>
      <c r="F56" s="21">
        <v>0</v>
      </c>
      <c r="G56" s="21">
        <v>0</v>
      </c>
      <c r="H56" s="21">
        <v>0</v>
      </c>
      <c r="I56" s="21">
        <v>99100</v>
      </c>
    </row>
    <row r="57" spans="1:10" x14ac:dyDescent="0.2">
      <c r="A57" s="22"/>
      <c r="B57" s="21"/>
      <c r="C57" s="21"/>
      <c r="D57" s="21"/>
      <c r="E57" s="21"/>
      <c r="F57" s="21"/>
      <c r="G57" s="21"/>
      <c r="H57" s="21"/>
      <c r="I57" s="21"/>
    </row>
    <row r="58" spans="1:10" x14ac:dyDescent="0.2">
      <c r="A58" s="22" t="s">
        <v>32</v>
      </c>
      <c r="B58" s="21">
        <f>SUM(C58:H58)</f>
        <v>921244</v>
      </c>
      <c r="C58" s="21">
        <f>SUM(C59:C60)</f>
        <v>665095</v>
      </c>
      <c r="D58" s="21">
        <f>SUM(D59:D60)</f>
        <v>256149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</row>
    <row r="59" spans="1:10" x14ac:dyDescent="0.2">
      <c r="A59" s="22" t="s">
        <v>36</v>
      </c>
      <c r="B59" s="21">
        <v>323195</v>
      </c>
      <c r="C59" s="21">
        <v>323195</v>
      </c>
      <c r="D59" s="21">
        <v>0</v>
      </c>
      <c r="E59" s="21">
        <v>0</v>
      </c>
      <c r="F59" s="21">
        <v>0</v>
      </c>
      <c r="G59" s="21">
        <v>0</v>
      </c>
      <c r="H59" s="21">
        <v>0</v>
      </c>
      <c r="I59" s="21">
        <v>0</v>
      </c>
    </row>
    <row r="60" spans="1:10" x14ac:dyDescent="0.2">
      <c r="A60" s="22" t="s">
        <v>30</v>
      </c>
      <c r="B60" s="21">
        <v>598049</v>
      </c>
      <c r="C60" s="21">
        <v>341900</v>
      </c>
      <c r="D60" s="21">
        <v>256149</v>
      </c>
      <c r="E60" s="21">
        <v>0</v>
      </c>
      <c r="F60" s="21">
        <v>0</v>
      </c>
      <c r="G60" s="21">
        <v>0</v>
      </c>
      <c r="H60" s="21">
        <v>0</v>
      </c>
      <c r="I60" s="21">
        <v>0</v>
      </c>
    </row>
    <row r="61" spans="1:10" x14ac:dyDescent="0.2">
      <c r="A61" s="22"/>
      <c r="B61" s="21"/>
      <c r="C61" s="21"/>
      <c r="D61" s="21"/>
      <c r="E61" s="21"/>
      <c r="F61" s="21"/>
      <c r="G61" s="21"/>
      <c r="H61" s="21"/>
      <c r="I61" s="21"/>
    </row>
    <row r="62" spans="1:10" x14ac:dyDescent="0.2">
      <c r="A62" s="22" t="s">
        <v>38</v>
      </c>
      <c r="B62" s="21">
        <f>SUM(C62:H62)</f>
        <v>214965923</v>
      </c>
      <c r="C62" s="21">
        <f t="shared" ref="C62:I62" si="3">SUM(C63:C75)</f>
        <v>150108153</v>
      </c>
      <c r="D62" s="21">
        <f t="shared" si="3"/>
        <v>57780955</v>
      </c>
      <c r="E62" s="21">
        <f t="shared" si="3"/>
        <v>6492831</v>
      </c>
      <c r="F62" s="21">
        <f t="shared" si="3"/>
        <v>552386</v>
      </c>
      <c r="G62" s="21">
        <f t="shared" si="3"/>
        <v>27328</v>
      </c>
      <c r="H62" s="21">
        <f t="shared" si="3"/>
        <v>4270</v>
      </c>
      <c r="I62" s="21">
        <f t="shared" si="3"/>
        <v>10450500</v>
      </c>
      <c r="J62" s="28"/>
    </row>
    <row r="63" spans="1:10" x14ac:dyDescent="0.2">
      <c r="A63" s="22" t="s">
        <v>12</v>
      </c>
      <c r="B63" s="21">
        <v>45617759</v>
      </c>
      <c r="C63" s="21">
        <f>25316230+3291113</f>
        <v>28607343</v>
      </c>
      <c r="D63" s="21">
        <v>16804668</v>
      </c>
      <c r="E63" s="21">
        <v>163420</v>
      </c>
      <c r="F63" s="21">
        <v>15000</v>
      </c>
      <c r="G63" s="21">
        <v>27328</v>
      </c>
      <c r="H63" s="21">
        <v>0</v>
      </c>
      <c r="I63" s="21">
        <v>1955800</v>
      </c>
    </row>
    <row r="64" spans="1:10" x14ac:dyDescent="0.2">
      <c r="A64" s="22" t="s">
        <v>13</v>
      </c>
      <c r="B64" s="21">
        <v>36538316</v>
      </c>
      <c r="C64" s="21">
        <f>26987571+4402310</f>
        <v>31389881</v>
      </c>
      <c r="D64" s="21">
        <v>5042591</v>
      </c>
      <c r="E64" s="21">
        <v>105844</v>
      </c>
      <c r="F64" s="21">
        <v>0</v>
      </c>
      <c r="G64" s="21">
        <v>0</v>
      </c>
      <c r="H64" s="21">
        <v>0</v>
      </c>
      <c r="I64" s="21">
        <v>2236600</v>
      </c>
    </row>
    <row r="65" spans="1:9" x14ac:dyDescent="0.2">
      <c r="A65" s="22" t="s">
        <v>50</v>
      </c>
      <c r="B65" s="21">
        <v>33492686</v>
      </c>
      <c r="C65" s="21">
        <f>21399733+6159506</f>
        <v>27559239</v>
      </c>
      <c r="D65" s="21">
        <v>5861823</v>
      </c>
      <c r="E65" s="21">
        <v>71624</v>
      </c>
      <c r="F65" s="21">
        <v>0</v>
      </c>
      <c r="G65" s="21">
        <v>0</v>
      </c>
      <c r="H65" s="21">
        <v>0</v>
      </c>
      <c r="I65" s="21">
        <v>1257700</v>
      </c>
    </row>
    <row r="66" spans="1:9" x14ac:dyDescent="0.2">
      <c r="A66" s="22" t="s">
        <v>34</v>
      </c>
      <c r="B66" s="21">
        <v>5971094</v>
      </c>
      <c r="C66" s="21">
        <f>1918032+804335</f>
        <v>2722367</v>
      </c>
      <c r="D66" s="21">
        <v>2333969</v>
      </c>
      <c r="E66" s="21">
        <v>430232</v>
      </c>
      <c r="F66" s="21">
        <v>484526</v>
      </c>
      <c r="G66" s="21">
        <v>0</v>
      </c>
      <c r="H66" s="21">
        <v>0</v>
      </c>
      <c r="I66" s="21">
        <v>348500</v>
      </c>
    </row>
    <row r="67" spans="1:9" x14ac:dyDescent="0.2">
      <c r="A67" s="22" t="s">
        <v>15</v>
      </c>
      <c r="B67" s="21">
        <v>24523498</v>
      </c>
      <c r="C67" s="21">
        <f>20258904+712159</f>
        <v>20971063</v>
      </c>
      <c r="D67" s="21">
        <v>3511435</v>
      </c>
      <c r="E67" s="21">
        <v>41000</v>
      </c>
      <c r="F67" s="21">
        <v>0</v>
      </c>
      <c r="G67" s="21">
        <v>0</v>
      </c>
      <c r="H67" s="21">
        <v>0</v>
      </c>
      <c r="I67" s="21">
        <v>1001500</v>
      </c>
    </row>
    <row r="68" spans="1:9" x14ac:dyDescent="0.2">
      <c r="A68" s="22" t="s">
        <v>16</v>
      </c>
      <c r="B68" s="21">
        <v>6232742</v>
      </c>
      <c r="C68" s="21">
        <f>4405736+1036549</f>
        <v>5442285</v>
      </c>
      <c r="D68" s="21">
        <v>749201</v>
      </c>
      <c r="E68" s="21">
        <v>41256</v>
      </c>
      <c r="F68" s="21">
        <v>0</v>
      </c>
      <c r="G68" s="21">
        <v>0</v>
      </c>
      <c r="H68" s="21">
        <v>0</v>
      </c>
      <c r="I68" s="21">
        <v>181300</v>
      </c>
    </row>
    <row r="69" spans="1:9" x14ac:dyDescent="0.2">
      <c r="A69" s="22" t="s">
        <v>51</v>
      </c>
      <c r="B69" s="21">
        <v>17523106</v>
      </c>
      <c r="C69" s="21">
        <f>3521825+2107416</f>
        <v>5629241</v>
      </c>
      <c r="D69" s="21">
        <v>11872011</v>
      </c>
      <c r="E69" s="21">
        <v>21854</v>
      </c>
      <c r="F69" s="21">
        <v>0</v>
      </c>
      <c r="G69" s="21">
        <v>0</v>
      </c>
      <c r="H69" s="21">
        <v>0</v>
      </c>
      <c r="I69" s="21">
        <v>1193700</v>
      </c>
    </row>
    <row r="70" spans="1:9" x14ac:dyDescent="0.2">
      <c r="A70" s="22" t="s">
        <v>36</v>
      </c>
      <c r="B70" s="21">
        <v>4589414</v>
      </c>
      <c r="C70" s="21">
        <f>508907+1446403</f>
        <v>1955310</v>
      </c>
      <c r="D70" s="21">
        <v>2605806</v>
      </c>
      <c r="E70" s="21">
        <v>28298</v>
      </c>
      <c r="F70" s="21">
        <v>0</v>
      </c>
      <c r="G70" s="21"/>
      <c r="H70" s="21"/>
      <c r="I70" s="21">
        <v>80700</v>
      </c>
    </row>
    <row r="71" spans="1:9" x14ac:dyDescent="0.2">
      <c r="A71" s="22" t="s">
        <v>52</v>
      </c>
      <c r="B71" s="21">
        <v>3467763</v>
      </c>
      <c r="C71" s="21">
        <f>2335122+509954</f>
        <v>2845076</v>
      </c>
      <c r="D71" s="21">
        <v>594727</v>
      </c>
      <c r="E71" s="21">
        <v>18300</v>
      </c>
      <c r="F71" s="21">
        <v>9660</v>
      </c>
      <c r="G71" s="21">
        <v>0</v>
      </c>
      <c r="H71" s="21">
        <v>0</v>
      </c>
      <c r="I71" s="21">
        <v>144900</v>
      </c>
    </row>
    <row r="72" spans="1:9" x14ac:dyDescent="0.2">
      <c r="A72" s="22" t="s">
        <v>63</v>
      </c>
      <c r="B72" s="21">
        <v>5771556</v>
      </c>
      <c r="C72" s="21">
        <f>3041473+828026</f>
        <v>3869499</v>
      </c>
      <c r="D72" s="21">
        <v>1547965</v>
      </c>
      <c r="E72" s="21">
        <v>339292</v>
      </c>
      <c r="F72" s="21">
        <v>14800</v>
      </c>
      <c r="G72" s="21"/>
      <c r="H72" s="21"/>
      <c r="I72" s="21">
        <v>532400</v>
      </c>
    </row>
    <row r="73" spans="1:9" x14ac:dyDescent="0.2">
      <c r="A73" s="22" t="s">
        <v>20</v>
      </c>
      <c r="B73" s="21">
        <v>1349011</v>
      </c>
      <c r="C73" s="21">
        <f>738418+329923</f>
        <v>1068341</v>
      </c>
      <c r="D73" s="21">
        <v>280670</v>
      </c>
      <c r="E73" s="21" t="s">
        <v>62</v>
      </c>
      <c r="F73" s="21">
        <v>0</v>
      </c>
      <c r="G73" s="21">
        <v>0</v>
      </c>
      <c r="H73" s="21">
        <v>0</v>
      </c>
      <c r="I73" s="21">
        <v>108900</v>
      </c>
    </row>
    <row r="74" spans="1:9" x14ac:dyDescent="0.2">
      <c r="A74" s="22" t="s">
        <v>21</v>
      </c>
      <c r="B74" s="21">
        <v>15184497</v>
      </c>
      <c r="C74" s="21">
        <f>8890546+1506035</f>
        <v>10396581</v>
      </c>
      <c r="D74" s="21">
        <v>4787916</v>
      </c>
      <c r="E74" s="21" t="s">
        <v>62</v>
      </c>
      <c r="F74" s="21">
        <v>0</v>
      </c>
      <c r="G74" s="21">
        <v>0</v>
      </c>
      <c r="H74" s="21">
        <v>0</v>
      </c>
      <c r="I74" s="21">
        <v>782300</v>
      </c>
    </row>
    <row r="75" spans="1:9" x14ac:dyDescent="0.2">
      <c r="A75" s="22" t="s">
        <v>22</v>
      </c>
      <c r="B75" s="21">
        <v>14704481</v>
      </c>
      <c r="C75" s="21">
        <f>6601216+1050711</f>
        <v>7651927</v>
      </c>
      <c r="D75" s="21">
        <v>1788173</v>
      </c>
      <c r="E75" s="21">
        <v>5231711</v>
      </c>
      <c r="F75" s="21">
        <v>28400</v>
      </c>
      <c r="G75" s="21">
        <v>0</v>
      </c>
      <c r="H75" s="21">
        <v>4270</v>
      </c>
      <c r="I75" s="21">
        <v>626200</v>
      </c>
    </row>
    <row r="76" spans="1:9" x14ac:dyDescent="0.2">
      <c r="A76" s="22"/>
      <c r="B76" s="21"/>
      <c r="C76" s="21"/>
      <c r="D76" s="21"/>
      <c r="E76" s="21"/>
      <c r="F76" s="21"/>
      <c r="G76" s="21"/>
      <c r="H76" s="21"/>
      <c r="I76" s="21"/>
    </row>
    <row r="77" spans="1:9" x14ac:dyDescent="0.2">
      <c r="A77" s="23" t="s">
        <v>39</v>
      </c>
      <c r="B77" s="21">
        <f>SUM(C77:H77)</f>
        <v>11927848</v>
      </c>
      <c r="C77" s="21">
        <f t="shared" ref="C77:I77" si="4">SUM(C78:C85)</f>
        <v>9258557</v>
      </c>
      <c r="D77" s="21">
        <f t="shared" si="4"/>
        <v>2101266</v>
      </c>
      <c r="E77" s="21">
        <f t="shared" si="4"/>
        <v>485001</v>
      </c>
      <c r="F77" s="21">
        <f t="shared" si="4"/>
        <v>83024</v>
      </c>
      <c r="G77" s="21">
        <f t="shared" si="4"/>
        <v>0</v>
      </c>
      <c r="H77" s="21">
        <f t="shared" si="4"/>
        <v>0</v>
      </c>
      <c r="I77" s="21">
        <f t="shared" si="4"/>
        <v>1017400</v>
      </c>
    </row>
    <row r="78" spans="1:9" x14ac:dyDescent="0.2">
      <c r="A78" s="22" t="s">
        <v>12</v>
      </c>
      <c r="B78" s="21">
        <v>325235</v>
      </c>
      <c r="C78" s="21">
        <v>235269</v>
      </c>
      <c r="D78" s="21">
        <v>89966</v>
      </c>
      <c r="E78" s="21">
        <v>0</v>
      </c>
      <c r="F78" s="21">
        <v>0</v>
      </c>
      <c r="G78" s="21">
        <v>0</v>
      </c>
      <c r="H78" s="21">
        <v>0</v>
      </c>
      <c r="I78" s="21" t="s">
        <v>62</v>
      </c>
    </row>
    <row r="79" spans="1:9" x14ac:dyDescent="0.2">
      <c r="A79" s="22" t="s">
        <v>14</v>
      </c>
      <c r="B79" s="21">
        <v>3633089</v>
      </c>
      <c r="C79" s="21">
        <v>3189777</v>
      </c>
      <c r="D79" s="21">
        <v>439516</v>
      </c>
      <c r="E79" s="21">
        <v>3796</v>
      </c>
      <c r="F79" s="21">
        <v>0</v>
      </c>
      <c r="G79" s="21">
        <v>0</v>
      </c>
      <c r="H79" s="21">
        <v>0</v>
      </c>
      <c r="I79" s="21">
        <v>268600</v>
      </c>
    </row>
    <row r="80" spans="1:9" x14ac:dyDescent="0.2">
      <c r="A80" s="22" t="s">
        <v>34</v>
      </c>
      <c r="B80" s="21">
        <v>161146</v>
      </c>
      <c r="C80" s="21">
        <v>102922</v>
      </c>
      <c r="D80" s="21">
        <v>58224</v>
      </c>
      <c r="E80" s="21">
        <v>0</v>
      </c>
      <c r="F80" s="21">
        <v>0</v>
      </c>
      <c r="G80" s="21">
        <v>0</v>
      </c>
      <c r="H80" s="21">
        <v>0</v>
      </c>
      <c r="I80" s="21">
        <v>6000</v>
      </c>
    </row>
    <row r="81" spans="1:9" x14ac:dyDescent="0.2">
      <c r="A81" s="22" t="s">
        <v>51</v>
      </c>
      <c r="B81" s="21">
        <v>473684</v>
      </c>
      <c r="C81" s="21">
        <v>258505</v>
      </c>
      <c r="D81" s="21">
        <v>215179</v>
      </c>
      <c r="E81" s="21">
        <v>0</v>
      </c>
      <c r="F81" s="21">
        <v>0</v>
      </c>
      <c r="G81" s="21">
        <v>0</v>
      </c>
      <c r="H81" s="21">
        <v>0</v>
      </c>
      <c r="I81" s="21" t="s">
        <v>62</v>
      </c>
    </row>
    <row r="82" spans="1:9" x14ac:dyDescent="0.2">
      <c r="A82" s="22" t="s">
        <v>52</v>
      </c>
      <c r="B82" s="21">
        <v>510206</v>
      </c>
      <c r="C82" s="21">
        <v>348625</v>
      </c>
      <c r="D82" s="21">
        <v>161581</v>
      </c>
      <c r="E82" s="21">
        <v>0</v>
      </c>
      <c r="F82" s="21">
        <v>0</v>
      </c>
      <c r="G82" s="21">
        <v>0</v>
      </c>
      <c r="H82" s="21">
        <v>0</v>
      </c>
      <c r="I82" s="21" t="s">
        <v>62</v>
      </c>
    </row>
    <row r="83" spans="1:9" x14ac:dyDescent="0.2">
      <c r="A83" s="22" t="s">
        <v>63</v>
      </c>
      <c r="B83" s="21">
        <v>666634</v>
      </c>
      <c r="C83" s="21">
        <v>403970</v>
      </c>
      <c r="D83" s="21">
        <v>232380</v>
      </c>
      <c r="E83" s="21">
        <v>30284</v>
      </c>
      <c r="F83" s="21"/>
      <c r="G83" s="21"/>
      <c r="H83" s="21"/>
      <c r="I83" s="21">
        <v>18600</v>
      </c>
    </row>
    <row r="84" spans="1:9" x14ac:dyDescent="0.2">
      <c r="A84" s="22" t="s">
        <v>21</v>
      </c>
      <c r="B84" s="33">
        <v>938903</v>
      </c>
      <c r="C84" s="21">
        <v>622267</v>
      </c>
      <c r="D84" s="21">
        <v>316636</v>
      </c>
      <c r="E84" s="21">
        <v>0</v>
      </c>
      <c r="F84" s="21">
        <v>0</v>
      </c>
      <c r="G84" s="21">
        <v>0</v>
      </c>
      <c r="H84" s="21">
        <v>0</v>
      </c>
      <c r="I84" s="21">
        <v>14900</v>
      </c>
    </row>
    <row r="85" spans="1:9" x14ac:dyDescent="0.2">
      <c r="A85" s="22" t="s">
        <v>31</v>
      </c>
      <c r="B85" s="21">
        <v>5218951</v>
      </c>
      <c r="C85" s="21">
        <v>4097222</v>
      </c>
      <c r="D85" s="21">
        <v>587784</v>
      </c>
      <c r="E85" s="21">
        <v>450921</v>
      </c>
      <c r="F85" s="21">
        <v>83024</v>
      </c>
      <c r="G85" s="21">
        <v>0</v>
      </c>
      <c r="H85" s="21">
        <v>0</v>
      </c>
      <c r="I85" s="21">
        <v>709300</v>
      </c>
    </row>
    <row r="86" spans="1:9" x14ac:dyDescent="0.2">
      <c r="A86" s="22"/>
      <c r="B86" s="21"/>
      <c r="C86" s="21"/>
      <c r="D86" s="21"/>
      <c r="E86" s="21"/>
      <c r="F86" s="21"/>
      <c r="G86" s="21"/>
      <c r="H86" s="21"/>
      <c r="I86" s="21"/>
    </row>
    <row r="87" spans="1:9" x14ac:dyDescent="0.2">
      <c r="A87" s="22" t="s">
        <v>48</v>
      </c>
      <c r="B87" s="21">
        <f>SUM(C87:H87)</f>
        <v>8740799</v>
      </c>
      <c r="C87" s="21">
        <f>SUM(C88:C96)</f>
        <v>5049861</v>
      </c>
      <c r="D87" s="21">
        <f>SUM(D88:D96)</f>
        <v>3023139</v>
      </c>
      <c r="E87" s="21">
        <f>SUM(E88:E96)</f>
        <v>602101</v>
      </c>
      <c r="F87" s="21">
        <f>SUM(F88:F96)</f>
        <v>65698</v>
      </c>
      <c r="G87" s="21">
        <f>SUM(G88:G95)</f>
        <v>0</v>
      </c>
      <c r="H87" s="21">
        <f>SUM(H88:H95)</f>
        <v>0</v>
      </c>
      <c r="I87" s="21">
        <f>SUM(I88:I96)</f>
        <v>123400</v>
      </c>
    </row>
    <row r="88" spans="1:9" x14ac:dyDescent="0.2">
      <c r="A88" s="22" t="s">
        <v>14</v>
      </c>
      <c r="B88" s="21">
        <v>1690139</v>
      </c>
      <c r="C88" s="21">
        <v>1076269</v>
      </c>
      <c r="D88" s="21">
        <v>588676</v>
      </c>
      <c r="E88" s="21">
        <v>25194</v>
      </c>
      <c r="F88" s="21">
        <v>0</v>
      </c>
      <c r="G88" s="21">
        <v>0</v>
      </c>
      <c r="H88" s="21">
        <v>0</v>
      </c>
      <c r="I88" s="21">
        <v>8500</v>
      </c>
    </row>
    <row r="89" spans="1:9" x14ac:dyDescent="0.2">
      <c r="A89" s="22" t="s">
        <v>34</v>
      </c>
      <c r="B89" s="21">
        <v>1714834</v>
      </c>
      <c r="C89" s="21">
        <v>1105345</v>
      </c>
      <c r="D89" s="21">
        <v>578081</v>
      </c>
      <c r="E89" s="21">
        <v>31408</v>
      </c>
      <c r="F89" s="21">
        <v>0</v>
      </c>
      <c r="G89" s="21">
        <v>0</v>
      </c>
      <c r="H89" s="21">
        <v>0</v>
      </c>
      <c r="I89" s="21">
        <v>8000</v>
      </c>
    </row>
    <row r="90" spans="1:9" x14ac:dyDescent="0.2">
      <c r="A90" s="22" t="s">
        <v>51</v>
      </c>
      <c r="B90" s="21">
        <v>306149</v>
      </c>
      <c r="C90" s="21">
        <v>188109</v>
      </c>
      <c r="D90" s="21">
        <v>109498</v>
      </c>
      <c r="E90" s="21">
        <v>8542</v>
      </c>
      <c r="F90" s="21">
        <v>0</v>
      </c>
      <c r="G90" s="21">
        <v>0</v>
      </c>
      <c r="H90" s="21">
        <v>0</v>
      </c>
      <c r="I90" s="21">
        <v>0</v>
      </c>
    </row>
    <row r="91" spans="1:9" x14ac:dyDescent="0.2">
      <c r="A91" s="22" t="s">
        <v>52</v>
      </c>
      <c r="B91" s="21">
        <v>1230149</v>
      </c>
      <c r="C91" s="21">
        <v>786960</v>
      </c>
      <c r="D91" s="21">
        <v>443189</v>
      </c>
      <c r="E91" s="21">
        <v>0</v>
      </c>
      <c r="F91" s="21">
        <v>0</v>
      </c>
      <c r="G91" s="21">
        <v>0</v>
      </c>
      <c r="H91" s="21">
        <v>0</v>
      </c>
      <c r="I91" s="21">
        <v>0</v>
      </c>
    </row>
    <row r="92" spans="1:9" x14ac:dyDescent="0.2">
      <c r="A92" s="22" t="s">
        <v>63</v>
      </c>
      <c r="B92" s="21">
        <v>473471</v>
      </c>
      <c r="C92" s="21">
        <v>333986</v>
      </c>
      <c r="D92" s="21">
        <v>128381</v>
      </c>
      <c r="E92" s="21">
        <v>11104</v>
      </c>
      <c r="F92" s="21">
        <v>0</v>
      </c>
      <c r="G92" s="21">
        <v>0</v>
      </c>
      <c r="H92" s="21">
        <v>0</v>
      </c>
      <c r="I92" s="21">
        <v>27100</v>
      </c>
    </row>
    <row r="93" spans="1:9" x14ac:dyDescent="0.2">
      <c r="A93" s="22" t="s">
        <v>20</v>
      </c>
      <c r="B93" s="21">
        <v>619805</v>
      </c>
      <c r="C93" s="21">
        <v>396866</v>
      </c>
      <c r="D93" s="21">
        <v>210169</v>
      </c>
      <c r="E93" s="21">
        <v>1560</v>
      </c>
      <c r="F93" s="21">
        <v>11210</v>
      </c>
      <c r="G93" s="21">
        <v>0</v>
      </c>
      <c r="H93" s="21">
        <v>0</v>
      </c>
      <c r="I93" s="21">
        <v>40700</v>
      </c>
    </row>
    <row r="94" spans="1:9" x14ac:dyDescent="0.2">
      <c r="A94" s="22" t="s">
        <v>45</v>
      </c>
      <c r="B94" s="21">
        <v>1343224</v>
      </c>
      <c r="C94" s="21">
        <v>693663</v>
      </c>
      <c r="D94" s="21">
        <v>649561</v>
      </c>
      <c r="E94" s="21">
        <v>0</v>
      </c>
      <c r="F94" s="21">
        <v>0</v>
      </c>
      <c r="G94" s="21">
        <v>0</v>
      </c>
      <c r="H94" s="21">
        <v>0</v>
      </c>
      <c r="I94" s="21">
        <v>12400</v>
      </c>
    </row>
    <row r="95" spans="1:9" x14ac:dyDescent="0.2">
      <c r="A95" s="22" t="s">
        <v>56</v>
      </c>
      <c r="B95" s="21">
        <v>95651</v>
      </c>
      <c r="C95" s="21">
        <v>60556</v>
      </c>
      <c r="D95" s="21">
        <v>16422</v>
      </c>
      <c r="E95" s="21">
        <v>18673</v>
      </c>
      <c r="F95" s="21">
        <v>0</v>
      </c>
      <c r="G95" s="21">
        <v>0</v>
      </c>
      <c r="H95" s="21">
        <v>0</v>
      </c>
      <c r="I95" s="21">
        <v>13600</v>
      </c>
    </row>
    <row r="96" spans="1:9" x14ac:dyDescent="0.2">
      <c r="A96" s="22" t="s">
        <v>31</v>
      </c>
      <c r="B96" s="21">
        <v>1267377</v>
      </c>
      <c r="C96" s="21">
        <v>408107</v>
      </c>
      <c r="D96" s="21">
        <v>299162</v>
      </c>
      <c r="E96" s="21">
        <v>505620</v>
      </c>
      <c r="F96" s="21">
        <v>54488</v>
      </c>
      <c r="G96" s="21">
        <v>0</v>
      </c>
      <c r="H96" s="21">
        <v>0</v>
      </c>
      <c r="I96" s="21">
        <v>13100</v>
      </c>
    </row>
    <row r="97" spans="1:9" x14ac:dyDescent="0.2">
      <c r="A97" s="22"/>
      <c r="B97" s="21"/>
      <c r="C97" s="21"/>
      <c r="D97" s="21"/>
      <c r="E97" s="21"/>
      <c r="F97" s="21"/>
      <c r="G97" s="21"/>
      <c r="H97" s="21"/>
      <c r="I97" s="21"/>
    </row>
    <row r="98" spans="1:9" x14ac:dyDescent="0.2">
      <c r="A98" s="22" t="s">
        <v>49</v>
      </c>
      <c r="B98" s="21">
        <f>SUM(C98:H98)</f>
        <v>1829738</v>
      </c>
      <c r="C98" s="21">
        <f>SUM(C99:C103)</f>
        <v>1034261</v>
      </c>
      <c r="D98" s="21">
        <f>SUM(D99:D103)</f>
        <v>716228</v>
      </c>
      <c r="E98" s="21">
        <f>SUM(E99:E103)</f>
        <v>72067</v>
      </c>
      <c r="F98" s="21">
        <f>SUM(F99:F103)</f>
        <v>7182</v>
      </c>
      <c r="G98" s="21">
        <f>G101+G102</f>
        <v>0</v>
      </c>
      <c r="H98" s="21">
        <f>H101+H102</f>
        <v>0</v>
      </c>
      <c r="I98" s="21">
        <f>SUM(I99:I103)</f>
        <v>111900</v>
      </c>
    </row>
    <row r="99" spans="1:9" x14ac:dyDescent="0.2">
      <c r="A99" s="22" t="s">
        <v>14</v>
      </c>
      <c r="B99" s="21">
        <v>80291</v>
      </c>
      <c r="C99" s="21">
        <v>50272</v>
      </c>
      <c r="D99" s="21">
        <v>26625</v>
      </c>
      <c r="E99" s="21">
        <v>3394</v>
      </c>
      <c r="F99" s="21">
        <v>0</v>
      </c>
      <c r="G99" s="21">
        <v>0</v>
      </c>
      <c r="H99" s="21">
        <v>0</v>
      </c>
      <c r="I99" s="21">
        <v>0</v>
      </c>
    </row>
    <row r="100" spans="1:9" x14ac:dyDescent="0.2">
      <c r="A100" s="22" t="s">
        <v>34</v>
      </c>
      <c r="B100" s="21">
        <v>1453963</v>
      </c>
      <c r="C100" s="21">
        <v>754906</v>
      </c>
      <c r="D100" s="21">
        <v>670808</v>
      </c>
      <c r="E100" s="21">
        <v>28249</v>
      </c>
      <c r="F100" s="21">
        <v>0</v>
      </c>
      <c r="G100" s="21">
        <v>0</v>
      </c>
      <c r="H100" s="21">
        <v>0</v>
      </c>
      <c r="I100" s="21">
        <v>67300</v>
      </c>
    </row>
    <row r="101" spans="1:9" x14ac:dyDescent="0.2">
      <c r="A101" s="22" t="s">
        <v>52</v>
      </c>
      <c r="B101" s="21">
        <v>111182</v>
      </c>
      <c r="C101" s="21">
        <v>110613</v>
      </c>
      <c r="D101" s="21">
        <v>569</v>
      </c>
      <c r="E101" s="21">
        <v>0</v>
      </c>
      <c r="F101" s="21">
        <v>0</v>
      </c>
      <c r="G101" s="21">
        <v>0</v>
      </c>
      <c r="H101" s="21">
        <v>0</v>
      </c>
      <c r="I101" s="21">
        <v>5400</v>
      </c>
    </row>
    <row r="102" spans="1:9" x14ac:dyDescent="0.2">
      <c r="A102" s="22" t="s">
        <v>45</v>
      </c>
      <c r="B102" s="21">
        <v>45605</v>
      </c>
      <c r="C102" s="21">
        <v>28483</v>
      </c>
      <c r="D102" s="21">
        <v>17122</v>
      </c>
      <c r="E102" s="21">
        <v>0</v>
      </c>
      <c r="F102" s="21">
        <v>0</v>
      </c>
      <c r="G102" s="21">
        <v>0</v>
      </c>
      <c r="H102" s="21">
        <v>0</v>
      </c>
      <c r="I102" s="21">
        <v>16100</v>
      </c>
    </row>
    <row r="103" spans="1:9" x14ac:dyDescent="0.2">
      <c r="A103" s="22" t="s">
        <v>31</v>
      </c>
      <c r="B103" s="21">
        <v>138697</v>
      </c>
      <c r="C103" s="21">
        <v>89987</v>
      </c>
      <c r="D103" s="21">
        <v>1104</v>
      </c>
      <c r="E103" s="21">
        <v>40424</v>
      </c>
      <c r="F103" s="21">
        <v>7182</v>
      </c>
      <c r="G103" s="21"/>
      <c r="H103" s="21"/>
      <c r="I103" s="21">
        <v>23100</v>
      </c>
    </row>
    <row r="104" spans="1:9" x14ac:dyDescent="0.2">
      <c r="A104" s="22"/>
      <c r="B104" s="21"/>
      <c r="C104" s="21"/>
      <c r="D104" s="21"/>
      <c r="E104" s="21"/>
      <c r="F104" s="21"/>
      <c r="G104" s="21"/>
      <c r="H104" s="21"/>
      <c r="I104" s="21"/>
    </row>
    <row r="105" spans="1:9" x14ac:dyDescent="0.2">
      <c r="A105" s="22" t="s">
        <v>53</v>
      </c>
      <c r="B105" s="21">
        <f>SUM(C105:H105)</f>
        <v>3851</v>
      </c>
      <c r="C105" s="21">
        <f t="shared" ref="C105:H105" si="5">C106+C107</f>
        <v>3252</v>
      </c>
      <c r="D105" s="21">
        <f t="shared" si="5"/>
        <v>599</v>
      </c>
      <c r="E105" s="21">
        <f t="shared" si="5"/>
        <v>0</v>
      </c>
      <c r="F105" s="21">
        <f t="shared" si="5"/>
        <v>0</v>
      </c>
      <c r="G105" s="21">
        <f t="shared" si="5"/>
        <v>0</v>
      </c>
      <c r="H105" s="21">
        <f t="shared" si="5"/>
        <v>0</v>
      </c>
      <c r="I105" s="21">
        <f>I107</f>
        <v>0</v>
      </c>
    </row>
    <row r="106" spans="1:9" x14ac:dyDescent="0.2">
      <c r="A106" s="22" t="s">
        <v>34</v>
      </c>
      <c r="B106" s="21">
        <v>3851</v>
      </c>
      <c r="C106" s="21">
        <v>3252</v>
      </c>
      <c r="D106" s="21">
        <v>599</v>
      </c>
      <c r="E106" s="21">
        <v>0</v>
      </c>
      <c r="F106" s="21">
        <v>0</v>
      </c>
      <c r="G106" s="21">
        <v>0</v>
      </c>
      <c r="H106" s="21">
        <v>0</v>
      </c>
      <c r="I106" s="21">
        <v>0</v>
      </c>
    </row>
    <row r="107" spans="1:9" hidden="1" x14ac:dyDescent="0.2">
      <c r="A107" s="22"/>
      <c r="B107" s="21">
        <v>0</v>
      </c>
      <c r="C107" s="21">
        <v>0</v>
      </c>
      <c r="D107" s="21">
        <v>0</v>
      </c>
      <c r="E107" s="21">
        <v>0</v>
      </c>
      <c r="F107" s="21">
        <v>0</v>
      </c>
      <c r="G107" s="21">
        <v>0</v>
      </c>
      <c r="H107" s="21">
        <v>0</v>
      </c>
      <c r="I107" s="21">
        <v>0</v>
      </c>
    </row>
    <row r="108" spans="1:9" x14ac:dyDescent="0.2">
      <c r="A108" s="22"/>
      <c r="B108" s="21"/>
      <c r="C108" s="21"/>
      <c r="D108" s="21"/>
      <c r="E108" s="21"/>
      <c r="F108" s="21"/>
      <c r="G108" s="21"/>
      <c r="H108" s="21"/>
      <c r="I108" s="21"/>
    </row>
    <row r="109" spans="1:9" x14ac:dyDescent="0.2">
      <c r="A109" s="23" t="s">
        <v>55</v>
      </c>
      <c r="B109" s="21">
        <f>SUM(C109:H109)</f>
        <v>205461</v>
      </c>
      <c r="C109" s="21">
        <f>C111+C110</f>
        <v>200491</v>
      </c>
      <c r="D109" s="21">
        <f t="shared" ref="D109:I109" si="6">D111+D110</f>
        <v>1200</v>
      </c>
      <c r="E109" s="21">
        <f t="shared" si="6"/>
        <v>3770</v>
      </c>
      <c r="F109" s="21">
        <f t="shared" si="6"/>
        <v>0</v>
      </c>
      <c r="G109" s="21">
        <f t="shared" si="6"/>
        <v>0</v>
      </c>
      <c r="H109" s="21">
        <f t="shared" si="6"/>
        <v>0</v>
      </c>
      <c r="I109" s="21">
        <f t="shared" si="6"/>
        <v>2400</v>
      </c>
    </row>
    <row r="110" spans="1:9" x14ac:dyDescent="0.2">
      <c r="A110" s="22" t="s">
        <v>34</v>
      </c>
      <c r="B110" s="21">
        <v>43415</v>
      </c>
      <c r="C110" s="21">
        <v>43415</v>
      </c>
      <c r="D110" s="21">
        <v>0</v>
      </c>
      <c r="E110" s="21">
        <v>0</v>
      </c>
      <c r="F110" s="21">
        <v>0</v>
      </c>
      <c r="G110" s="21">
        <v>0</v>
      </c>
      <c r="H110" s="21">
        <v>0</v>
      </c>
      <c r="I110" s="21">
        <v>0</v>
      </c>
    </row>
    <row r="111" spans="1:9" x14ac:dyDescent="0.2">
      <c r="A111" s="22" t="s">
        <v>51</v>
      </c>
      <c r="B111" s="21">
        <v>162046</v>
      </c>
      <c r="C111" s="21">
        <v>157076</v>
      </c>
      <c r="D111" s="21">
        <v>1200</v>
      </c>
      <c r="E111" s="21">
        <v>3770</v>
      </c>
      <c r="F111" s="21">
        <v>0</v>
      </c>
      <c r="G111" s="21">
        <v>0</v>
      </c>
      <c r="H111" s="21">
        <v>0</v>
      </c>
      <c r="I111" s="21">
        <v>2400</v>
      </c>
    </row>
    <row r="112" spans="1:9" x14ac:dyDescent="0.2">
      <c r="A112" s="22"/>
      <c r="B112" s="21"/>
      <c r="C112" s="21"/>
      <c r="D112" s="21"/>
      <c r="E112" s="21"/>
      <c r="F112" s="21"/>
      <c r="G112" s="21"/>
      <c r="H112" s="21"/>
      <c r="I112" s="21"/>
    </row>
    <row r="113" spans="1:9" x14ac:dyDescent="0.2">
      <c r="A113" s="22" t="s">
        <v>54</v>
      </c>
      <c r="B113" s="21">
        <f>SUM(C113:H113)</f>
        <v>25071</v>
      </c>
      <c r="C113" s="21">
        <f t="shared" ref="C113:H113" si="7">C114</f>
        <v>22292</v>
      </c>
      <c r="D113" s="21">
        <f t="shared" si="7"/>
        <v>2779</v>
      </c>
      <c r="E113" s="21">
        <f t="shared" si="7"/>
        <v>0</v>
      </c>
      <c r="F113" s="21">
        <f t="shared" si="7"/>
        <v>0</v>
      </c>
      <c r="G113" s="21">
        <f t="shared" si="7"/>
        <v>0</v>
      </c>
      <c r="H113" s="21">
        <f t="shared" si="7"/>
        <v>0</v>
      </c>
      <c r="I113" s="21">
        <f>I118</f>
        <v>0</v>
      </c>
    </row>
    <row r="114" spans="1:9" x14ac:dyDescent="0.2">
      <c r="A114" s="22" t="s">
        <v>34</v>
      </c>
      <c r="B114" s="21">
        <v>25071</v>
      </c>
      <c r="C114" s="21">
        <v>22292</v>
      </c>
      <c r="D114" s="21">
        <v>2779</v>
      </c>
      <c r="E114" s="21">
        <v>0</v>
      </c>
      <c r="F114" s="21">
        <v>0</v>
      </c>
      <c r="G114" s="21">
        <v>0</v>
      </c>
      <c r="H114" s="21">
        <v>0</v>
      </c>
      <c r="I114" s="21">
        <v>0</v>
      </c>
    </row>
    <row r="115" spans="1:9" x14ac:dyDescent="0.2">
      <c r="A115" s="24"/>
      <c r="B115" s="25"/>
      <c r="C115" s="25"/>
      <c r="D115" s="25"/>
      <c r="E115" s="25"/>
      <c r="F115" s="25"/>
      <c r="G115" s="25"/>
      <c r="H115" s="25"/>
      <c r="I115" s="25"/>
    </row>
    <row r="116" spans="1:9" x14ac:dyDescent="0.2">
      <c r="A116" s="26"/>
      <c r="B116" s="21"/>
      <c r="C116" s="21"/>
      <c r="D116" s="21"/>
      <c r="E116" s="21"/>
      <c r="F116" s="21"/>
      <c r="G116" s="21"/>
      <c r="H116" s="21"/>
      <c r="I116" s="21"/>
    </row>
    <row r="117" spans="1:9" hidden="1" x14ac:dyDescent="0.2">
      <c r="B117" s="27" t="s">
        <v>57</v>
      </c>
    </row>
    <row r="118" spans="1:9" hidden="1" x14ac:dyDescent="0.2">
      <c r="B118" s="28">
        <f>B10+B37+B44+B48+B58+B62+B105+B87+B77+B32+B109+B113+B98</f>
        <v>365910926</v>
      </c>
    </row>
    <row r="119" spans="1:9" hidden="1" x14ac:dyDescent="0.2">
      <c r="B119" s="31" t="s">
        <v>58</v>
      </c>
      <c r="C119" s="32" t="str">
        <f>IF(B118=B8,"OK","エラー！！")</f>
        <v>OK</v>
      </c>
    </row>
    <row r="122" spans="1:9" x14ac:dyDescent="0.2">
      <c r="C122" s="27" t="s">
        <v>33</v>
      </c>
    </row>
  </sheetData>
  <mergeCells count="4">
    <mergeCell ref="H5:H6"/>
    <mergeCell ref="G5:G6"/>
    <mergeCell ref="E5:E6"/>
    <mergeCell ref="C5:C6"/>
  </mergeCells>
  <phoneticPr fontId="2"/>
  <printOptions horizontalCentered="1"/>
  <pageMargins left="0.70866141732283472" right="0.70866141732283472" top="0.94488188976377963" bottom="0" header="0.31496062992125984" footer="0.31496062992125984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163</vt:lpstr>
      <vt:lpstr>'163'!Print_Area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kiyomi</dc:creator>
  <cp:lastModifiedBy>大塚　浩昭</cp:lastModifiedBy>
  <cp:lastPrinted>2024-10-27T23:23:21Z</cp:lastPrinted>
  <dcterms:created xsi:type="dcterms:W3CDTF">2007-11-14T04:34:42Z</dcterms:created>
  <dcterms:modified xsi:type="dcterms:W3CDTF">2024-11-26T07:28:21Z</dcterms:modified>
</cp:coreProperties>
</file>