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0.17.69.21\資料班\④年鑑エクセル版\R06\CD-R用データ\令和6年刊　山口県統計年鑑\Excel版\11_運輸・通信\"/>
    </mc:Choice>
  </mc:AlternateContent>
  <xr:revisionPtr revIDLastSave="0" documentId="8_{E1C90FDC-9595-49A8-9A6C-8072398CD705}" xr6:coauthVersionLast="47" xr6:coauthVersionMax="47" xr10:uidLastSave="{00000000-0000-0000-0000-000000000000}"/>
  <bookViews>
    <workbookView xWindow="28680" yWindow="-120" windowWidth="29040" windowHeight="15840" xr2:uid="{0E931552-27FF-4A13-8F57-3C71810464EB}"/>
  </bookViews>
  <sheets>
    <sheet name="091" sheetId="21" r:id="rId1"/>
    <sheet name="作業用(093)" sheetId="23" state="hidden" r:id="rId2"/>
    <sheet name="作業用(93)岩国市のみ" sheetId="24" state="hidden" r:id="rId3"/>
  </sheets>
  <definedNames>
    <definedName name="_xlnm.Print_Area" localSheetId="0">'091'!$A$1:$AH$48</definedName>
    <definedName name="_xlnm.Print_Area" localSheetId="1">'作業用(093)'!$A$5:$Q$82</definedName>
    <definedName name="_xlnm.Print_Area" localSheetId="2">'作業用(93)岩国市のみ'!$A$5:$T$17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2" i="21" l="1"/>
  <c r="X52" i="21"/>
  <c r="D52" i="21"/>
  <c r="AB19" i="21"/>
  <c r="J52" i="21"/>
  <c r="D19" i="21"/>
  <c r="E19" i="21"/>
  <c r="F19" i="21"/>
  <c r="G19" i="21"/>
  <c r="H19" i="21"/>
  <c r="I19" i="21"/>
  <c r="J19" i="21"/>
  <c r="K19" i="21"/>
  <c r="L19" i="21"/>
  <c r="M19" i="21"/>
  <c r="N19" i="21"/>
  <c r="P19" i="21"/>
  <c r="P50" i="21"/>
  <c r="AG19" i="21"/>
  <c r="AE19" i="21"/>
  <c r="W19" i="21"/>
  <c r="X19" i="21"/>
  <c r="Y19" i="21"/>
  <c r="Z19" i="21"/>
  <c r="AA19" i="21"/>
  <c r="AC19" i="21"/>
  <c r="AD19" i="21"/>
  <c r="V19" i="21"/>
  <c r="U52" i="21"/>
  <c r="O52" i="21"/>
  <c r="L52" i="21"/>
  <c r="F52" i="21"/>
  <c r="P52" i="21"/>
  <c r="M52" i="21"/>
  <c r="F11" i="23"/>
  <c r="K15" i="24"/>
  <c r="J15" i="24"/>
  <c r="H15" i="24"/>
  <c r="H9" i="24"/>
  <c r="G15" i="24"/>
  <c r="G9" i="24"/>
  <c r="F15" i="24"/>
  <c r="F9" i="24"/>
  <c r="S9" i="24"/>
  <c r="T9" i="24"/>
  <c r="S15" i="24"/>
  <c r="T15" i="24"/>
  <c r="K12" i="24"/>
  <c r="J12" i="24"/>
  <c r="H12" i="24"/>
  <c r="G12" i="24"/>
  <c r="F12" i="24"/>
  <c r="S12" i="24"/>
  <c r="T12" i="24"/>
  <c r="Q9" i="24"/>
  <c r="P9" i="24"/>
  <c r="O9" i="24"/>
  <c r="N9" i="24"/>
  <c r="M9" i="24"/>
  <c r="L9" i="24"/>
  <c r="I9" i="24"/>
  <c r="E9" i="24"/>
  <c r="AG52" i="21"/>
  <c r="AE52" i="21"/>
  <c r="AF52" i="21"/>
  <c r="AD52" i="21"/>
  <c r="V52" i="21"/>
  <c r="Y52" i="21"/>
  <c r="Z52" i="21"/>
  <c r="AA52" i="21"/>
  <c r="AB52" i="21"/>
  <c r="AC52" i="21"/>
  <c r="E52" i="21"/>
  <c r="G52" i="21"/>
  <c r="H52" i="21"/>
  <c r="I52" i="21"/>
  <c r="K52" i="21"/>
  <c r="N52" i="21"/>
  <c r="E80" i="23"/>
  <c r="E71" i="23"/>
  <c r="E70" i="23"/>
  <c r="E69" i="23"/>
  <c r="E65" i="23"/>
  <c r="E60" i="23"/>
  <c r="S72" i="23"/>
  <c r="S81" i="23"/>
  <c r="S61" i="23"/>
  <c r="Q86" i="23"/>
  <c r="P86" i="23"/>
  <c r="O86" i="23"/>
  <c r="N86" i="23"/>
  <c r="K85" i="23"/>
  <c r="J85" i="23"/>
  <c r="H85" i="23"/>
  <c r="G85" i="23"/>
  <c r="F85" i="23"/>
  <c r="Q56" i="23"/>
  <c r="P56" i="23"/>
  <c r="O56" i="23"/>
  <c r="N56" i="23"/>
  <c r="M56" i="23"/>
  <c r="L56" i="23"/>
  <c r="I56" i="23"/>
  <c r="I9" i="23"/>
  <c r="I86" i="23"/>
  <c r="E56" i="23"/>
  <c r="S76" i="23"/>
  <c r="T76" i="23"/>
  <c r="S75" i="23"/>
  <c r="T75" i="23"/>
  <c r="S74" i="23"/>
  <c r="T74" i="23"/>
  <c r="S73" i="23"/>
  <c r="T73" i="23"/>
  <c r="F77" i="23"/>
  <c r="T81" i="23"/>
  <c r="G77" i="23"/>
  <c r="H77" i="23"/>
  <c r="S77" i="23"/>
  <c r="T77" i="23"/>
  <c r="J77" i="23"/>
  <c r="K77" i="23"/>
  <c r="K66" i="23"/>
  <c r="J66" i="23"/>
  <c r="H66" i="23"/>
  <c r="G66" i="23"/>
  <c r="F66" i="23"/>
  <c r="F56" i="23"/>
  <c r="S66" i="23"/>
  <c r="T66" i="23"/>
  <c r="K62" i="23"/>
  <c r="K56" i="23"/>
  <c r="J62" i="23"/>
  <c r="S62" i="23"/>
  <c r="T62" i="23"/>
  <c r="H62" i="23"/>
  <c r="G62" i="23"/>
  <c r="F62" i="23"/>
  <c r="K57" i="23"/>
  <c r="J57" i="23"/>
  <c r="H57" i="23"/>
  <c r="H56" i="23"/>
  <c r="G57" i="23"/>
  <c r="G56" i="23"/>
  <c r="F57" i="23"/>
  <c r="S57" i="23"/>
  <c r="T57" i="23"/>
  <c r="S82" i="23"/>
  <c r="T82" i="23"/>
  <c r="S70" i="23"/>
  <c r="T72" i="23"/>
  <c r="S65" i="23"/>
  <c r="S60" i="23"/>
  <c r="T61" i="23"/>
  <c r="Q29" i="23"/>
  <c r="Q10" i="23"/>
  <c r="P29" i="23"/>
  <c r="P10" i="23"/>
  <c r="O29" i="23"/>
  <c r="O10" i="23"/>
  <c r="N29" i="23"/>
  <c r="N10" i="23"/>
  <c r="M29" i="23"/>
  <c r="M10" i="23"/>
  <c r="M9" i="23"/>
  <c r="M86" i="23"/>
  <c r="L29" i="23"/>
  <c r="L10" i="23"/>
  <c r="L9" i="23"/>
  <c r="L86" i="23"/>
  <c r="I29" i="23"/>
  <c r="I10" i="23"/>
  <c r="E29" i="23"/>
  <c r="K32" i="23"/>
  <c r="K29" i="23"/>
  <c r="J32" i="23"/>
  <c r="S32" i="23"/>
  <c r="T32" i="23"/>
  <c r="J29" i="23"/>
  <c r="H32" i="23"/>
  <c r="H29" i="23"/>
  <c r="G32" i="23"/>
  <c r="F32" i="23"/>
  <c r="K35" i="23"/>
  <c r="J35" i="23"/>
  <c r="H35" i="23"/>
  <c r="G35" i="23"/>
  <c r="G29" i="23"/>
  <c r="F35" i="23"/>
  <c r="S35" i="23"/>
  <c r="T35" i="23"/>
  <c r="K38" i="23"/>
  <c r="J38" i="23"/>
  <c r="H38" i="23"/>
  <c r="G38" i="23"/>
  <c r="F38" i="23"/>
  <c r="S38" i="23"/>
  <c r="T38" i="23"/>
  <c r="K41" i="23"/>
  <c r="J41" i="23"/>
  <c r="H41" i="23"/>
  <c r="G41" i="23"/>
  <c r="F41" i="23"/>
  <c r="S41" i="23"/>
  <c r="T41" i="23"/>
  <c r="K44" i="23"/>
  <c r="J44" i="23"/>
  <c r="H44" i="23"/>
  <c r="G44" i="23"/>
  <c r="F44" i="23"/>
  <c r="S44" i="23"/>
  <c r="T44" i="23"/>
  <c r="K47" i="23"/>
  <c r="S47" i="23"/>
  <c r="T47" i="23"/>
  <c r="J47" i="23"/>
  <c r="H47" i="23"/>
  <c r="G47" i="23"/>
  <c r="F47" i="23"/>
  <c r="K50" i="23"/>
  <c r="J50" i="23"/>
  <c r="H50" i="23"/>
  <c r="G50" i="23"/>
  <c r="F50" i="23"/>
  <c r="S50" i="23"/>
  <c r="T50" i="23"/>
  <c r="K53" i="23"/>
  <c r="J53" i="23"/>
  <c r="H53" i="23"/>
  <c r="G53" i="23"/>
  <c r="F53" i="23"/>
  <c r="S53" i="23"/>
  <c r="T53" i="23"/>
  <c r="K17" i="23"/>
  <c r="K26" i="23"/>
  <c r="J26" i="23"/>
  <c r="H26" i="23"/>
  <c r="G26" i="23"/>
  <c r="F26" i="23"/>
  <c r="S26" i="23"/>
  <c r="T26" i="23"/>
  <c r="K23" i="23"/>
  <c r="J23" i="23"/>
  <c r="H23" i="23"/>
  <c r="G23" i="23"/>
  <c r="F23" i="23"/>
  <c r="S23" i="23"/>
  <c r="T23" i="23"/>
  <c r="K20" i="23"/>
  <c r="J20" i="23"/>
  <c r="H20" i="23"/>
  <c r="G20" i="23"/>
  <c r="F20" i="23"/>
  <c r="S20" i="23"/>
  <c r="T20" i="23"/>
  <c r="J17" i="23"/>
  <c r="H17" i="23"/>
  <c r="G17" i="23"/>
  <c r="G10" i="23"/>
  <c r="F17" i="23"/>
  <c r="S17" i="23"/>
  <c r="T17" i="23"/>
  <c r="K14" i="23"/>
  <c r="J14" i="23"/>
  <c r="H14" i="23"/>
  <c r="G14" i="23"/>
  <c r="F14" i="23"/>
  <c r="S14" i="23"/>
  <c r="T14" i="23"/>
  <c r="K11" i="23"/>
  <c r="K10" i="23"/>
  <c r="J11" i="23"/>
  <c r="J10" i="23"/>
  <c r="H11" i="23"/>
  <c r="H10" i="23"/>
  <c r="H9" i="23"/>
  <c r="H86" i="23"/>
  <c r="S11" i="23"/>
  <c r="T11" i="23"/>
  <c r="G11" i="23"/>
  <c r="S69" i="23"/>
  <c r="S80" i="23"/>
  <c r="S71" i="23"/>
  <c r="J9" i="24"/>
  <c r="K9" i="24"/>
  <c r="O50" i="21"/>
  <c r="G9" i="23"/>
  <c r="G86" i="23"/>
  <c r="K9" i="23"/>
  <c r="K86" i="23"/>
  <c r="F29" i="23"/>
  <c r="S29" i="23"/>
  <c r="T29" i="23"/>
  <c r="T65" i="23"/>
  <c r="J56" i="23"/>
  <c r="S56" i="23"/>
  <c r="T56" i="23"/>
  <c r="U19" i="21"/>
  <c r="J9" i="23"/>
  <c r="J86" i="23"/>
  <c r="F10" i="23"/>
  <c r="S10" i="23"/>
  <c r="E10" i="23"/>
  <c r="F9" i="23"/>
  <c r="F86" i="23"/>
  <c r="S9" i="23"/>
  <c r="E9" i="23"/>
  <c r="T9" i="23"/>
  <c r="T10" i="23"/>
  <c r="F50" i="21"/>
  <c r="D50" i="21"/>
  <c r="N50" i="21"/>
  <c r="I50" i="21"/>
  <c r="H50" i="21"/>
  <c r="M50" i="21"/>
  <c r="E50" i="21"/>
  <c r="G50" i="21"/>
  <c r="L50" i="21"/>
  <c r="K50" i="21"/>
  <c r="J50" i="21"/>
</calcChain>
</file>

<file path=xl/sharedStrings.xml><?xml version="1.0" encoding="utf-8"?>
<sst xmlns="http://schemas.openxmlformats.org/spreadsheetml/2006/main" count="292" uniqueCount="115">
  <si>
    <t>中国運輸局山口運輸支局</t>
    <rPh sb="0" eb="2">
      <t>チュウゴク</t>
    </rPh>
    <rPh sb="2" eb="5">
      <t>ウンユキョク</t>
    </rPh>
    <rPh sb="5" eb="7">
      <t>ヤマグチ</t>
    </rPh>
    <rPh sb="7" eb="9">
      <t>ウンユ</t>
    </rPh>
    <rPh sb="9" eb="11">
      <t>シキョク</t>
    </rPh>
    <phoneticPr fontId="3"/>
  </si>
  <si>
    <t>陸      運      支      局      検      査      車      両</t>
  </si>
  <si>
    <t>市（郡）町</t>
  </si>
  <si>
    <t>総    数</t>
  </si>
  <si>
    <t>乗  合</t>
  </si>
  <si>
    <t>小  型</t>
  </si>
  <si>
    <t>貨物用</t>
  </si>
  <si>
    <t>乗  用</t>
  </si>
  <si>
    <t>二　輪</t>
  </si>
  <si>
    <t>普  通</t>
  </si>
  <si>
    <t>被けん引</t>
  </si>
  <si>
    <t xml:space="preserve"> （バス）</t>
  </si>
  <si>
    <t>用 途 車</t>
  </si>
  <si>
    <t>平成</t>
  </si>
  <si>
    <t>年3月31日</t>
  </si>
  <si>
    <t xml:space="preserve"> </t>
    <phoneticPr fontId="3"/>
  </si>
  <si>
    <t>注　１）　大型特殊を含む。　２）排気量250CCを超えるもの。　３）　三輪を含む。　４）　排気量が125CCを超え250以下のもの。</t>
  </si>
  <si>
    <t>計</t>
    <rPh sb="0" eb="1">
      <t>ケイ</t>
    </rPh>
    <phoneticPr fontId="2"/>
  </si>
  <si>
    <t>下関市</t>
    <phoneticPr fontId="2"/>
  </si>
  <si>
    <t>宇部市</t>
    <phoneticPr fontId="2"/>
  </si>
  <si>
    <t>山口市</t>
    <phoneticPr fontId="2"/>
  </si>
  <si>
    <t>萩市</t>
    <phoneticPr fontId="2"/>
  </si>
  <si>
    <t>防府市</t>
    <phoneticPr fontId="2"/>
  </si>
  <si>
    <t>下松市</t>
    <phoneticPr fontId="2"/>
  </si>
  <si>
    <t>岩国市</t>
    <phoneticPr fontId="2"/>
  </si>
  <si>
    <t>光市</t>
    <phoneticPr fontId="2"/>
  </si>
  <si>
    <t>長門市</t>
    <phoneticPr fontId="2"/>
  </si>
  <si>
    <t>柳井市</t>
    <phoneticPr fontId="2"/>
  </si>
  <si>
    <t>美祢市</t>
    <phoneticPr fontId="2"/>
  </si>
  <si>
    <t>周南市</t>
    <phoneticPr fontId="2"/>
  </si>
  <si>
    <t>山陽小野田市</t>
    <phoneticPr fontId="2"/>
  </si>
  <si>
    <t xml:space="preserve">              町別の数値には，所属市町不明の運輸支局検査車両及び軽自動車検査協会検査車両を含まない。</t>
    <rPh sb="24" eb="25">
      <t>シ</t>
    </rPh>
    <rPh sb="29" eb="31">
      <t>ウンユ</t>
    </rPh>
    <phoneticPr fontId="3"/>
  </si>
  <si>
    <t>不　明</t>
    <rPh sb="0" eb="1">
      <t>フ</t>
    </rPh>
    <rPh sb="2" eb="3">
      <t>メイ</t>
    </rPh>
    <phoneticPr fontId="2"/>
  </si>
  <si>
    <t xml:space="preserve"> 軽    自    動    車   </t>
    <phoneticPr fontId="2"/>
  </si>
  <si>
    <t>登            録            車            両</t>
    <phoneticPr fontId="2"/>
  </si>
  <si>
    <t>貨       物       用</t>
    <phoneticPr fontId="2"/>
  </si>
  <si>
    <t>乗         用</t>
    <phoneticPr fontId="2"/>
  </si>
  <si>
    <t>市</t>
    <phoneticPr fontId="2"/>
  </si>
  <si>
    <t>ＰＭＯ</t>
    <phoneticPr fontId="2"/>
  </si>
  <si>
    <t>自家用</t>
    <rPh sb="0" eb="3">
      <t>ジカヨウ</t>
    </rPh>
    <phoneticPr fontId="2"/>
  </si>
  <si>
    <t>事業用</t>
    <rPh sb="0" eb="3">
      <t>ジギョウヨウ</t>
    </rPh>
    <phoneticPr fontId="2"/>
  </si>
  <si>
    <t>下   関   市</t>
    <phoneticPr fontId="2"/>
  </si>
  <si>
    <t>市  　　　計</t>
    <phoneticPr fontId="2"/>
  </si>
  <si>
    <t>宇　 部 　市</t>
    <phoneticPr fontId="2"/>
  </si>
  <si>
    <t>山 　口 　市</t>
    <phoneticPr fontId="2"/>
  </si>
  <si>
    <t>萩 　　　 　市</t>
    <phoneticPr fontId="2"/>
  </si>
  <si>
    <t>防 　府 　市</t>
    <phoneticPr fontId="2"/>
  </si>
  <si>
    <t>岩　 国 　市</t>
    <phoneticPr fontId="2"/>
  </si>
  <si>
    <t>光　　 　市</t>
    <phoneticPr fontId="2"/>
  </si>
  <si>
    <t>長   門 　市</t>
    <phoneticPr fontId="2"/>
  </si>
  <si>
    <t>柳   井 　市</t>
    <phoneticPr fontId="2"/>
  </si>
  <si>
    <t>美   祢 　市</t>
    <phoneticPr fontId="2"/>
  </si>
  <si>
    <t>周   南 　市</t>
    <phoneticPr fontId="2"/>
  </si>
  <si>
    <t>山陽小野田市</t>
    <phoneticPr fontId="2"/>
  </si>
  <si>
    <t>郡  　　　計</t>
    <rPh sb="0" eb="1">
      <t>グン</t>
    </rPh>
    <phoneticPr fontId="2"/>
  </si>
  <si>
    <t>周防大島町</t>
    <phoneticPr fontId="2"/>
  </si>
  <si>
    <t>和 　木 　町</t>
    <phoneticPr fontId="2"/>
  </si>
  <si>
    <t>上 　関 　町</t>
    <phoneticPr fontId="2"/>
  </si>
  <si>
    <t>田 布 施 町</t>
    <rPh sb="0" eb="1">
      <t>タ</t>
    </rPh>
    <rPh sb="2" eb="3">
      <t>ヌノ</t>
    </rPh>
    <rPh sb="4" eb="5">
      <t>シ</t>
    </rPh>
    <rPh sb="6" eb="7">
      <t>マチ</t>
    </rPh>
    <phoneticPr fontId="2"/>
  </si>
  <si>
    <r>
      <t xml:space="preserve">平   </t>
    </r>
    <r>
      <rPr>
        <sz val="11"/>
        <rFont val="ＭＳ Ｐゴシック"/>
        <family val="3"/>
        <charset val="128"/>
      </rPr>
      <t>生</t>
    </r>
    <r>
      <rPr>
        <sz val="11"/>
        <rFont val="ＭＳ Ｐゴシック"/>
        <family val="3"/>
        <charset val="128"/>
      </rPr>
      <t xml:space="preserve">   </t>
    </r>
    <r>
      <rPr>
        <sz val="11"/>
        <rFont val="ＭＳ Ｐゴシック"/>
        <family val="3"/>
        <charset val="128"/>
      </rPr>
      <t>町</t>
    </r>
    <rPh sb="0" eb="1">
      <t>ヒラ</t>
    </rPh>
    <rPh sb="4" eb="5">
      <t>セイ</t>
    </rPh>
    <rPh sb="8" eb="9">
      <t>チョウ</t>
    </rPh>
    <phoneticPr fontId="2"/>
  </si>
  <si>
    <t>阿   武   町</t>
    <phoneticPr fontId="2"/>
  </si>
  <si>
    <t>不　　　明</t>
    <phoneticPr fontId="2"/>
  </si>
  <si>
    <t>熊   毛   郡</t>
    <rPh sb="0" eb="1">
      <t>クマ</t>
    </rPh>
    <rPh sb="4" eb="5">
      <t>ケ</t>
    </rPh>
    <rPh sb="8" eb="9">
      <t>グン</t>
    </rPh>
    <phoneticPr fontId="2"/>
  </si>
  <si>
    <t>下　 松 　市</t>
    <phoneticPr fontId="2"/>
  </si>
  <si>
    <t>玖   珂   郡</t>
    <rPh sb="0" eb="1">
      <t>キュウ</t>
    </rPh>
    <rPh sb="4" eb="5">
      <t>カ</t>
    </rPh>
    <rPh sb="8" eb="9">
      <t>グン</t>
    </rPh>
    <phoneticPr fontId="2"/>
  </si>
  <si>
    <t>大   島   郡</t>
    <rPh sb="0" eb="1">
      <t>ダイ</t>
    </rPh>
    <rPh sb="4" eb="5">
      <t>シマ</t>
    </rPh>
    <rPh sb="8" eb="9">
      <t>グン</t>
    </rPh>
    <phoneticPr fontId="2"/>
  </si>
  <si>
    <t>吉   敷   郡</t>
    <rPh sb="0" eb="1">
      <t>キチ</t>
    </rPh>
    <rPh sb="4" eb="5">
      <t>シキ</t>
    </rPh>
    <rPh sb="8" eb="9">
      <t>グン</t>
    </rPh>
    <phoneticPr fontId="2"/>
  </si>
  <si>
    <t>厚   狭   郡</t>
    <rPh sb="0" eb="1">
      <t>アツシ</t>
    </rPh>
    <rPh sb="4" eb="5">
      <t>キョウ</t>
    </rPh>
    <rPh sb="8" eb="9">
      <t>グン</t>
    </rPh>
    <phoneticPr fontId="2"/>
  </si>
  <si>
    <t>豊   浦   郡</t>
    <rPh sb="0" eb="1">
      <t>ユタカ</t>
    </rPh>
    <rPh sb="4" eb="5">
      <t>ウラ</t>
    </rPh>
    <rPh sb="8" eb="9">
      <t>グン</t>
    </rPh>
    <phoneticPr fontId="2"/>
  </si>
  <si>
    <t>阿   武   郡</t>
    <rPh sb="8" eb="9">
      <t>グン</t>
    </rPh>
    <phoneticPr fontId="2"/>
  </si>
  <si>
    <t>大   津   郡</t>
    <rPh sb="0" eb="1">
      <t>ダイ</t>
    </rPh>
    <rPh sb="4" eb="5">
      <t>ツ</t>
    </rPh>
    <rPh sb="8" eb="9">
      <t>グン</t>
    </rPh>
    <phoneticPr fontId="2"/>
  </si>
  <si>
    <t>（検算用）</t>
    <rPh sb="1" eb="4">
      <t>ケンザンヨウ</t>
    </rPh>
    <phoneticPr fontId="2"/>
  </si>
  <si>
    <t>不　　　　明</t>
    <rPh sb="0" eb="1">
      <t>フ</t>
    </rPh>
    <rPh sb="5" eb="6">
      <t>メイ</t>
    </rPh>
    <phoneticPr fontId="2"/>
  </si>
  <si>
    <t>特     殊</t>
    <phoneticPr fontId="2"/>
  </si>
  <si>
    <t>市（郡）町</t>
    <phoneticPr fontId="2"/>
  </si>
  <si>
    <t>年  月  日</t>
    <phoneticPr fontId="2"/>
  </si>
  <si>
    <t>総    数</t>
    <phoneticPr fontId="2"/>
  </si>
  <si>
    <t>貨       物       用</t>
    <phoneticPr fontId="2"/>
  </si>
  <si>
    <t>登            録            車            両</t>
    <phoneticPr fontId="2"/>
  </si>
  <si>
    <t>乗  合</t>
    <phoneticPr fontId="2"/>
  </si>
  <si>
    <t>（バス）</t>
    <phoneticPr fontId="2"/>
  </si>
  <si>
    <t>乗         用</t>
    <phoneticPr fontId="2"/>
  </si>
  <si>
    <t>普  通</t>
    <phoneticPr fontId="2"/>
  </si>
  <si>
    <t>小  型</t>
    <phoneticPr fontId="2"/>
  </si>
  <si>
    <t>軽    自    動    車</t>
    <phoneticPr fontId="2"/>
  </si>
  <si>
    <t>市  　　　計</t>
    <phoneticPr fontId="2"/>
  </si>
  <si>
    <t>　　大   島   郡</t>
    <phoneticPr fontId="2"/>
  </si>
  <si>
    <t>　　　周防大島町</t>
    <phoneticPr fontId="2"/>
  </si>
  <si>
    <t>　　玖   珂   郡</t>
    <phoneticPr fontId="2"/>
  </si>
  <si>
    <t>　　熊   毛   郡</t>
    <phoneticPr fontId="2"/>
  </si>
  <si>
    <t>　　　田 布 施 町</t>
    <phoneticPr fontId="2"/>
  </si>
  <si>
    <t>　　　平 　生 　町</t>
    <phoneticPr fontId="2"/>
  </si>
  <si>
    <t>　　　和 　木 　町</t>
    <phoneticPr fontId="2"/>
  </si>
  <si>
    <t>　　　上 　関 　町</t>
    <phoneticPr fontId="2"/>
  </si>
  <si>
    <t>　　吉   敷   郡</t>
    <phoneticPr fontId="2"/>
  </si>
  <si>
    <t>　　厚　 狭　 郡</t>
    <phoneticPr fontId="2"/>
  </si>
  <si>
    <t>　　豊　 浦　 郡</t>
    <phoneticPr fontId="2"/>
  </si>
  <si>
    <t>　　大　 津　 郡</t>
    <phoneticPr fontId="2"/>
  </si>
  <si>
    <t>　　阿   武   郡</t>
    <phoneticPr fontId="2"/>
  </si>
  <si>
    <t>　　　阿   武   町</t>
    <phoneticPr fontId="2"/>
  </si>
  <si>
    <t>　不　　　明</t>
    <phoneticPr fontId="2"/>
  </si>
  <si>
    <t>　郡　　　計</t>
    <rPh sb="1" eb="2">
      <t>グン</t>
    </rPh>
    <rPh sb="5" eb="6">
      <t>ケイ</t>
    </rPh>
    <phoneticPr fontId="2"/>
  </si>
  <si>
    <t>郡計には「不明」含まない！！</t>
    <rPh sb="0" eb="1">
      <t>グン</t>
    </rPh>
    <rPh sb="1" eb="2">
      <t>ケイ</t>
    </rPh>
    <rPh sb="5" eb="7">
      <t>フメイ</t>
    </rPh>
    <rPh sb="8" eb="9">
      <t>フク</t>
    </rPh>
    <phoneticPr fontId="2"/>
  </si>
  <si>
    <t>　９１  　市町，種類別自動車保有台数</t>
    <phoneticPr fontId="2"/>
  </si>
  <si>
    <t>運      輸      支      局      検      査      車      両</t>
    <rPh sb="0" eb="1">
      <t>ウン</t>
    </rPh>
    <rPh sb="7" eb="8">
      <t>ユ</t>
    </rPh>
    <phoneticPr fontId="2"/>
  </si>
  <si>
    <t>2)</t>
    <phoneticPr fontId="2"/>
  </si>
  <si>
    <t>小　型</t>
    <rPh sb="0" eb="1">
      <t>ショウ</t>
    </rPh>
    <rPh sb="2" eb="3">
      <t>カタ</t>
    </rPh>
    <phoneticPr fontId="2"/>
  </si>
  <si>
    <t>二　輪</t>
    <rPh sb="0" eb="1">
      <t>ニ</t>
    </rPh>
    <rPh sb="2" eb="3">
      <t>ワ</t>
    </rPh>
    <phoneticPr fontId="2"/>
  </si>
  <si>
    <t>3)</t>
    <phoneticPr fontId="2"/>
  </si>
  <si>
    <t>4)</t>
    <phoneticPr fontId="2"/>
  </si>
  <si>
    <t>用 途 車 1)</t>
    <phoneticPr fontId="2"/>
  </si>
  <si>
    <t>特    殊</t>
    <phoneticPr fontId="2"/>
  </si>
  <si>
    <t>…</t>
    <phoneticPr fontId="2"/>
  </si>
  <si>
    <t>…</t>
  </si>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</sst>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9" formatCode="#\ ###\ ##0;&quot;△&quot;#\ ###\ ##0;&quot;－&quot;"/>
    <numFmt numFmtId="180" formatCode="###\ ###\ ##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7"/>
      <name val="ＭＳ Ｐ明朝"/>
      <family val="1"/>
      <charset val="128"/>
    </font>
    <font>
      <b/>
      <sz val="11"/>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4"/>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i/>
      <sz val="11"/>
      <name val="ＭＳ Ｐゴシック"/>
      <family val="3"/>
      <charset val="128"/>
    </font>
    <font>
      <i/>
      <sz val="12"/>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s>
  <borders count="91">
    <border>
      <left/>
      <right/>
      <top/>
      <bottom/>
      <diagonal/>
    </border>
    <border>
      <left/>
      <right/>
      <top/>
      <bottom style="double">
        <color indexed="64"/>
      </bottom>
      <diagonal/>
    </border>
    <border>
      <left/>
      <right/>
      <top style="double">
        <color indexed="64"/>
      </top>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dashed">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style="hair">
        <color indexed="64"/>
      </right>
      <top/>
      <bottom style="dashDotDot">
        <color indexed="64"/>
      </bottom>
      <diagonal/>
    </border>
    <border>
      <left style="hair">
        <color indexed="64"/>
      </left>
      <right style="hair">
        <color indexed="64"/>
      </right>
      <top/>
      <bottom style="dashDotDot">
        <color indexed="64"/>
      </bottom>
      <diagonal/>
    </border>
    <border>
      <left style="hair">
        <color indexed="64"/>
      </left>
      <right/>
      <top/>
      <bottom style="dashDotDot">
        <color indexed="64"/>
      </bottom>
      <diagonal/>
    </border>
    <border>
      <left style="hair">
        <color indexed="64"/>
      </left>
      <right style="thin">
        <color indexed="64"/>
      </right>
      <top style="hair">
        <color indexed="64"/>
      </top>
      <bottom style="dashDotDot">
        <color indexed="64"/>
      </bottom>
      <diagonal/>
    </border>
    <border>
      <left style="thin">
        <color indexed="64"/>
      </left>
      <right/>
      <top style="dashDotDot">
        <color indexed="64"/>
      </top>
      <bottom/>
      <diagonal/>
    </border>
    <border>
      <left style="thin">
        <color indexed="64"/>
      </left>
      <right style="hair">
        <color indexed="64"/>
      </right>
      <top style="dashDotDot">
        <color indexed="64"/>
      </top>
      <bottom style="dotted">
        <color indexed="64"/>
      </bottom>
      <diagonal/>
    </border>
    <border>
      <left style="hair">
        <color indexed="64"/>
      </left>
      <right style="hair">
        <color indexed="64"/>
      </right>
      <top style="dashDotDot">
        <color indexed="64"/>
      </top>
      <bottom style="dotted">
        <color indexed="64"/>
      </bottom>
      <diagonal/>
    </border>
    <border>
      <left style="hair">
        <color indexed="64"/>
      </left>
      <right style="thin">
        <color indexed="64"/>
      </right>
      <top style="dashDotDot">
        <color indexed="64"/>
      </top>
      <bottom style="dotted">
        <color indexed="64"/>
      </bottom>
      <diagonal/>
    </border>
    <border>
      <left/>
      <right style="hair">
        <color indexed="64"/>
      </right>
      <top style="dashDotDot">
        <color indexed="64"/>
      </top>
      <bottom style="dotted">
        <color indexed="64"/>
      </bottom>
      <diagonal/>
    </border>
    <border>
      <left style="hair">
        <color indexed="64"/>
      </left>
      <right/>
      <top style="dashDotDot">
        <color indexed="64"/>
      </top>
      <bottom style="dotted">
        <color indexed="64"/>
      </bottom>
      <diagonal/>
    </border>
    <border>
      <left/>
      <right style="hair">
        <color indexed="64"/>
      </right>
      <top/>
      <bottom/>
      <diagonal/>
    </border>
    <border>
      <left style="thin">
        <color indexed="64"/>
      </left>
      <right/>
      <top style="dashDotDot">
        <color indexed="64"/>
      </top>
      <bottom style="dashDotDot">
        <color indexed="64"/>
      </bottom>
      <diagonal/>
    </border>
    <border>
      <left style="thin">
        <color indexed="64"/>
      </left>
      <right style="hair">
        <color indexed="64"/>
      </right>
      <top style="dashDotDot">
        <color indexed="64"/>
      </top>
      <bottom style="dashDotDot">
        <color indexed="64"/>
      </bottom>
      <diagonal/>
    </border>
    <border>
      <left style="hair">
        <color indexed="64"/>
      </left>
      <right style="hair">
        <color indexed="64"/>
      </right>
      <top style="dashDotDot">
        <color indexed="64"/>
      </top>
      <bottom style="dashDotDot">
        <color indexed="64"/>
      </bottom>
      <diagonal/>
    </border>
    <border>
      <left style="hair">
        <color indexed="64"/>
      </left>
      <right style="thin">
        <color indexed="64"/>
      </right>
      <top style="dashDotDot">
        <color indexed="64"/>
      </top>
      <bottom style="dashDotDot">
        <color indexed="64"/>
      </bottom>
      <diagonal/>
    </border>
    <border>
      <left/>
      <right style="hair">
        <color indexed="64"/>
      </right>
      <top style="dashDotDot">
        <color indexed="64"/>
      </top>
      <bottom style="dashDotDot">
        <color indexed="64"/>
      </bottom>
      <diagonal/>
    </border>
    <border>
      <left style="hair">
        <color indexed="64"/>
      </left>
      <right/>
      <top style="dashDotDot">
        <color indexed="64"/>
      </top>
      <bottom style="dashDotDot">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ashDotDot">
        <color indexed="64"/>
      </top>
      <bottom style="dashDotDot">
        <color indexed="64"/>
      </bottom>
      <diagonal/>
    </border>
    <border>
      <left style="hair">
        <color indexed="64"/>
      </left>
      <right style="thin">
        <color indexed="64"/>
      </right>
      <top style="dashDotDot">
        <color indexed="64"/>
      </top>
      <bottom style="double">
        <color indexed="64"/>
      </bottom>
      <diagonal/>
    </border>
    <border>
      <left/>
      <right style="thin">
        <color indexed="64"/>
      </right>
      <top style="double">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style="double">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hair">
        <color indexed="64"/>
      </right>
      <top style="double">
        <color indexed="64"/>
      </top>
      <bottom/>
      <diagonal/>
    </border>
  </borders>
  <cellStyleXfs count="1">
    <xf numFmtId="0" fontId="0" fillId="0" borderId="0">
      <alignment vertical="center"/>
    </xf>
  </cellStyleXfs>
  <cellXfs count="322">
    <xf numFmtId="0" fontId="0" fillId="0" borderId="0" xfId="0">
      <alignment vertical="center"/>
    </xf>
    <xf numFmtId="37" fontId="1" fillId="0" borderId="0" xfId="0" applyNumberFormat="1" applyFont="1" applyAlignment="1" applyProtection="1">
      <protection locked="0"/>
    </xf>
    <xf numFmtId="37" fontId="1" fillId="0" borderId="0" xfId="0" applyNumberFormat="1" applyFont="1" applyBorder="1" applyAlignment="1"/>
    <xf numFmtId="180" fontId="0" fillId="0" borderId="0" xfId="0" applyNumberFormat="1">
      <alignment vertical="center"/>
    </xf>
    <xf numFmtId="37" fontId="1" fillId="0" borderId="0" xfId="0" applyNumberFormat="1" applyFont="1" applyBorder="1" applyAlignment="1">
      <alignment horizontal="center"/>
    </xf>
    <xf numFmtId="0" fontId="0" fillId="0" borderId="0" xfId="0" applyAlignment="1">
      <alignment horizontal="center" vertical="center"/>
    </xf>
    <xf numFmtId="37" fontId="1" fillId="0" borderId="0" xfId="0" applyNumberFormat="1" applyFont="1" applyAlignment="1"/>
    <xf numFmtId="37" fontId="10" fillId="0" borderId="0" xfId="0" applyNumberFormat="1" applyFont="1" applyAlignment="1" applyProtection="1">
      <alignment horizontal="left"/>
      <protection locked="0"/>
    </xf>
    <xf numFmtId="37" fontId="0" fillId="0" borderId="0" xfId="0" applyNumberFormat="1" applyFont="1" applyAlignment="1" applyProtection="1">
      <protection locked="0"/>
    </xf>
    <xf numFmtId="37" fontId="11" fillId="0" borderId="0" xfId="0" applyNumberFormat="1" applyFont="1" applyAlignment="1" applyProtection="1">
      <alignment horizontal="left"/>
      <protection locked="0"/>
    </xf>
    <xf numFmtId="37" fontId="1" fillId="0" borderId="0" xfId="0" applyNumberFormat="1" applyFont="1" applyBorder="1" applyAlignment="1" applyProtection="1">
      <protection locked="0"/>
    </xf>
    <xf numFmtId="37" fontId="0" fillId="0" borderId="1" xfId="0" applyNumberFormat="1" applyBorder="1" applyAlignment="1" applyProtection="1">
      <protection locked="0"/>
    </xf>
    <xf numFmtId="37" fontId="1" fillId="0" borderId="1" xfId="0" applyNumberFormat="1" applyFont="1" applyBorder="1" applyAlignment="1" applyProtection="1">
      <protection locked="0"/>
    </xf>
    <xf numFmtId="37" fontId="1" fillId="2" borderId="2" xfId="0" applyNumberFormat="1" applyFont="1" applyFill="1" applyBorder="1" applyAlignment="1" applyProtection="1">
      <alignment horizontal="center" vertical="center"/>
      <protection locked="0"/>
    </xf>
    <xf numFmtId="37" fontId="1" fillId="2" borderId="0" xfId="0" applyNumberFormat="1" applyFont="1" applyFill="1" applyBorder="1" applyAlignment="1" applyProtection="1">
      <alignment horizontal="center" vertical="center"/>
      <protection locked="0"/>
    </xf>
    <xf numFmtId="37" fontId="1" fillId="2" borderId="3" xfId="0" applyNumberFormat="1" applyFont="1" applyFill="1" applyBorder="1" applyAlignment="1" applyProtection="1">
      <alignment horizontal="right"/>
      <protection locked="0"/>
    </xf>
    <xf numFmtId="37" fontId="1" fillId="2" borderId="4" xfId="0" applyNumberFormat="1" applyFont="1" applyFill="1" applyBorder="1" applyAlignment="1" applyProtection="1">
      <alignment horizontal="right"/>
      <protection locked="0"/>
    </xf>
    <xf numFmtId="37" fontId="1" fillId="2" borderId="5" xfId="0" applyNumberFormat="1" applyFont="1" applyFill="1" applyBorder="1" applyAlignment="1" applyProtection="1">
      <protection locked="0"/>
    </xf>
    <xf numFmtId="37" fontId="1" fillId="2" borderId="5" xfId="0" applyNumberFormat="1" applyFont="1" applyFill="1" applyBorder="1" applyAlignment="1" applyProtection="1">
      <alignment horizontal="center"/>
      <protection locked="0"/>
    </xf>
    <xf numFmtId="37" fontId="1" fillId="2" borderId="3" xfId="0" applyNumberFormat="1" applyFont="1" applyFill="1" applyBorder="1" applyAlignment="1" applyProtection="1">
      <alignment horizontal="center"/>
      <protection locked="0"/>
    </xf>
    <xf numFmtId="37" fontId="1" fillId="2" borderId="4" xfId="0" applyNumberFormat="1" applyFont="1" applyFill="1" applyBorder="1" applyAlignment="1" applyProtection="1">
      <alignment horizontal="center"/>
      <protection locked="0"/>
    </xf>
    <xf numFmtId="37" fontId="1" fillId="2" borderId="6" xfId="0" applyNumberFormat="1" applyFont="1" applyFill="1" applyBorder="1" applyAlignment="1" applyProtection="1">
      <alignment horizontal="center" vertical="center"/>
      <protection locked="0"/>
    </xf>
    <xf numFmtId="37" fontId="1" fillId="2" borderId="7" xfId="0" applyNumberFormat="1" applyFont="1" applyFill="1" applyBorder="1" applyAlignment="1" applyProtection="1">
      <alignment horizontal="center"/>
      <protection locked="0"/>
    </xf>
    <xf numFmtId="37" fontId="1" fillId="2" borderId="7" xfId="0" quotePrefix="1" applyNumberFormat="1" applyFont="1" applyFill="1" applyBorder="1" applyAlignment="1" applyProtection="1">
      <alignment horizontal="center"/>
      <protection locked="0"/>
    </xf>
    <xf numFmtId="37" fontId="1" fillId="2" borderId="8" xfId="0" applyNumberFormat="1" applyFont="1" applyFill="1" applyBorder="1" applyAlignment="1" applyProtection="1">
      <alignment horizontal="center"/>
      <protection locked="0"/>
    </xf>
    <xf numFmtId="37" fontId="1" fillId="2" borderId="9" xfId="0" applyNumberFormat="1" applyFont="1" applyFill="1" applyBorder="1" applyAlignment="1" applyProtection="1">
      <protection locked="0"/>
    </xf>
    <xf numFmtId="37" fontId="1" fillId="2" borderId="7" xfId="0" applyNumberFormat="1" applyFont="1" applyFill="1" applyBorder="1" applyAlignment="1" applyProtection="1">
      <protection locked="0"/>
    </xf>
    <xf numFmtId="37" fontId="1" fillId="2" borderId="10" xfId="0" applyNumberFormat="1" applyFont="1" applyFill="1" applyBorder="1" applyAlignment="1" applyProtection="1">
      <protection locked="0"/>
    </xf>
    <xf numFmtId="180" fontId="12" fillId="0" borderId="9" xfId="0" applyNumberFormat="1" applyFont="1" applyBorder="1" applyAlignment="1" applyProtection="1">
      <alignment horizontal="right"/>
      <protection locked="0"/>
    </xf>
    <xf numFmtId="180" fontId="12" fillId="0" borderId="7" xfId="0" applyNumberFormat="1" applyFont="1" applyBorder="1" applyAlignment="1" applyProtection="1">
      <alignment horizontal="right"/>
      <protection locked="0"/>
    </xf>
    <xf numFmtId="180" fontId="0" fillId="0" borderId="0" xfId="0" applyNumberFormat="1" applyAlignment="1"/>
    <xf numFmtId="180" fontId="0" fillId="0" borderId="0" xfId="0" applyNumberFormat="1" applyFont="1" applyFill="1" applyBorder="1" applyAlignment="1" applyProtection="1">
      <alignment horizontal="right"/>
      <protection locked="0"/>
    </xf>
    <xf numFmtId="180" fontId="0" fillId="3" borderId="0" xfId="0" applyNumberFormat="1" applyFill="1" applyAlignment="1"/>
    <xf numFmtId="180" fontId="12" fillId="4" borderId="9" xfId="0" applyNumberFormat="1" applyFont="1" applyFill="1" applyBorder="1" applyAlignment="1" applyProtection="1">
      <alignment horizontal="right"/>
      <protection locked="0"/>
    </xf>
    <xf numFmtId="180" fontId="12" fillId="4" borderId="7" xfId="0" applyNumberFormat="1" applyFont="1" applyFill="1" applyBorder="1" applyAlignment="1" applyProtection="1">
      <alignment horizontal="right"/>
      <protection locked="0"/>
    </xf>
    <xf numFmtId="180" fontId="12" fillId="4" borderId="8" xfId="0" applyNumberFormat="1" applyFont="1" applyFill="1" applyBorder="1" applyAlignment="1" applyProtection="1">
      <alignment horizontal="right"/>
      <protection locked="0"/>
    </xf>
    <xf numFmtId="180" fontId="12" fillId="4" borderId="11" xfId="0" applyNumberFormat="1" applyFont="1" applyFill="1" applyBorder="1" applyAlignment="1" applyProtection="1">
      <alignment horizontal="right"/>
      <protection locked="0"/>
    </xf>
    <xf numFmtId="180" fontId="12" fillId="4" borderId="10" xfId="0" applyNumberFormat="1" applyFont="1" applyFill="1" applyBorder="1" applyAlignment="1" applyProtection="1">
      <alignment horizontal="right"/>
      <protection locked="0"/>
    </xf>
    <xf numFmtId="180" fontId="13" fillId="0" borderId="12" xfId="0" applyNumberFormat="1" applyFont="1" applyBorder="1" applyAlignment="1" applyProtection="1">
      <alignment horizontal="right"/>
      <protection locked="0"/>
    </xf>
    <xf numFmtId="180" fontId="13" fillId="0" borderId="13" xfId="0" applyNumberFormat="1" applyFont="1" applyBorder="1" applyAlignment="1" applyProtection="1">
      <alignment horizontal="right"/>
      <protection locked="0"/>
    </xf>
    <xf numFmtId="180" fontId="13" fillId="0" borderId="14" xfId="0" applyNumberFormat="1" applyFont="1" applyBorder="1" applyAlignment="1" applyProtection="1">
      <alignment horizontal="right"/>
      <protection locked="0"/>
    </xf>
    <xf numFmtId="180" fontId="12" fillId="4" borderId="15" xfId="0" applyNumberFormat="1" applyFont="1" applyFill="1" applyBorder="1" applyAlignment="1" applyProtection="1">
      <alignment horizontal="right"/>
      <protection locked="0"/>
    </xf>
    <xf numFmtId="180" fontId="12" fillId="4" borderId="16" xfId="0" applyNumberFormat="1" applyFont="1" applyFill="1" applyBorder="1" applyAlignment="1" applyProtection="1">
      <alignment horizontal="right"/>
      <protection locked="0"/>
    </xf>
    <xf numFmtId="180" fontId="12" fillId="4" borderId="17" xfId="0" applyNumberFormat="1" applyFont="1" applyFill="1" applyBorder="1" applyAlignment="1" applyProtection="1">
      <alignment horizontal="right"/>
      <protection locked="0"/>
    </xf>
    <xf numFmtId="0" fontId="0" fillId="0" borderId="0" xfId="0" applyFill="1" applyAlignment="1"/>
    <xf numFmtId="37" fontId="15" fillId="3" borderId="18" xfId="0" applyNumberFormat="1" applyFont="1" applyFill="1" applyBorder="1" applyAlignment="1">
      <alignment horizontal="right"/>
    </xf>
    <xf numFmtId="37" fontId="15" fillId="3" borderId="19" xfId="0" applyNumberFormat="1" applyFont="1" applyFill="1" applyBorder="1" applyAlignment="1">
      <alignment horizontal="right"/>
    </xf>
    <xf numFmtId="37" fontId="15" fillId="3" borderId="20" xfId="0" applyNumberFormat="1" applyFont="1" applyFill="1" applyBorder="1" applyAlignment="1">
      <alignment horizontal="right"/>
    </xf>
    <xf numFmtId="37" fontId="15" fillId="3" borderId="21" xfId="0" applyNumberFormat="1" applyFont="1" applyFill="1" applyBorder="1" applyAlignment="1">
      <alignment horizontal="right"/>
    </xf>
    <xf numFmtId="37" fontId="1" fillId="0" borderId="0" xfId="0" applyNumberFormat="1" applyFont="1" applyAlignment="1">
      <alignment horizontal="center"/>
    </xf>
    <xf numFmtId="180" fontId="13" fillId="0" borderId="9" xfId="0" applyNumberFormat="1" applyFont="1" applyBorder="1" applyAlignment="1" applyProtection="1">
      <alignment horizontal="right"/>
      <protection locked="0"/>
    </xf>
    <xf numFmtId="180" fontId="13" fillId="0" borderId="7" xfId="0" applyNumberFormat="1" applyFont="1" applyBorder="1" applyAlignment="1" applyProtection="1">
      <alignment horizontal="right"/>
      <protection locked="0"/>
    </xf>
    <xf numFmtId="180" fontId="13" fillId="0" borderId="8" xfId="0" applyNumberFormat="1" applyFont="1" applyBorder="1" applyAlignment="1" applyProtection="1">
      <alignment horizontal="right"/>
      <protection locked="0"/>
    </xf>
    <xf numFmtId="37" fontId="0" fillId="0" borderId="0" xfId="0" applyNumberFormat="1" applyBorder="1" applyAlignment="1" applyProtection="1">
      <protection locked="0"/>
    </xf>
    <xf numFmtId="37" fontId="0" fillId="2" borderId="22" xfId="0" applyNumberFormat="1" applyFont="1" applyFill="1" applyBorder="1" applyAlignment="1" applyProtection="1">
      <alignment horizontal="center"/>
      <protection locked="0"/>
    </xf>
    <xf numFmtId="37" fontId="0" fillId="2" borderId="5" xfId="0" applyNumberFormat="1" applyFont="1" applyFill="1" applyBorder="1" applyAlignment="1" applyProtection="1">
      <alignment horizontal="center"/>
      <protection locked="0"/>
    </xf>
    <xf numFmtId="37" fontId="1" fillId="2" borderId="8" xfId="0" applyNumberFormat="1" applyFont="1" applyFill="1" applyBorder="1" applyAlignment="1" applyProtection="1">
      <protection locked="0"/>
    </xf>
    <xf numFmtId="180" fontId="12" fillId="0" borderId="8" xfId="0" applyNumberFormat="1" applyFont="1" applyBorder="1" applyAlignment="1" applyProtection="1">
      <alignment horizontal="right"/>
      <protection locked="0"/>
    </xf>
    <xf numFmtId="37" fontId="1" fillId="2" borderId="23" xfId="0" applyNumberFormat="1" applyFont="1" applyFill="1" applyBorder="1" applyAlignment="1" applyProtection="1">
      <alignment horizontal="right"/>
      <protection locked="0"/>
    </xf>
    <xf numFmtId="180" fontId="0" fillId="0" borderId="17" xfId="0" applyNumberFormat="1" applyFont="1" applyFill="1" applyBorder="1" applyAlignment="1" applyProtection="1">
      <alignment horizontal="right"/>
      <protection locked="0"/>
    </xf>
    <xf numFmtId="0" fontId="0" fillId="0" borderId="24" xfId="0" applyFont="1" applyBorder="1" applyAlignment="1"/>
    <xf numFmtId="0" fontId="0" fillId="0" borderId="25" xfId="0" applyFont="1" applyBorder="1" applyAlignment="1"/>
    <xf numFmtId="0" fontId="0" fillId="0" borderId="26" xfId="0" applyFont="1" applyBorder="1" applyAlignment="1"/>
    <xf numFmtId="0" fontId="0" fillId="0" borderId="0" xfId="0" applyFont="1" applyBorder="1" applyAlignment="1"/>
    <xf numFmtId="0" fontId="0" fillId="0" borderId="0" xfId="0" applyFont="1" applyBorder="1" applyAlignment="1">
      <alignment horizontal="right" vertical="center"/>
    </xf>
    <xf numFmtId="37" fontId="0" fillId="0" borderId="0" xfId="0" applyNumberFormat="1" applyFill="1" applyBorder="1" applyAlignment="1" applyProtection="1">
      <alignment horizontal="center"/>
      <protection locked="0"/>
    </xf>
    <xf numFmtId="37" fontId="1" fillId="0" borderId="0" xfId="0" applyNumberFormat="1" applyFont="1" applyFill="1" applyBorder="1" applyAlignment="1" applyProtection="1">
      <alignment horizontal="right"/>
      <protection locked="0"/>
    </xf>
    <xf numFmtId="37" fontId="0" fillId="0" borderId="0" xfId="0" applyNumberFormat="1" applyFont="1" applyFill="1" applyBorder="1" applyAlignment="1" applyProtection="1">
      <alignment horizontal="center"/>
      <protection locked="0"/>
    </xf>
    <xf numFmtId="37" fontId="1" fillId="0" borderId="0" xfId="0" applyNumberFormat="1" applyFont="1" applyFill="1" applyBorder="1" applyAlignment="1" applyProtection="1">
      <protection locked="0"/>
    </xf>
    <xf numFmtId="180" fontId="12" fillId="0" borderId="0" xfId="0" applyNumberFormat="1" applyFont="1" applyFill="1" applyBorder="1" applyAlignment="1" applyProtection="1">
      <alignment horizontal="right"/>
      <protection locked="0"/>
    </xf>
    <xf numFmtId="37" fontId="0" fillId="2" borderId="27" xfId="0" applyNumberFormat="1" applyFont="1" applyFill="1" applyBorder="1" applyAlignment="1" applyProtection="1">
      <alignment horizontal="center" vertical="center"/>
      <protection locked="0"/>
    </xf>
    <xf numFmtId="37" fontId="0" fillId="2" borderId="6" xfId="0" applyNumberFormat="1" applyFont="1" applyFill="1" applyBorder="1" applyAlignment="1" applyProtection="1">
      <alignment horizontal="center" vertical="center"/>
      <protection locked="0"/>
    </xf>
    <xf numFmtId="37" fontId="1" fillId="2" borderId="28" xfId="0" applyNumberFormat="1" applyFont="1" applyFill="1" applyBorder="1" applyAlignment="1" applyProtection="1">
      <alignment horizontal="left" vertical="center"/>
      <protection locked="0"/>
    </xf>
    <xf numFmtId="37" fontId="1" fillId="2" borderId="0" xfId="0" applyNumberFormat="1" applyFont="1" applyFill="1" applyBorder="1" applyAlignment="1" applyProtection="1">
      <alignment vertical="center"/>
      <protection locked="0"/>
    </xf>
    <xf numFmtId="37" fontId="1" fillId="2" borderId="29" xfId="0" applyNumberFormat="1" applyFont="1" applyFill="1" applyBorder="1" applyAlignment="1" applyProtection="1">
      <alignment vertical="center"/>
      <protection locked="0"/>
    </xf>
    <xf numFmtId="37" fontId="1" fillId="2" borderId="30" xfId="0" applyNumberFormat="1" applyFont="1" applyFill="1" applyBorder="1" applyAlignment="1" applyProtection="1">
      <alignment horizontal="left" vertical="center"/>
      <protection locked="0"/>
    </xf>
    <xf numFmtId="37" fontId="1" fillId="2" borderId="6" xfId="0" applyNumberFormat="1" applyFont="1" applyFill="1" applyBorder="1" applyAlignment="1" applyProtection="1">
      <alignment vertical="center"/>
      <protection locked="0"/>
    </xf>
    <xf numFmtId="37" fontId="1" fillId="2" borderId="31" xfId="0" applyNumberFormat="1" applyFont="1" applyFill="1" applyBorder="1" applyAlignment="1" applyProtection="1">
      <alignment vertical="center"/>
      <protection locked="0"/>
    </xf>
    <xf numFmtId="37" fontId="0" fillId="2" borderId="32" xfId="0" applyNumberFormat="1" applyFont="1" applyFill="1" applyBorder="1" applyAlignment="1" applyProtection="1">
      <alignment horizontal="center" vertical="center"/>
      <protection locked="0"/>
    </xf>
    <xf numFmtId="180" fontId="13" fillId="0" borderId="4" xfId="0" applyNumberFormat="1" applyFont="1" applyBorder="1" applyAlignment="1" applyProtection="1">
      <alignment horizontal="right"/>
      <protection locked="0"/>
    </xf>
    <xf numFmtId="180" fontId="13" fillId="0" borderId="5" xfId="0" applyNumberFormat="1" applyFont="1" applyBorder="1" applyAlignment="1" applyProtection="1">
      <alignment horizontal="right"/>
      <protection locked="0"/>
    </xf>
    <xf numFmtId="180" fontId="13" fillId="0" borderId="3" xfId="0" applyNumberFormat="1" applyFont="1" applyBorder="1" applyAlignment="1" applyProtection="1">
      <alignment horizontal="right"/>
      <protection locked="0"/>
    </xf>
    <xf numFmtId="37" fontId="1" fillId="2" borderId="28" xfId="0" applyNumberFormat="1" applyFont="1" applyFill="1" applyBorder="1" applyAlignment="1" applyProtection="1">
      <alignment vertical="center"/>
      <protection locked="0"/>
    </xf>
    <xf numFmtId="0" fontId="0" fillId="0" borderId="33" xfId="0" applyFont="1" applyBorder="1" applyAlignment="1"/>
    <xf numFmtId="180" fontId="13" fillId="0" borderId="34" xfId="0" applyNumberFormat="1" applyFont="1" applyBorder="1" applyAlignment="1" applyProtection="1">
      <alignment horizontal="right"/>
      <protection locked="0"/>
    </xf>
    <xf numFmtId="180" fontId="13" fillId="0" borderId="35" xfId="0" applyNumberFormat="1" applyFont="1" applyBorder="1" applyAlignment="1" applyProtection="1">
      <alignment horizontal="right"/>
      <protection locked="0"/>
    </xf>
    <xf numFmtId="180" fontId="13" fillId="0" borderId="24" xfId="0" applyNumberFormat="1" applyFont="1" applyBorder="1" applyAlignment="1" applyProtection="1">
      <alignment horizontal="right"/>
      <protection locked="0"/>
    </xf>
    <xf numFmtId="180" fontId="13" fillId="0" borderId="36" xfId="0" applyNumberFormat="1" applyFont="1" applyBorder="1" applyAlignment="1" applyProtection="1">
      <alignment horizontal="right"/>
      <protection locked="0"/>
    </xf>
    <xf numFmtId="180" fontId="13" fillId="0" borderId="37" xfId="0" applyNumberFormat="1" applyFont="1" applyBorder="1" applyAlignment="1" applyProtection="1">
      <alignment horizontal="right"/>
      <protection locked="0"/>
    </xf>
    <xf numFmtId="37" fontId="0" fillId="2" borderId="38" xfId="0" applyNumberFormat="1" applyFont="1" applyFill="1" applyBorder="1" applyAlignment="1" applyProtection="1">
      <alignment horizontal="center" vertical="center"/>
      <protection locked="0"/>
    </xf>
    <xf numFmtId="37" fontId="0" fillId="2" borderId="39" xfId="0" applyNumberFormat="1" applyFont="1" applyFill="1" applyBorder="1" applyAlignment="1" applyProtection="1">
      <alignment horizontal="center" vertical="center"/>
      <protection locked="0"/>
    </xf>
    <xf numFmtId="180" fontId="13" fillId="0" borderId="40" xfId="0" applyNumberFormat="1" applyFont="1" applyBorder="1" applyAlignment="1" applyProtection="1">
      <alignment horizontal="right"/>
      <protection locked="0"/>
    </xf>
    <xf numFmtId="180" fontId="13" fillId="0" borderId="41" xfId="0" applyNumberFormat="1" applyFont="1" applyBorder="1" applyAlignment="1" applyProtection="1">
      <alignment horizontal="right"/>
      <protection locked="0"/>
    </xf>
    <xf numFmtId="180" fontId="13" fillId="0" borderId="42" xfId="0" applyNumberFormat="1" applyFont="1" applyBorder="1" applyAlignment="1" applyProtection="1">
      <alignment horizontal="right"/>
      <protection locked="0"/>
    </xf>
    <xf numFmtId="180" fontId="13" fillId="0" borderId="38" xfId="0" applyNumberFormat="1" applyFont="1" applyBorder="1" applyAlignment="1" applyProtection="1">
      <alignment horizontal="right"/>
      <protection locked="0"/>
    </xf>
    <xf numFmtId="0" fontId="0" fillId="0" borderId="0" xfId="0" applyAlignment="1"/>
    <xf numFmtId="37" fontId="14" fillId="3" borderId="43" xfId="0" applyNumberFormat="1" applyFont="1" applyFill="1" applyBorder="1" applyAlignment="1">
      <alignment horizontal="center" vertical="center"/>
    </xf>
    <xf numFmtId="37" fontId="0" fillId="2" borderId="0" xfId="0" applyNumberFormat="1" applyFont="1" applyFill="1" applyBorder="1" applyAlignment="1" applyProtection="1">
      <alignment horizontal="center" vertical="center"/>
      <protection locked="0"/>
    </xf>
    <xf numFmtId="0" fontId="0" fillId="0" borderId="44" xfId="0" applyFont="1" applyBorder="1" applyAlignment="1"/>
    <xf numFmtId="37" fontId="0" fillId="2" borderId="28" xfId="0" applyNumberFormat="1" applyFont="1" applyFill="1" applyBorder="1" applyAlignment="1" applyProtection="1">
      <alignment horizontal="center" vertical="center"/>
      <protection locked="0"/>
    </xf>
    <xf numFmtId="180" fontId="13" fillId="0" borderId="45" xfId="0" applyNumberFormat="1" applyFont="1" applyBorder="1" applyAlignment="1" applyProtection="1">
      <alignment horizontal="right"/>
      <protection locked="0"/>
    </xf>
    <xf numFmtId="180" fontId="13" fillId="0" borderId="46" xfId="0" applyNumberFormat="1" applyFont="1" applyBorder="1" applyAlignment="1" applyProtection="1">
      <alignment horizontal="right"/>
      <protection locked="0"/>
    </xf>
    <xf numFmtId="180" fontId="13" fillId="0" borderId="47" xfId="0" applyNumberFormat="1" applyFont="1" applyBorder="1" applyAlignment="1" applyProtection="1">
      <alignment horizontal="right"/>
      <protection locked="0"/>
    </xf>
    <xf numFmtId="180" fontId="13" fillId="0" borderId="48" xfId="0" applyNumberFormat="1" applyFont="1" applyBorder="1" applyAlignment="1" applyProtection="1">
      <alignment horizontal="right"/>
      <protection locked="0"/>
    </xf>
    <xf numFmtId="180" fontId="13" fillId="0" borderId="49" xfId="0" applyNumberFormat="1" applyFont="1" applyBorder="1" applyAlignment="1" applyProtection="1">
      <alignment horizontal="right"/>
      <protection locked="0"/>
    </xf>
    <xf numFmtId="0" fontId="0" fillId="0" borderId="47" xfId="0" applyFont="1" applyBorder="1" applyAlignment="1"/>
    <xf numFmtId="37" fontId="1" fillId="2" borderId="50" xfId="0" applyNumberFormat="1" applyFont="1" applyFill="1" applyBorder="1" applyAlignment="1" applyProtection="1">
      <alignment horizontal="left" vertical="center"/>
      <protection locked="0"/>
    </xf>
    <xf numFmtId="37" fontId="1" fillId="2" borderId="51" xfId="0" applyNumberFormat="1" applyFont="1" applyFill="1" applyBorder="1" applyAlignment="1" applyProtection="1">
      <alignment vertical="center"/>
      <protection locked="0"/>
    </xf>
    <xf numFmtId="37" fontId="1" fillId="2" borderId="52" xfId="0" applyNumberFormat="1" applyFont="1" applyFill="1" applyBorder="1" applyAlignment="1" applyProtection="1">
      <alignment vertical="center"/>
      <protection locked="0"/>
    </xf>
    <xf numFmtId="37" fontId="0" fillId="2" borderId="51" xfId="0" applyNumberFormat="1" applyFont="1" applyFill="1" applyBorder="1" applyAlignment="1" applyProtection="1">
      <alignment horizontal="center" vertical="center"/>
      <protection locked="0"/>
    </xf>
    <xf numFmtId="180" fontId="13" fillId="0" borderId="53" xfId="0" applyNumberFormat="1" applyFont="1" applyBorder="1" applyAlignment="1" applyProtection="1">
      <alignment horizontal="right"/>
      <protection locked="0"/>
    </xf>
    <xf numFmtId="180" fontId="13" fillId="0" borderId="54" xfId="0" applyNumberFormat="1" applyFont="1" applyBorder="1" applyAlignment="1" applyProtection="1">
      <alignment horizontal="right"/>
      <protection locked="0"/>
    </xf>
    <xf numFmtId="180" fontId="13" fillId="0" borderId="55" xfId="0" applyNumberFormat="1" applyFont="1" applyBorder="1" applyAlignment="1" applyProtection="1">
      <alignment horizontal="right"/>
      <protection locked="0"/>
    </xf>
    <xf numFmtId="0" fontId="0" fillId="0" borderId="56" xfId="0" applyFont="1" applyBorder="1" applyAlignment="1"/>
    <xf numFmtId="0" fontId="16" fillId="0" borderId="0" xfId="0" applyFont="1" applyAlignment="1">
      <alignment vertical="center"/>
    </xf>
    <xf numFmtId="37" fontId="0" fillId="5" borderId="57" xfId="0" applyNumberFormat="1" applyFont="1" applyFill="1" applyBorder="1" applyAlignment="1" applyProtection="1">
      <alignment horizontal="center" vertical="center"/>
      <protection locked="0"/>
    </xf>
    <xf numFmtId="37" fontId="1" fillId="5" borderId="28" xfId="0" applyNumberFormat="1" applyFont="1" applyFill="1" applyBorder="1" applyAlignment="1" applyProtection="1">
      <alignment horizontal="left" vertical="center"/>
      <protection locked="0"/>
    </xf>
    <xf numFmtId="37" fontId="1" fillId="5" borderId="0" xfId="0" applyNumberFormat="1" applyFont="1" applyFill="1" applyBorder="1" applyAlignment="1" applyProtection="1">
      <alignment vertical="center"/>
      <protection locked="0"/>
    </xf>
    <xf numFmtId="37" fontId="1" fillId="5" borderId="29" xfId="0" applyNumberFormat="1" applyFont="1" applyFill="1" applyBorder="1" applyAlignment="1" applyProtection="1">
      <alignment vertical="center"/>
      <protection locked="0"/>
    </xf>
    <xf numFmtId="37" fontId="0" fillId="5" borderId="27" xfId="0" applyNumberFormat="1" applyFont="1" applyFill="1" applyBorder="1" applyAlignment="1" applyProtection="1">
      <alignment horizontal="center" vertical="center"/>
      <protection locked="0"/>
    </xf>
    <xf numFmtId="37" fontId="1" fillId="5" borderId="50" xfId="0" applyNumberFormat="1" applyFont="1" applyFill="1" applyBorder="1" applyAlignment="1" applyProtection="1">
      <alignment horizontal="left" vertical="center"/>
      <protection locked="0"/>
    </xf>
    <xf numFmtId="37" fontId="1" fillId="5" borderId="51" xfId="0" applyNumberFormat="1" applyFont="1" applyFill="1" applyBorder="1" applyAlignment="1" applyProtection="1">
      <alignment vertical="center"/>
      <protection locked="0"/>
    </xf>
    <xf numFmtId="37" fontId="1" fillId="5" borderId="52" xfId="0" applyNumberFormat="1" applyFont="1" applyFill="1" applyBorder="1" applyAlignment="1" applyProtection="1">
      <alignment vertical="center"/>
      <protection locked="0"/>
    </xf>
    <xf numFmtId="37" fontId="0" fillId="5" borderId="51" xfId="0" applyNumberFormat="1" applyFont="1" applyFill="1" applyBorder="1" applyAlignment="1" applyProtection="1">
      <alignment horizontal="center" vertical="center"/>
      <protection locked="0"/>
    </xf>
    <xf numFmtId="37" fontId="0" fillId="5" borderId="28" xfId="0" applyNumberFormat="1" applyFont="1" applyFill="1" applyBorder="1" applyAlignment="1" applyProtection="1">
      <alignment horizontal="center" vertical="center"/>
      <protection locked="0"/>
    </xf>
    <xf numFmtId="37" fontId="1" fillId="5" borderId="30" xfId="0" applyNumberFormat="1" applyFont="1" applyFill="1" applyBorder="1" applyAlignment="1" applyProtection="1">
      <alignment horizontal="left" vertical="center"/>
      <protection locked="0"/>
    </xf>
    <xf numFmtId="37" fontId="1" fillId="5" borderId="6" xfId="0" applyNumberFormat="1" applyFont="1" applyFill="1" applyBorder="1" applyAlignment="1" applyProtection="1">
      <alignment vertical="center"/>
      <protection locked="0"/>
    </xf>
    <xf numFmtId="37" fontId="1" fillId="5" borderId="31" xfId="0" applyNumberFormat="1" applyFont="1" applyFill="1" applyBorder="1" applyAlignment="1" applyProtection="1">
      <alignment vertical="center"/>
      <protection locked="0"/>
    </xf>
    <xf numFmtId="37" fontId="0" fillId="5" borderId="6" xfId="0" applyNumberFormat="1" applyFont="1" applyFill="1" applyBorder="1" applyAlignment="1" applyProtection="1">
      <alignment horizontal="center" vertical="center"/>
      <protection locked="0"/>
    </xf>
    <xf numFmtId="180" fontId="13" fillId="5" borderId="58" xfId="0" applyNumberFormat="1" applyFont="1" applyFill="1" applyBorder="1" applyAlignment="1" applyProtection="1">
      <alignment horizontal="right"/>
      <protection locked="0"/>
    </xf>
    <xf numFmtId="180" fontId="13" fillId="5" borderId="59" xfId="0" applyNumberFormat="1" applyFont="1" applyFill="1" applyBorder="1" applyAlignment="1" applyProtection="1">
      <alignment horizontal="right"/>
      <protection locked="0"/>
    </xf>
    <xf numFmtId="180" fontId="13" fillId="5" borderId="60" xfId="0" applyNumberFormat="1" applyFont="1" applyFill="1" applyBorder="1" applyAlignment="1" applyProtection="1">
      <alignment horizontal="right"/>
      <protection locked="0"/>
    </xf>
    <xf numFmtId="180" fontId="13" fillId="5" borderId="61" xfId="0" applyNumberFormat="1" applyFont="1" applyFill="1" applyBorder="1" applyAlignment="1" applyProtection="1">
      <alignment horizontal="right"/>
      <protection locked="0"/>
    </xf>
    <xf numFmtId="180" fontId="13" fillId="5" borderId="62" xfId="0" applyNumberFormat="1" applyFont="1" applyFill="1" applyBorder="1" applyAlignment="1" applyProtection="1">
      <alignment horizontal="right"/>
      <protection locked="0"/>
    </xf>
    <xf numFmtId="0" fontId="0" fillId="5" borderId="60" xfId="0" applyFont="1" applyFill="1" applyBorder="1" applyAlignment="1"/>
    <xf numFmtId="180" fontId="13" fillId="5" borderId="12" xfId="0" applyNumberFormat="1" applyFont="1" applyFill="1" applyBorder="1" applyAlignment="1" applyProtection="1">
      <alignment horizontal="right"/>
      <protection locked="0"/>
    </xf>
    <xf numFmtId="180" fontId="13" fillId="5" borderId="13" xfId="0" applyNumberFormat="1" applyFont="1" applyFill="1" applyBorder="1" applyAlignment="1" applyProtection="1">
      <alignment horizontal="right"/>
      <protection locked="0"/>
    </xf>
    <xf numFmtId="180" fontId="13" fillId="5" borderId="14" xfId="0" applyNumberFormat="1" applyFont="1" applyFill="1" applyBorder="1" applyAlignment="1" applyProtection="1">
      <alignment horizontal="right"/>
      <protection locked="0"/>
    </xf>
    <xf numFmtId="0" fontId="0" fillId="5" borderId="33" xfId="0" applyFont="1" applyFill="1" applyBorder="1" applyAlignment="1"/>
    <xf numFmtId="180" fontId="13" fillId="5" borderId="53" xfId="0" applyNumberFormat="1" applyFont="1" applyFill="1" applyBorder="1" applyAlignment="1" applyProtection="1">
      <alignment horizontal="right"/>
      <protection locked="0"/>
    </xf>
    <xf numFmtId="180" fontId="13" fillId="5" borderId="54" xfId="0" applyNumberFormat="1" applyFont="1" applyFill="1" applyBorder="1" applyAlignment="1" applyProtection="1">
      <alignment horizontal="right"/>
      <protection locked="0"/>
    </xf>
    <xf numFmtId="180" fontId="13" fillId="5" borderId="55" xfId="0" applyNumberFormat="1" applyFont="1" applyFill="1" applyBorder="1" applyAlignment="1" applyProtection="1">
      <alignment horizontal="right"/>
      <protection locked="0"/>
    </xf>
    <xf numFmtId="0" fontId="0" fillId="5" borderId="56" xfId="0" applyFont="1" applyFill="1" applyBorder="1" applyAlignment="1"/>
    <xf numFmtId="180" fontId="13" fillId="5" borderId="45" xfId="0" applyNumberFormat="1" applyFont="1" applyFill="1" applyBorder="1" applyAlignment="1" applyProtection="1">
      <alignment horizontal="right"/>
      <protection locked="0"/>
    </xf>
    <xf numFmtId="180" fontId="13" fillId="5" borderId="46" xfId="0" applyNumberFormat="1" applyFont="1" applyFill="1" applyBorder="1" applyAlignment="1" applyProtection="1">
      <alignment horizontal="right"/>
      <protection locked="0"/>
    </xf>
    <xf numFmtId="180" fontId="13" fillId="5" borderId="47" xfId="0" applyNumberFormat="1" applyFont="1" applyFill="1" applyBorder="1" applyAlignment="1" applyProtection="1">
      <alignment horizontal="right"/>
      <protection locked="0"/>
    </xf>
    <xf numFmtId="180" fontId="13" fillId="5" borderId="48" xfId="0" applyNumberFormat="1" applyFont="1" applyFill="1" applyBorder="1" applyAlignment="1" applyProtection="1">
      <alignment horizontal="right"/>
      <protection locked="0"/>
    </xf>
    <xf numFmtId="180" fontId="13" fillId="5" borderId="49" xfId="0" applyNumberFormat="1" applyFont="1" applyFill="1" applyBorder="1" applyAlignment="1" applyProtection="1">
      <alignment horizontal="right"/>
      <protection locked="0"/>
    </xf>
    <xf numFmtId="0" fontId="0" fillId="5" borderId="47" xfId="0" applyFont="1" applyFill="1" applyBorder="1" applyAlignment="1"/>
    <xf numFmtId="180" fontId="13" fillId="5" borderId="9" xfId="0" applyNumberFormat="1" applyFont="1" applyFill="1" applyBorder="1" applyAlignment="1" applyProtection="1">
      <alignment horizontal="right"/>
      <protection locked="0"/>
    </xf>
    <xf numFmtId="180" fontId="13" fillId="5" borderId="7" xfId="0" applyNumberFormat="1" applyFont="1" applyFill="1" applyBorder="1" applyAlignment="1" applyProtection="1">
      <alignment horizontal="right"/>
      <protection locked="0"/>
    </xf>
    <xf numFmtId="180" fontId="13" fillId="5" borderId="8" xfId="0" applyNumberFormat="1" applyFont="1" applyFill="1" applyBorder="1" applyAlignment="1" applyProtection="1">
      <alignment horizontal="right"/>
      <protection locked="0"/>
    </xf>
    <xf numFmtId="0" fontId="0" fillId="5" borderId="26" xfId="0" applyFont="1" applyFill="1" applyBorder="1" applyAlignment="1"/>
    <xf numFmtId="180" fontId="13" fillId="0" borderId="63" xfId="0" applyNumberFormat="1" applyFont="1" applyBorder="1" applyAlignment="1" applyProtection="1">
      <alignment horizontal="right"/>
      <protection locked="0"/>
    </xf>
    <xf numFmtId="0" fontId="0" fillId="0" borderId="22" xfId="0" applyFont="1" applyBorder="1" applyAlignment="1"/>
    <xf numFmtId="37" fontId="0" fillId="2" borderId="64" xfId="0" applyNumberFormat="1" applyFont="1" applyFill="1" applyBorder="1" applyAlignment="1" applyProtection="1">
      <alignment horizontal="center" vertical="center"/>
      <protection locked="0"/>
    </xf>
    <xf numFmtId="180" fontId="13" fillId="0" borderId="65" xfId="0" applyNumberFormat="1" applyFont="1" applyBorder="1" applyAlignment="1" applyProtection="1">
      <alignment horizontal="right"/>
      <protection locked="0"/>
    </xf>
    <xf numFmtId="180" fontId="13" fillId="0" borderId="66" xfId="0" applyNumberFormat="1" applyFont="1" applyBorder="1" applyAlignment="1" applyProtection="1">
      <alignment horizontal="right"/>
      <protection locked="0"/>
    </xf>
    <xf numFmtId="180" fontId="13" fillId="0" borderId="67" xfId="0" applyNumberFormat="1" applyFont="1" applyBorder="1" applyAlignment="1" applyProtection="1">
      <alignment horizontal="right"/>
      <protection locked="0"/>
    </xf>
    <xf numFmtId="180" fontId="13" fillId="0" borderId="68" xfId="0" applyNumberFormat="1" applyFont="1" applyBorder="1" applyAlignment="1" applyProtection="1">
      <alignment horizontal="right"/>
      <protection locked="0"/>
    </xf>
    <xf numFmtId="180" fontId="13" fillId="0" borderId="69" xfId="0" applyNumberFormat="1" applyFont="1" applyBorder="1" applyAlignment="1" applyProtection="1">
      <alignment horizontal="right"/>
      <protection locked="0"/>
    </xf>
    <xf numFmtId="0" fontId="0" fillId="0" borderId="67" xfId="0" applyFont="1" applyBorder="1" applyAlignment="1"/>
    <xf numFmtId="180" fontId="13" fillId="0" borderId="22" xfId="0" applyNumberFormat="1" applyFont="1" applyBorder="1" applyAlignment="1" applyProtection="1">
      <alignment horizontal="right"/>
      <protection locked="0"/>
    </xf>
    <xf numFmtId="37" fontId="0" fillId="2" borderId="70" xfId="0" applyNumberFormat="1" applyFont="1" applyFill="1" applyBorder="1" applyAlignment="1" applyProtection="1">
      <alignment horizontal="center" vertical="center"/>
      <protection locked="0"/>
    </xf>
    <xf numFmtId="180" fontId="13" fillId="0" borderId="11" xfId="0" applyNumberFormat="1" applyFont="1" applyBorder="1" applyAlignment="1" applyProtection="1">
      <alignment horizontal="right"/>
      <protection locked="0"/>
    </xf>
    <xf numFmtId="180" fontId="13" fillId="0" borderId="15" xfId="0" applyNumberFormat="1" applyFont="1" applyBorder="1" applyAlignment="1" applyProtection="1">
      <alignment horizontal="right"/>
      <protection locked="0"/>
    </xf>
    <xf numFmtId="180" fontId="13" fillId="0" borderId="17" xfId="0" applyNumberFormat="1" applyFont="1" applyBorder="1" applyAlignment="1" applyProtection="1">
      <alignment horizontal="right"/>
      <protection locked="0"/>
    </xf>
    <xf numFmtId="180" fontId="13" fillId="0" borderId="71" xfId="0" applyNumberFormat="1" applyFont="1" applyBorder="1" applyAlignment="1" applyProtection="1">
      <alignment horizontal="right"/>
      <protection locked="0"/>
    </xf>
    <xf numFmtId="180" fontId="13" fillId="0" borderId="16" xfId="0" applyNumberFormat="1" applyFont="1" applyBorder="1" applyAlignment="1" applyProtection="1">
      <alignment horizontal="right"/>
      <protection locked="0"/>
    </xf>
    <xf numFmtId="0" fontId="0" fillId="0" borderId="17" xfId="0" applyFont="1" applyBorder="1" applyAlignment="1"/>
    <xf numFmtId="0" fontId="0" fillId="0" borderId="0" xfId="0" applyFont="1" applyAlignment="1">
      <alignment vertical="center"/>
    </xf>
    <xf numFmtId="37" fontId="0" fillId="2" borderId="72" xfId="0" applyNumberFormat="1" applyFont="1" applyFill="1" applyBorder="1" applyAlignment="1" applyProtection="1">
      <alignment horizontal="center" vertical="center"/>
      <protection locked="0"/>
    </xf>
    <xf numFmtId="180" fontId="13" fillId="0" borderId="73" xfId="0" applyNumberFormat="1" applyFont="1" applyBorder="1" applyAlignment="1" applyProtection="1">
      <alignment horizontal="right"/>
      <protection locked="0"/>
    </xf>
    <xf numFmtId="37" fontId="5" fillId="0" borderId="0" xfId="0" applyNumberFormat="1" applyFont="1" applyAlignment="1" applyProtection="1"/>
    <xf numFmtId="37" fontId="5" fillId="0" borderId="0" xfId="0" applyNumberFormat="1" applyFont="1" applyAlignment="1" applyProtection="1">
      <alignment horizontal="center"/>
    </xf>
    <xf numFmtId="37" fontId="6" fillId="0" borderId="0" xfId="0" applyNumberFormat="1" applyFont="1" applyAlignment="1" applyProtection="1">
      <alignment horizontal="left"/>
    </xf>
    <xf numFmtId="0" fontId="5" fillId="0" borderId="0" xfId="0" applyFont="1" applyProtection="1">
      <alignment vertical="center"/>
    </xf>
    <xf numFmtId="0" fontId="0" fillId="0" borderId="0" xfId="0" applyProtection="1">
      <alignment vertical="center"/>
    </xf>
    <xf numFmtId="37" fontId="7" fillId="0" borderId="0" xfId="0" applyNumberFormat="1" applyFont="1" applyAlignment="1" applyProtection="1">
      <alignment horizontal="left"/>
    </xf>
    <xf numFmtId="37" fontId="5" fillId="0" borderId="0" xfId="0" applyNumberFormat="1" applyFont="1" applyBorder="1" applyAlignment="1" applyProtection="1"/>
    <xf numFmtId="37" fontId="5" fillId="0" borderId="0" xfId="0" applyNumberFormat="1" applyFont="1" applyBorder="1" applyAlignment="1" applyProtection="1">
      <alignment horizontal="center"/>
    </xf>
    <xf numFmtId="37" fontId="5" fillId="0" borderId="1" xfId="0" applyNumberFormat="1" applyFont="1" applyBorder="1" applyAlignment="1" applyProtection="1"/>
    <xf numFmtId="37" fontId="5" fillId="0" borderId="0" xfId="0" applyNumberFormat="1" applyFont="1" applyBorder="1" applyAlignment="1" applyProtection="1">
      <alignment horizontal="right"/>
    </xf>
    <xf numFmtId="37" fontId="5" fillId="2" borderId="2" xfId="0" applyNumberFormat="1" applyFont="1" applyFill="1" applyBorder="1" applyAlignment="1" applyProtection="1"/>
    <xf numFmtId="37" fontId="5" fillId="2" borderId="2" xfId="0" applyNumberFormat="1" applyFont="1" applyFill="1" applyBorder="1" applyAlignment="1" applyProtection="1">
      <alignment horizontal="center"/>
    </xf>
    <xf numFmtId="37" fontId="5" fillId="2" borderId="74" xfId="0" applyNumberFormat="1" applyFont="1" applyFill="1" applyBorder="1" applyAlignment="1" applyProtection="1"/>
    <xf numFmtId="37" fontId="5" fillId="2" borderId="0" xfId="0" applyNumberFormat="1" applyFont="1" applyFill="1" applyBorder="1" applyAlignment="1" applyProtection="1">
      <alignment horizontal="center"/>
    </xf>
    <xf numFmtId="37" fontId="9" fillId="2" borderId="28" xfId="0" applyNumberFormat="1" applyFont="1" applyFill="1" applyBorder="1" applyAlignment="1" applyProtection="1">
      <alignment horizontal="right"/>
    </xf>
    <xf numFmtId="37" fontId="5" fillId="2" borderId="28" xfId="0" applyNumberFormat="1" applyFont="1" applyFill="1" applyBorder="1" applyAlignment="1" applyProtection="1"/>
    <xf numFmtId="37" fontId="5" fillId="2" borderId="28" xfId="0" applyNumberFormat="1" applyFont="1" applyFill="1" applyBorder="1" applyAlignment="1" applyProtection="1">
      <alignment horizontal="right"/>
    </xf>
    <xf numFmtId="37" fontId="5" fillId="2" borderId="0" xfId="0" applyNumberFormat="1" applyFont="1" applyFill="1" applyBorder="1" applyAlignment="1" applyProtection="1">
      <alignment horizontal="left"/>
    </xf>
    <xf numFmtId="37" fontId="5" fillId="2" borderId="0" xfId="0" applyNumberFormat="1" applyFont="1" applyFill="1" applyBorder="1" applyAlignment="1" applyProtection="1"/>
    <xf numFmtId="37" fontId="5" fillId="2" borderId="29" xfId="0" applyNumberFormat="1" applyFont="1" applyFill="1" applyBorder="1" applyAlignment="1" applyProtection="1"/>
    <xf numFmtId="37" fontId="5" fillId="2" borderId="28" xfId="0" applyNumberFormat="1" applyFont="1" applyFill="1" applyBorder="1" applyAlignment="1" applyProtection="1">
      <alignment horizontal="center"/>
    </xf>
    <xf numFmtId="37" fontId="5" fillId="2" borderId="6" xfId="0" applyNumberFormat="1" applyFont="1" applyFill="1" applyBorder="1" applyAlignment="1" applyProtection="1"/>
    <xf numFmtId="37" fontId="5" fillId="2" borderId="6" xfId="0" applyNumberFormat="1" applyFont="1" applyFill="1" applyBorder="1" applyAlignment="1" applyProtection="1">
      <alignment horizontal="center"/>
    </xf>
    <xf numFmtId="37" fontId="5" fillId="2" borderId="31" xfId="0" applyNumberFormat="1" applyFont="1" applyFill="1" applyBorder="1" applyAlignment="1" applyProtection="1"/>
    <xf numFmtId="37" fontId="5" fillId="2" borderId="30" xfId="0" applyNumberFormat="1" applyFont="1" applyFill="1" applyBorder="1" applyAlignment="1" applyProtection="1">
      <alignment horizontal="center"/>
    </xf>
    <xf numFmtId="37" fontId="5" fillId="2" borderId="30" xfId="0" quotePrefix="1" applyNumberFormat="1" applyFont="1" applyFill="1" applyBorder="1" applyAlignment="1" applyProtection="1">
      <alignment horizontal="center"/>
    </xf>
    <xf numFmtId="37" fontId="5" fillId="2" borderId="30" xfId="0" applyNumberFormat="1" applyFont="1" applyFill="1" applyBorder="1" applyAlignment="1" applyProtection="1"/>
    <xf numFmtId="37" fontId="1" fillId="2" borderId="75" xfId="0" applyNumberFormat="1" applyFont="1" applyFill="1" applyBorder="1" applyAlignment="1" applyProtection="1"/>
    <xf numFmtId="37" fontId="1" fillId="2" borderId="75" xfId="0" applyNumberFormat="1" applyFont="1" applyFill="1" applyBorder="1" applyAlignment="1" applyProtection="1">
      <alignment horizontal="center"/>
    </xf>
    <xf numFmtId="37" fontId="1" fillId="2" borderId="76" xfId="0" applyNumberFormat="1" applyFont="1" applyFill="1" applyBorder="1" applyAlignment="1" applyProtection="1"/>
    <xf numFmtId="180" fontId="1" fillId="0" borderId="0" xfId="0" applyNumberFormat="1" applyFont="1" applyBorder="1" applyAlignment="1" applyProtection="1">
      <alignment horizontal="right"/>
    </xf>
    <xf numFmtId="180" fontId="1" fillId="0" borderId="0" xfId="0" applyNumberFormat="1" applyFont="1" applyAlignment="1" applyProtection="1">
      <alignment horizontal="right"/>
    </xf>
    <xf numFmtId="37" fontId="1" fillId="2" borderId="0" xfId="0" applyNumberFormat="1" applyFont="1" applyFill="1" applyBorder="1" applyAlignment="1" applyProtection="1">
      <alignment horizontal="left"/>
    </xf>
    <xf numFmtId="37" fontId="1" fillId="2" borderId="0" xfId="0" applyNumberFormat="1" applyFont="1" applyFill="1" applyBorder="1" applyAlignment="1" applyProtection="1"/>
    <xf numFmtId="180" fontId="1" fillId="0" borderId="28" xfId="0" applyNumberFormat="1" applyFont="1" applyBorder="1" applyAlignment="1" applyProtection="1">
      <alignment horizontal="right"/>
    </xf>
    <xf numFmtId="37" fontId="5" fillId="2" borderId="29" xfId="0" applyNumberFormat="1" applyFont="1" applyFill="1" applyBorder="1" applyAlignment="1" applyProtection="1">
      <alignment horizontal="left"/>
    </xf>
    <xf numFmtId="179" fontId="1" fillId="6" borderId="0" xfId="0" applyNumberFormat="1" applyFont="1" applyFill="1" applyBorder="1" applyAlignment="1" applyProtection="1">
      <alignment horizontal="right"/>
    </xf>
    <xf numFmtId="179" fontId="1" fillId="6" borderId="0" xfId="0" applyNumberFormat="1" applyFont="1" applyFill="1" applyAlignment="1" applyProtection="1">
      <alignment horizontal="right"/>
    </xf>
    <xf numFmtId="179" fontId="0" fillId="6" borderId="0" xfId="0" applyNumberFormat="1" applyFont="1" applyFill="1" applyBorder="1" applyAlignment="1" applyProtection="1">
      <alignment horizontal="right"/>
    </xf>
    <xf numFmtId="179" fontId="0" fillId="6" borderId="0" xfId="0" applyNumberFormat="1" applyFont="1" applyFill="1" applyAlignment="1" applyProtection="1">
      <alignment horizontal="right"/>
    </xf>
    <xf numFmtId="179" fontId="0" fillId="6" borderId="0" xfId="0" applyNumberFormat="1" applyFill="1" applyProtection="1">
      <alignment vertical="center"/>
    </xf>
    <xf numFmtId="37" fontId="4" fillId="2" borderId="0" xfId="0" applyNumberFormat="1" applyFont="1" applyFill="1" applyBorder="1" applyAlignment="1" applyProtection="1">
      <alignment horizontal="left"/>
    </xf>
    <xf numFmtId="37" fontId="4" fillId="2" borderId="0" xfId="0" applyNumberFormat="1" applyFont="1" applyFill="1" applyBorder="1" applyAlignment="1" applyProtection="1"/>
    <xf numFmtId="180" fontId="4" fillId="0" borderId="28" xfId="0" applyNumberFormat="1" applyFont="1" applyBorder="1" applyAlignment="1" applyProtection="1">
      <alignment horizontal="right"/>
    </xf>
    <xf numFmtId="180" fontId="4" fillId="0" borderId="0" xfId="0" applyNumberFormat="1" applyFont="1" applyAlignment="1" applyProtection="1">
      <alignment horizontal="right"/>
    </xf>
    <xf numFmtId="37" fontId="1" fillId="2" borderId="0" xfId="0" applyNumberFormat="1" applyFont="1" applyFill="1" applyBorder="1" applyAlignment="1" applyProtection="1">
      <alignment horizontal="center"/>
    </xf>
    <xf numFmtId="37" fontId="1" fillId="2" borderId="29" xfId="0" applyNumberFormat="1" applyFont="1" applyFill="1" applyBorder="1" applyAlignment="1" applyProtection="1"/>
    <xf numFmtId="37" fontId="4" fillId="2" borderId="0" xfId="0" applyNumberFormat="1" applyFont="1" applyFill="1" applyBorder="1" applyAlignment="1" applyProtection="1">
      <alignment horizontal="center"/>
    </xf>
    <xf numFmtId="37" fontId="4" fillId="2" borderId="29" xfId="0" applyNumberFormat="1" applyFont="1" applyFill="1" applyBorder="1" applyAlignment="1" applyProtection="1"/>
    <xf numFmtId="179" fontId="4" fillId="6" borderId="0" xfId="0" applyNumberFormat="1" applyFont="1" applyFill="1" applyBorder="1" applyAlignment="1" applyProtection="1">
      <alignment horizontal="right"/>
    </xf>
    <xf numFmtId="179" fontId="4" fillId="6" borderId="0" xfId="0" applyNumberFormat="1" applyFont="1" applyFill="1" applyAlignment="1" applyProtection="1">
      <alignment horizontal="right"/>
    </xf>
    <xf numFmtId="180" fontId="0" fillId="0" borderId="0" xfId="0" applyNumberFormat="1" applyProtection="1">
      <alignment vertical="center"/>
    </xf>
    <xf numFmtId="179" fontId="4" fillId="6" borderId="28" xfId="0" applyNumberFormat="1" applyFont="1" applyFill="1" applyBorder="1" applyAlignment="1" applyProtection="1">
      <alignment horizontal="right"/>
    </xf>
    <xf numFmtId="179" fontId="1" fillId="6" borderId="28" xfId="0" applyNumberFormat="1" applyFont="1" applyFill="1" applyBorder="1" applyAlignment="1" applyProtection="1">
      <alignment horizontal="right"/>
    </xf>
    <xf numFmtId="37" fontId="5" fillId="2" borderId="0" xfId="0" applyNumberFormat="1" applyFont="1" applyFill="1" applyBorder="1" applyAlignment="1" applyProtection="1">
      <alignment horizontal="distributed" indent="1"/>
    </xf>
    <xf numFmtId="37" fontId="5" fillId="2" borderId="29" xfId="0" applyNumberFormat="1" applyFont="1" applyFill="1" applyBorder="1" applyAlignment="1" applyProtection="1">
      <alignment horizontal="distributed" indent="1"/>
    </xf>
    <xf numFmtId="180" fontId="0" fillId="0" borderId="0" xfId="0" applyNumberFormat="1" applyFill="1" applyProtection="1">
      <alignment vertical="center"/>
    </xf>
    <xf numFmtId="179" fontId="0" fillId="6" borderId="0" xfId="0" applyNumberFormat="1" applyFill="1" applyAlignment="1" applyProtection="1">
      <alignment horizontal="right"/>
    </xf>
    <xf numFmtId="37" fontId="5" fillId="2" borderId="0" xfId="0" applyNumberFormat="1" applyFont="1" applyFill="1" applyAlignment="1" applyProtection="1">
      <alignment horizontal="left"/>
    </xf>
    <xf numFmtId="179" fontId="0" fillId="6" borderId="0" xfId="0" applyNumberFormat="1" applyFill="1" applyBorder="1" applyAlignment="1" applyProtection="1">
      <alignment horizontal="right"/>
    </xf>
    <xf numFmtId="37" fontId="1" fillId="0" borderId="0" xfId="0" applyNumberFormat="1" applyFont="1" applyBorder="1" applyAlignment="1" applyProtection="1">
      <alignment horizontal="right"/>
    </xf>
    <xf numFmtId="37" fontId="5" fillId="2" borderId="6" xfId="0" applyNumberFormat="1" applyFont="1" applyFill="1" applyBorder="1" applyAlignment="1" applyProtection="1">
      <alignment horizontal="left"/>
    </xf>
    <xf numFmtId="180" fontId="1" fillId="0" borderId="6" xfId="0" applyNumberFormat="1" applyFont="1" applyBorder="1" applyAlignment="1" applyProtection="1">
      <alignment horizontal="right"/>
    </xf>
    <xf numFmtId="37" fontId="1" fillId="2" borderId="6" xfId="0" applyNumberFormat="1" applyFont="1" applyFill="1" applyBorder="1" applyAlignment="1" applyProtection="1"/>
    <xf numFmtId="37" fontId="1" fillId="2" borderId="31" xfId="0" applyNumberFormat="1" applyFont="1" applyFill="1" applyBorder="1" applyAlignment="1" applyProtection="1"/>
    <xf numFmtId="37" fontId="1" fillId="0" borderId="6" xfId="0" applyNumberFormat="1" applyFont="1" applyBorder="1" applyAlignment="1" applyProtection="1">
      <alignment horizontal="right"/>
    </xf>
    <xf numFmtId="37" fontId="8" fillId="0" borderId="0" xfId="0" applyNumberFormat="1" applyFont="1" applyBorder="1" applyAlignment="1" applyProtection="1"/>
    <xf numFmtId="37" fontId="5" fillId="0" borderId="0" xfId="0" applyNumberFormat="1" applyFont="1" applyFill="1" applyBorder="1" applyAlignment="1" applyProtection="1">
      <alignment horizontal="center"/>
    </xf>
    <xf numFmtId="37" fontId="5" fillId="0" borderId="0" xfId="0" applyNumberFormat="1" applyFont="1" applyFill="1" applyBorder="1" applyAlignment="1" applyProtection="1"/>
    <xf numFmtId="0" fontId="0" fillId="0" borderId="0" xfId="0" applyAlignment="1" applyProtection="1">
      <alignment horizontal="center" vertical="center"/>
    </xf>
    <xf numFmtId="37" fontId="5" fillId="2" borderId="30" xfId="0" applyNumberFormat="1" applyFont="1" applyFill="1" applyBorder="1" applyAlignment="1" applyProtection="1">
      <alignment horizontal="right"/>
    </xf>
    <xf numFmtId="37" fontId="5" fillId="2" borderId="0" xfId="0" applyNumberFormat="1" applyFont="1" applyFill="1" applyBorder="1" applyAlignment="1" applyProtection="1">
      <alignment horizontal="distributed" indent="1"/>
    </xf>
    <xf numFmtId="37" fontId="5" fillId="2" borderId="29" xfId="0" applyNumberFormat="1" applyFont="1" applyFill="1" applyBorder="1" applyAlignment="1" applyProtection="1">
      <alignment horizontal="distributed" indent="1"/>
    </xf>
    <xf numFmtId="37" fontId="5" fillId="2" borderId="0" xfId="0" applyNumberFormat="1" applyFont="1" applyFill="1" applyBorder="1" applyAlignment="1" applyProtection="1">
      <alignment horizontal="left" indent="1"/>
    </xf>
    <xf numFmtId="37" fontId="5" fillId="2" borderId="29" xfId="0" applyNumberFormat="1" applyFont="1" applyFill="1" applyBorder="1" applyAlignment="1" applyProtection="1">
      <alignment horizontal="left" indent="1"/>
    </xf>
    <xf numFmtId="37" fontId="5" fillId="2" borderId="0" xfId="0" applyNumberFormat="1" applyFont="1" applyFill="1" applyBorder="1" applyAlignment="1" applyProtection="1">
      <alignment horizontal="center"/>
    </xf>
    <xf numFmtId="37" fontId="5" fillId="2" borderId="29" xfId="0" applyNumberFormat="1" applyFont="1" applyFill="1" applyBorder="1" applyAlignment="1" applyProtection="1">
      <alignment horizontal="center"/>
    </xf>
    <xf numFmtId="37" fontId="4" fillId="2" borderId="0" xfId="0" applyNumberFormat="1" applyFont="1" applyFill="1" applyBorder="1" applyAlignment="1" applyProtection="1">
      <alignment horizontal="center"/>
    </xf>
    <xf numFmtId="37" fontId="4" fillId="2" borderId="29" xfId="0" applyNumberFormat="1" applyFont="1" applyFill="1" applyBorder="1" applyAlignment="1" applyProtection="1">
      <alignment horizontal="center"/>
    </xf>
    <xf numFmtId="37" fontId="5" fillId="2" borderId="82" xfId="0" applyNumberFormat="1" applyFont="1" applyFill="1" applyBorder="1" applyAlignment="1" applyProtection="1">
      <alignment horizontal="center" vertical="center"/>
    </xf>
    <xf numFmtId="37" fontId="5" fillId="2" borderId="83" xfId="0" applyNumberFormat="1" applyFont="1" applyFill="1" applyBorder="1" applyAlignment="1" applyProtection="1">
      <alignment horizontal="center" vertical="center"/>
    </xf>
    <xf numFmtId="37" fontId="5" fillId="2" borderId="84" xfId="0" applyNumberFormat="1" applyFont="1" applyFill="1" applyBorder="1" applyAlignment="1" applyProtection="1">
      <alignment horizontal="center" vertical="center"/>
    </xf>
    <xf numFmtId="37" fontId="5" fillId="2" borderId="70" xfId="0" applyNumberFormat="1" applyFont="1" applyFill="1" applyBorder="1" applyAlignment="1" applyProtection="1">
      <alignment horizontal="center"/>
    </xf>
    <xf numFmtId="37" fontId="5" fillId="2" borderId="80" xfId="0" applyNumberFormat="1" applyFont="1" applyFill="1" applyBorder="1" applyAlignment="1" applyProtection="1">
      <alignment horizontal="center"/>
    </xf>
    <xf numFmtId="37" fontId="5" fillId="2" borderId="81" xfId="0" applyNumberFormat="1" applyFont="1" applyFill="1" applyBorder="1" applyAlignment="1" applyProtection="1">
      <alignment horizontal="center"/>
    </xf>
    <xf numFmtId="37" fontId="5" fillId="2" borderId="77" xfId="0" applyNumberFormat="1" applyFont="1" applyFill="1" applyBorder="1" applyAlignment="1" applyProtection="1">
      <alignment horizontal="center"/>
    </xf>
    <xf numFmtId="37" fontId="5" fillId="2" borderId="78" xfId="0" applyNumberFormat="1" applyFont="1" applyFill="1" applyBorder="1" applyAlignment="1" applyProtection="1">
      <alignment horizontal="center"/>
    </xf>
    <xf numFmtId="37" fontId="5" fillId="2" borderId="79" xfId="0" applyNumberFormat="1" applyFont="1" applyFill="1" applyBorder="1" applyAlignment="1" applyProtection="1">
      <alignment horizontal="center"/>
    </xf>
    <xf numFmtId="37" fontId="0" fillId="2" borderId="30" xfId="0" applyNumberFormat="1" applyFont="1" applyFill="1" applyBorder="1" applyAlignment="1" applyProtection="1">
      <alignment horizontal="center" vertical="center" wrapText="1"/>
      <protection locked="0"/>
    </xf>
    <xf numFmtId="37" fontId="0" fillId="2" borderId="6" xfId="0" applyNumberFormat="1" applyFont="1" applyFill="1" applyBorder="1" applyAlignment="1" applyProtection="1">
      <alignment horizontal="center" vertical="center" wrapText="1"/>
      <protection locked="0"/>
    </xf>
    <xf numFmtId="37" fontId="0" fillId="2" borderId="31" xfId="0" applyNumberFormat="1" applyFont="1" applyFill="1" applyBorder="1" applyAlignment="1" applyProtection="1">
      <alignment horizontal="center" vertical="center" wrapText="1"/>
      <protection locked="0"/>
    </xf>
    <xf numFmtId="0" fontId="0" fillId="4" borderId="0" xfId="0" applyFill="1" applyAlignment="1">
      <alignment horizontal="center" vertical="center"/>
    </xf>
    <xf numFmtId="37" fontId="0" fillId="2" borderId="32" xfId="0" applyNumberFormat="1" applyFont="1" applyFill="1" applyBorder="1" applyAlignment="1" applyProtection="1">
      <alignment horizontal="center" vertical="center"/>
      <protection locked="0"/>
    </xf>
    <xf numFmtId="37" fontId="1" fillId="2" borderId="75" xfId="0" applyNumberFormat="1" applyFont="1" applyFill="1" applyBorder="1" applyAlignment="1" applyProtection="1">
      <alignment horizontal="center" vertical="center"/>
      <protection locked="0"/>
    </xf>
    <xf numFmtId="37" fontId="1" fillId="2" borderId="76" xfId="0" applyNumberFormat="1" applyFont="1" applyFill="1" applyBorder="1" applyAlignment="1" applyProtection="1">
      <alignment horizontal="center" vertical="center"/>
      <protection locked="0"/>
    </xf>
    <xf numFmtId="37" fontId="0" fillId="2" borderId="32" xfId="0" applyNumberFormat="1" applyFont="1" applyFill="1" applyBorder="1" applyAlignment="1">
      <alignment horizontal="center" vertical="center"/>
    </xf>
    <xf numFmtId="37" fontId="1" fillId="2" borderId="75" xfId="0" applyNumberFormat="1" applyFont="1" applyFill="1" applyBorder="1" applyAlignment="1">
      <alignment horizontal="center" vertical="center"/>
    </xf>
    <xf numFmtId="37" fontId="1" fillId="2" borderId="76" xfId="0" applyNumberFormat="1" applyFont="1" applyFill="1" applyBorder="1" applyAlignment="1">
      <alignment horizontal="center" vertical="center"/>
    </xf>
    <xf numFmtId="37" fontId="0" fillId="2" borderId="70" xfId="0" applyNumberFormat="1" applyFont="1" applyFill="1" applyBorder="1" applyAlignment="1" applyProtection="1">
      <alignment horizontal="center" vertical="center"/>
      <protection locked="0"/>
    </xf>
    <xf numFmtId="37" fontId="0" fillId="2" borderId="80" xfId="0" applyNumberFormat="1" applyFont="1" applyFill="1" applyBorder="1" applyAlignment="1" applyProtection="1">
      <alignment horizontal="center" vertical="center"/>
      <protection locked="0"/>
    </xf>
    <xf numFmtId="37" fontId="0" fillId="2" borderId="81" xfId="0" applyNumberFormat="1" applyFont="1" applyFill="1" applyBorder="1" applyAlignment="1" applyProtection="1">
      <alignment horizontal="center" vertical="center"/>
      <protection locked="0"/>
    </xf>
    <xf numFmtId="37" fontId="14" fillId="3" borderId="77" xfId="0" applyNumberFormat="1" applyFont="1" applyFill="1" applyBorder="1" applyAlignment="1">
      <alignment horizontal="center" vertical="center"/>
    </xf>
    <xf numFmtId="37" fontId="14" fillId="3" borderId="78" xfId="0" applyNumberFormat="1" applyFont="1" applyFill="1" applyBorder="1" applyAlignment="1">
      <alignment horizontal="center" vertical="center"/>
    </xf>
    <xf numFmtId="37" fontId="14" fillId="3" borderId="79" xfId="0" applyNumberFormat="1" applyFont="1" applyFill="1" applyBorder="1" applyAlignment="1">
      <alignment horizontal="center" vertical="center"/>
    </xf>
    <xf numFmtId="37" fontId="0" fillId="2" borderId="16" xfId="0" applyNumberFormat="1" applyFont="1" applyFill="1" applyBorder="1" applyAlignment="1" applyProtection="1">
      <alignment horizontal="center"/>
      <protection locked="0"/>
    </xf>
    <xf numFmtId="37" fontId="1" fillId="2" borderId="80" xfId="0" applyNumberFormat="1" applyFont="1" applyFill="1" applyBorder="1" applyAlignment="1" applyProtection="1">
      <alignment horizontal="center"/>
      <protection locked="0"/>
    </xf>
    <xf numFmtId="37" fontId="1" fillId="2" borderId="71" xfId="0" applyNumberFormat="1" applyFont="1" applyFill="1" applyBorder="1" applyAlignment="1" applyProtection="1">
      <alignment horizontal="center"/>
      <protection locked="0"/>
    </xf>
    <xf numFmtId="37" fontId="0" fillId="2" borderId="64" xfId="0" applyNumberFormat="1" applyFont="1" applyFill="1" applyBorder="1" applyAlignment="1" applyProtection="1">
      <alignment horizontal="center" vertical="center"/>
      <protection locked="0"/>
    </xf>
    <xf numFmtId="37" fontId="1" fillId="2" borderId="85" xfId="0" applyNumberFormat="1" applyFont="1" applyFill="1" applyBorder="1" applyAlignment="1" applyProtection="1">
      <alignment horizontal="center" vertical="center"/>
      <protection locked="0"/>
    </xf>
    <xf numFmtId="37" fontId="1" fillId="2" borderId="86" xfId="0" applyNumberFormat="1" applyFont="1" applyFill="1" applyBorder="1" applyAlignment="1" applyProtection="1">
      <alignment horizontal="center" vertical="center"/>
      <protection locked="0"/>
    </xf>
    <xf numFmtId="37" fontId="4" fillId="2" borderId="70" xfId="0" applyNumberFormat="1" applyFont="1" applyFill="1" applyBorder="1" applyAlignment="1" applyProtection="1">
      <alignment horizontal="center" vertical="center"/>
      <protection locked="0"/>
    </xf>
    <xf numFmtId="37" fontId="4" fillId="2" borderId="80" xfId="0" applyNumberFormat="1" applyFont="1" applyFill="1" applyBorder="1" applyAlignment="1" applyProtection="1">
      <alignment horizontal="center" vertical="center"/>
      <protection locked="0"/>
    </xf>
    <xf numFmtId="37" fontId="4" fillId="2" borderId="81" xfId="0" applyNumberFormat="1" applyFont="1" applyFill="1" applyBorder="1" applyAlignment="1" applyProtection="1">
      <alignment horizontal="center" vertical="center"/>
      <protection locked="0"/>
    </xf>
    <xf numFmtId="37" fontId="4" fillId="4" borderId="70" xfId="0" applyNumberFormat="1" applyFont="1" applyFill="1" applyBorder="1" applyAlignment="1">
      <alignment horizontal="center" vertical="center"/>
    </xf>
    <xf numFmtId="37" fontId="4" fillId="4" borderId="80" xfId="0" applyNumberFormat="1" applyFont="1" applyFill="1" applyBorder="1" applyAlignment="1">
      <alignment horizontal="center" vertical="center"/>
    </xf>
    <xf numFmtId="37" fontId="4" fillId="4" borderId="81" xfId="0" applyNumberFormat="1" applyFont="1" applyFill="1" applyBorder="1" applyAlignment="1">
      <alignment horizontal="center" vertical="center"/>
    </xf>
    <xf numFmtId="37" fontId="0" fillId="2" borderId="0" xfId="0" applyNumberFormat="1" applyFont="1" applyFill="1" applyBorder="1" applyAlignment="1" applyProtection="1">
      <alignment horizontal="center"/>
      <protection locked="0"/>
    </xf>
    <xf numFmtId="37" fontId="0" fillId="5" borderId="57" xfId="0" applyNumberFormat="1" applyFont="1" applyFill="1" applyBorder="1" applyAlignment="1">
      <alignment horizontal="center" vertical="center"/>
    </xf>
    <xf numFmtId="37" fontId="0" fillId="5" borderId="88" xfId="0" applyNumberFormat="1" applyFont="1" applyFill="1" applyBorder="1" applyAlignment="1">
      <alignment horizontal="center" vertical="center"/>
    </xf>
    <xf numFmtId="37" fontId="0" fillId="5" borderId="89" xfId="0" applyNumberFormat="1" applyFont="1" applyFill="1" applyBorder="1" applyAlignment="1">
      <alignment horizontal="center" vertical="center"/>
    </xf>
    <xf numFmtId="37" fontId="0" fillId="5" borderId="28" xfId="0" applyNumberFormat="1" applyFont="1" applyFill="1" applyBorder="1" applyAlignment="1">
      <alignment horizontal="center" vertical="center"/>
    </xf>
    <xf numFmtId="37" fontId="0" fillId="5" borderId="0" xfId="0" applyNumberFormat="1" applyFont="1" applyFill="1" applyBorder="1" applyAlignment="1">
      <alignment horizontal="center" vertical="center"/>
    </xf>
    <xf numFmtId="37" fontId="0" fillId="5" borderId="29" xfId="0" applyNumberFormat="1" applyFont="1" applyFill="1" applyBorder="1" applyAlignment="1">
      <alignment horizontal="center" vertical="center"/>
    </xf>
    <xf numFmtId="37" fontId="1" fillId="2" borderId="90" xfId="0" applyNumberFormat="1" applyFont="1" applyFill="1" applyBorder="1" applyAlignment="1" applyProtection="1">
      <alignment horizontal="center" vertical="center"/>
      <protection locked="0"/>
    </xf>
    <xf numFmtId="37" fontId="1" fillId="2" borderId="4" xfId="0" applyNumberFormat="1" applyFont="1" applyFill="1" applyBorder="1" applyAlignment="1" applyProtection="1">
      <alignment horizontal="center" vertical="center"/>
      <protection locked="0"/>
    </xf>
    <xf numFmtId="37" fontId="1" fillId="2" borderId="9" xfId="0" applyNumberFormat="1" applyFont="1" applyFill="1" applyBorder="1" applyAlignment="1" applyProtection="1">
      <alignment horizontal="center" vertical="center"/>
      <protection locked="0"/>
    </xf>
    <xf numFmtId="37" fontId="1" fillId="2" borderId="20" xfId="0" applyNumberFormat="1" applyFont="1" applyFill="1" applyBorder="1" applyAlignment="1" applyProtection="1">
      <alignment horizontal="center"/>
      <protection locked="0"/>
    </xf>
    <xf numFmtId="37" fontId="1" fillId="2" borderId="78" xfId="0" applyNumberFormat="1" applyFont="1" applyFill="1" applyBorder="1" applyAlignment="1" applyProtection="1">
      <alignment horizontal="center"/>
      <protection locked="0"/>
    </xf>
    <xf numFmtId="37" fontId="1" fillId="2" borderId="79" xfId="0" applyNumberFormat="1" applyFont="1" applyFill="1" applyBorder="1" applyAlignment="1" applyProtection="1">
      <alignment horizontal="center"/>
      <protection locked="0"/>
    </xf>
    <xf numFmtId="37" fontId="0" fillId="2" borderId="77" xfId="0" applyNumberFormat="1" applyFill="1" applyBorder="1" applyAlignment="1" applyProtection="1">
      <alignment horizontal="center"/>
      <protection locked="0"/>
    </xf>
    <xf numFmtId="37" fontId="0" fillId="2" borderId="78" xfId="0" applyNumberFormat="1" applyFill="1" applyBorder="1" applyAlignment="1" applyProtection="1">
      <alignment horizontal="center"/>
      <protection locked="0"/>
    </xf>
    <xf numFmtId="37" fontId="0" fillId="2" borderId="79" xfId="0" applyNumberFormat="1" applyFill="1" applyBorder="1" applyAlignment="1" applyProtection="1">
      <alignment horizontal="center"/>
      <protection locked="0"/>
    </xf>
    <xf numFmtId="37" fontId="0" fillId="2" borderId="75" xfId="0" applyNumberFormat="1" applyFont="1" applyFill="1" applyBorder="1" applyAlignment="1" applyProtection="1">
      <alignment horizontal="center" vertical="center"/>
      <protection locked="0"/>
    </xf>
    <xf numFmtId="37" fontId="0" fillId="2" borderId="76" xfId="0" applyNumberFormat="1" applyFont="1" applyFill="1" applyBorder="1" applyAlignment="1" applyProtection="1">
      <alignment horizontal="center" vertical="center"/>
      <protection locked="0"/>
    </xf>
    <xf numFmtId="37" fontId="1" fillId="2" borderId="87" xfId="0" applyNumberFormat="1" applyFont="1" applyFill="1" applyBorder="1" applyAlignment="1" applyProtection="1">
      <alignment horizontal="center" vertical="center"/>
      <protection locked="0"/>
    </xf>
    <xf numFmtId="37" fontId="1" fillId="2" borderId="2" xfId="0" applyNumberFormat="1" applyFont="1" applyFill="1" applyBorder="1" applyAlignment="1" applyProtection="1">
      <alignment horizontal="center" vertical="center"/>
      <protection locked="0"/>
    </xf>
    <xf numFmtId="37" fontId="1" fillId="2" borderId="74" xfId="0" applyNumberFormat="1" applyFont="1" applyFill="1" applyBorder="1" applyAlignment="1" applyProtection="1">
      <alignment horizontal="center" vertical="center"/>
      <protection locked="0"/>
    </xf>
    <xf numFmtId="37" fontId="1" fillId="2" borderId="28" xfId="0" applyNumberFormat="1" applyFont="1" applyFill="1" applyBorder="1" applyAlignment="1" applyProtection="1">
      <alignment horizontal="center" vertical="center"/>
      <protection locked="0"/>
    </xf>
    <xf numFmtId="37" fontId="1" fillId="2" borderId="0" xfId="0" applyNumberFormat="1" applyFont="1" applyFill="1" applyBorder="1" applyAlignment="1" applyProtection="1">
      <alignment horizontal="center" vertical="center"/>
      <protection locked="0"/>
    </xf>
    <xf numFmtId="37" fontId="1" fillId="2" borderId="29" xfId="0" applyNumberFormat="1" applyFont="1" applyFill="1" applyBorder="1" applyAlignment="1" applyProtection="1">
      <alignment horizontal="center" vertical="center"/>
      <protection locked="0"/>
    </xf>
    <xf numFmtId="37" fontId="1" fillId="2" borderId="30" xfId="0" applyNumberFormat="1" applyFont="1" applyFill="1" applyBorder="1" applyAlignment="1" applyProtection="1">
      <alignment horizontal="center" vertical="center"/>
      <protection locked="0"/>
    </xf>
    <xf numFmtId="37" fontId="1" fillId="2" borderId="6" xfId="0" applyNumberFormat="1" applyFont="1" applyFill="1" applyBorder="1" applyAlignment="1" applyProtection="1">
      <alignment horizontal="center" vertical="center"/>
      <protection locked="0"/>
    </xf>
    <xf numFmtId="37" fontId="1" fillId="2" borderId="31" xfId="0" applyNumberFormat="1" applyFont="1" applyFill="1" applyBorder="1" applyAlignment="1" applyProtection="1">
      <alignment horizontal="center" vertical="center"/>
      <protection locked="0"/>
    </xf>
    <xf numFmtId="37" fontId="0" fillId="2" borderId="28" xfId="0" applyNumberFormat="1" applyFont="1" applyFill="1" applyBorder="1" applyAlignment="1" applyProtection="1">
      <alignment horizontal="center" vertical="center"/>
      <protection locked="0"/>
    </xf>
    <xf numFmtId="37" fontId="0" fillId="2" borderId="64" xfId="0" applyNumberFormat="1" applyFont="1" applyFill="1" applyBorder="1" applyAlignment="1">
      <alignment horizontal="center" vertical="center"/>
    </xf>
    <xf numFmtId="37" fontId="1" fillId="2" borderId="85" xfId="0" applyNumberFormat="1" applyFont="1" applyFill="1" applyBorder="1" applyAlignment="1">
      <alignment horizontal="center" vertical="center"/>
    </xf>
    <xf numFmtId="37" fontId="1" fillId="2" borderId="86" xfId="0" applyNumberFormat="1" applyFont="1" applyFill="1" applyBorder="1" applyAlignment="1">
      <alignment horizontal="center" vertical="center"/>
    </xf>
    <xf numFmtId="37" fontId="0" fillId="2" borderId="85" xfId="0" applyNumberFormat="1" applyFont="1" applyFill="1" applyBorder="1" applyAlignment="1" applyProtection="1">
      <alignment horizontal="center" vertical="center"/>
      <protection locked="0"/>
    </xf>
    <xf numFmtId="37" fontId="0" fillId="2" borderId="86"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30CF7-DA18-438E-A943-F880489909E0}">
  <sheetPr>
    <tabColor theme="0"/>
  </sheetPr>
  <dimension ref="A1:AH52"/>
  <sheetViews>
    <sheetView showGridLines="0" tabSelected="1" zoomScale="90" zoomScaleNormal="90" zoomScaleSheetLayoutView="80" workbookViewId="0">
      <selection activeCell="J24" sqref="J24"/>
    </sheetView>
  </sheetViews>
  <sheetFormatPr defaultColWidth="9" defaultRowHeight="13" x14ac:dyDescent="0.2"/>
  <cols>
    <col min="1" max="1" width="4.6328125" style="177" customWidth="1"/>
    <col min="2" max="2" width="3.36328125" style="242" customWidth="1"/>
    <col min="3" max="3" width="9.36328125" style="177" customWidth="1"/>
    <col min="4" max="4" width="11.1796875" style="177" customWidth="1"/>
    <col min="5" max="6" width="10.36328125" style="177" bestFit="1" customWidth="1"/>
    <col min="7" max="8" width="9.08984375" style="177" bestFit="1" customWidth="1"/>
    <col min="9" max="10" width="9.7265625" style="177" customWidth="1"/>
    <col min="11" max="12" width="10.36328125" style="177" bestFit="1" customWidth="1"/>
    <col min="13" max="14" width="9.7265625" style="177" customWidth="1"/>
    <col min="15" max="15" width="9.453125" style="177" customWidth="1"/>
    <col min="16" max="16" width="9.26953125" style="177" bestFit="1" customWidth="1"/>
    <col min="17" max="17" width="11" style="177" bestFit="1" customWidth="1"/>
    <col min="18" max="18" width="2.6328125" style="177" customWidth="1"/>
    <col min="19" max="19" width="2" style="177" customWidth="1"/>
    <col min="20" max="20" width="10.08984375" style="177" customWidth="1"/>
    <col min="21" max="33" width="9.7265625" style="177" customWidth="1"/>
    <col min="34" max="16384" width="9" style="177"/>
  </cols>
  <sheetData>
    <row r="1" spans="1:33" ht="16.5" x14ac:dyDescent="0.25">
      <c r="A1" s="173"/>
      <c r="B1" s="174"/>
      <c r="C1" s="173"/>
      <c r="D1" s="175" t="s">
        <v>103</v>
      </c>
      <c r="E1" s="173"/>
      <c r="F1" s="173"/>
      <c r="G1" s="173"/>
      <c r="H1" s="173"/>
      <c r="I1" s="173"/>
      <c r="J1" s="173"/>
      <c r="K1" s="173"/>
      <c r="L1" s="173"/>
      <c r="M1" s="173"/>
      <c r="N1" s="173"/>
      <c r="O1" s="173"/>
      <c r="P1" s="173"/>
      <c r="Q1" s="176"/>
      <c r="R1" s="176"/>
      <c r="S1" s="176"/>
      <c r="T1" s="176"/>
      <c r="U1" s="176"/>
      <c r="V1" s="176"/>
      <c r="W1" s="176"/>
      <c r="X1" s="176"/>
      <c r="Y1" s="176"/>
      <c r="Z1" s="176"/>
      <c r="AA1" s="176"/>
      <c r="AB1" s="176"/>
      <c r="AC1" s="176"/>
      <c r="AD1" s="176"/>
      <c r="AE1" s="176"/>
      <c r="AF1" s="176"/>
      <c r="AG1" s="176"/>
    </row>
    <row r="2" spans="1:33" ht="14.25" customHeight="1" x14ac:dyDescent="0.2">
      <c r="A2" s="173"/>
      <c r="B2" s="174"/>
      <c r="C2" s="178" t="s">
        <v>31</v>
      </c>
      <c r="D2" s="173"/>
      <c r="E2" s="176"/>
      <c r="F2" s="173"/>
      <c r="G2" s="173"/>
      <c r="H2" s="173"/>
      <c r="I2" s="173"/>
      <c r="J2" s="173"/>
      <c r="K2" s="173"/>
      <c r="L2" s="173"/>
      <c r="M2" s="173"/>
      <c r="N2" s="173"/>
      <c r="O2" s="173"/>
      <c r="P2" s="173"/>
      <c r="Q2" s="176"/>
      <c r="R2" s="176"/>
      <c r="S2" s="176"/>
      <c r="T2" s="176"/>
      <c r="U2" s="176"/>
      <c r="V2" s="176"/>
      <c r="W2" s="176"/>
      <c r="X2" s="176"/>
      <c r="Y2" s="176"/>
      <c r="Z2" s="176"/>
      <c r="AA2" s="176"/>
      <c r="AB2" s="176"/>
      <c r="AC2" s="176"/>
      <c r="AD2" s="176"/>
      <c r="AE2" s="176"/>
      <c r="AF2" s="176"/>
      <c r="AG2" s="176"/>
    </row>
    <row r="3" spans="1:33" ht="14.25" customHeight="1" thickBot="1" x14ac:dyDescent="0.25">
      <c r="A3" s="179"/>
      <c r="B3" s="180"/>
      <c r="C3" s="179"/>
      <c r="D3" s="179"/>
      <c r="E3" s="181"/>
      <c r="F3" s="181"/>
      <c r="G3" s="181"/>
      <c r="H3" s="181"/>
      <c r="I3" s="181"/>
      <c r="J3" s="181"/>
      <c r="K3" s="181"/>
      <c r="L3" s="181"/>
      <c r="M3" s="181"/>
      <c r="N3" s="181"/>
      <c r="O3" s="181"/>
      <c r="P3" s="181"/>
      <c r="Q3" s="176"/>
      <c r="R3" s="176"/>
      <c r="S3" s="176"/>
      <c r="T3" s="176"/>
      <c r="U3" s="176"/>
      <c r="V3" s="176"/>
      <c r="W3" s="176"/>
      <c r="X3" s="176"/>
      <c r="Y3" s="176"/>
      <c r="Z3" s="176"/>
      <c r="AA3" s="176"/>
      <c r="AB3" s="176"/>
      <c r="AC3" s="176"/>
      <c r="AD3" s="176"/>
      <c r="AE3" s="176"/>
      <c r="AF3" s="176"/>
      <c r="AG3" s="182" t="s">
        <v>0</v>
      </c>
    </row>
    <row r="4" spans="1:33" ht="14.25" customHeight="1" thickTop="1" x14ac:dyDescent="0.2">
      <c r="A4" s="183"/>
      <c r="B4" s="184"/>
      <c r="C4" s="185"/>
      <c r="D4" s="252" t="s">
        <v>76</v>
      </c>
      <c r="E4" s="258" t="s">
        <v>104</v>
      </c>
      <c r="F4" s="259"/>
      <c r="G4" s="259"/>
      <c r="H4" s="259"/>
      <c r="I4" s="259"/>
      <c r="J4" s="259"/>
      <c r="K4" s="259"/>
      <c r="L4" s="260"/>
      <c r="M4" s="258" t="s">
        <v>84</v>
      </c>
      <c r="N4" s="259"/>
      <c r="O4" s="259"/>
      <c r="P4" s="259"/>
      <c r="Q4" s="176"/>
      <c r="R4" s="183"/>
      <c r="S4" s="183"/>
      <c r="T4" s="185"/>
      <c r="U4" s="252" t="s">
        <v>76</v>
      </c>
      <c r="V4" s="258" t="s">
        <v>104</v>
      </c>
      <c r="W4" s="259"/>
      <c r="X4" s="259"/>
      <c r="Y4" s="259"/>
      <c r="Z4" s="259"/>
      <c r="AA4" s="259"/>
      <c r="AB4" s="259"/>
      <c r="AC4" s="260"/>
      <c r="AD4" s="258" t="s">
        <v>84</v>
      </c>
      <c r="AE4" s="259"/>
      <c r="AF4" s="259"/>
      <c r="AG4" s="259"/>
    </row>
    <row r="5" spans="1:33" ht="14.25" customHeight="1" x14ac:dyDescent="0.2">
      <c r="A5" s="248" t="s">
        <v>75</v>
      </c>
      <c r="B5" s="248"/>
      <c r="C5" s="249"/>
      <c r="D5" s="253"/>
      <c r="E5" s="255" t="s">
        <v>78</v>
      </c>
      <c r="F5" s="256"/>
      <c r="G5" s="256"/>
      <c r="H5" s="256"/>
      <c r="I5" s="256"/>
      <c r="J5" s="256"/>
      <c r="K5" s="257"/>
      <c r="L5" s="193" t="s">
        <v>106</v>
      </c>
      <c r="M5" s="187"/>
      <c r="N5" s="188"/>
      <c r="O5" s="187"/>
      <c r="P5" s="189"/>
      <c r="Q5" s="176"/>
      <c r="R5" s="190"/>
      <c r="S5" s="191"/>
      <c r="T5" s="192"/>
      <c r="U5" s="253"/>
      <c r="V5" s="255" t="s">
        <v>78</v>
      </c>
      <c r="W5" s="256"/>
      <c r="X5" s="256"/>
      <c r="Y5" s="256"/>
      <c r="Z5" s="256"/>
      <c r="AA5" s="256"/>
      <c r="AB5" s="257"/>
      <c r="AC5" s="193" t="s">
        <v>106</v>
      </c>
      <c r="AD5" s="187"/>
      <c r="AE5" s="188"/>
      <c r="AF5" s="187"/>
      <c r="AG5" s="189"/>
    </row>
    <row r="6" spans="1:33" ht="14.25" customHeight="1" x14ac:dyDescent="0.2">
      <c r="A6" s="248" t="s">
        <v>74</v>
      </c>
      <c r="B6" s="248"/>
      <c r="C6" s="249"/>
      <c r="D6" s="253"/>
      <c r="E6" s="255" t="s">
        <v>77</v>
      </c>
      <c r="F6" s="256"/>
      <c r="G6" s="257"/>
      <c r="H6" s="193" t="s">
        <v>79</v>
      </c>
      <c r="I6" s="255" t="s">
        <v>81</v>
      </c>
      <c r="J6" s="257"/>
      <c r="K6" s="193" t="s">
        <v>111</v>
      </c>
      <c r="L6" s="193" t="s">
        <v>107</v>
      </c>
      <c r="M6" s="193" t="s">
        <v>6</v>
      </c>
      <c r="N6" s="193" t="s">
        <v>7</v>
      </c>
      <c r="O6" s="193" t="s">
        <v>8</v>
      </c>
      <c r="P6" s="193" t="s">
        <v>32</v>
      </c>
      <c r="Q6" s="176"/>
      <c r="R6" s="248" t="s">
        <v>2</v>
      </c>
      <c r="S6" s="248"/>
      <c r="T6" s="249"/>
      <c r="U6" s="253"/>
      <c r="V6" s="255" t="s">
        <v>77</v>
      </c>
      <c r="W6" s="256"/>
      <c r="X6" s="257"/>
      <c r="Y6" s="193" t="s">
        <v>79</v>
      </c>
      <c r="Z6" s="255" t="s">
        <v>81</v>
      </c>
      <c r="AA6" s="257"/>
      <c r="AB6" s="193" t="s">
        <v>111</v>
      </c>
      <c r="AC6" s="193" t="s">
        <v>107</v>
      </c>
      <c r="AD6" s="193" t="s">
        <v>6</v>
      </c>
      <c r="AE6" s="193" t="s">
        <v>7</v>
      </c>
      <c r="AF6" s="193" t="s">
        <v>8</v>
      </c>
      <c r="AG6" s="193" t="s">
        <v>32</v>
      </c>
    </row>
    <row r="7" spans="1:33" ht="14.25" customHeight="1" x14ac:dyDescent="0.2">
      <c r="A7" s="194"/>
      <c r="B7" s="195"/>
      <c r="C7" s="196"/>
      <c r="D7" s="254"/>
      <c r="E7" s="195" t="s">
        <v>9</v>
      </c>
      <c r="F7" s="197" t="s">
        <v>5</v>
      </c>
      <c r="G7" s="197" t="s">
        <v>10</v>
      </c>
      <c r="H7" s="198" t="s">
        <v>80</v>
      </c>
      <c r="I7" s="197" t="s">
        <v>82</v>
      </c>
      <c r="J7" s="197" t="s">
        <v>83</v>
      </c>
      <c r="K7" s="197" t="s">
        <v>110</v>
      </c>
      <c r="L7" s="243" t="s">
        <v>105</v>
      </c>
      <c r="M7" s="243" t="s">
        <v>108</v>
      </c>
      <c r="N7" s="199"/>
      <c r="O7" s="243" t="s">
        <v>109</v>
      </c>
      <c r="P7" s="199"/>
      <c r="Q7" s="176"/>
      <c r="R7" s="194"/>
      <c r="S7" s="194"/>
      <c r="T7" s="196"/>
      <c r="U7" s="254"/>
      <c r="V7" s="195" t="s">
        <v>9</v>
      </c>
      <c r="W7" s="197" t="s">
        <v>5</v>
      </c>
      <c r="X7" s="197" t="s">
        <v>10</v>
      </c>
      <c r="Y7" s="198" t="s">
        <v>80</v>
      </c>
      <c r="Z7" s="197" t="s">
        <v>82</v>
      </c>
      <c r="AA7" s="197" t="s">
        <v>83</v>
      </c>
      <c r="AB7" s="197" t="s">
        <v>110</v>
      </c>
      <c r="AC7" s="243" t="s">
        <v>105</v>
      </c>
      <c r="AD7" s="243" t="s">
        <v>108</v>
      </c>
      <c r="AE7" s="199"/>
      <c r="AF7" s="243" t="s">
        <v>109</v>
      </c>
      <c r="AG7" s="199"/>
    </row>
    <row r="8" spans="1:33" ht="14.25" customHeight="1" x14ac:dyDescent="0.2">
      <c r="A8" s="200"/>
      <c r="B8" s="201"/>
      <c r="C8" s="202"/>
      <c r="D8" s="203"/>
      <c r="E8" s="204"/>
      <c r="F8" s="204"/>
      <c r="G8" s="204"/>
      <c r="H8" s="204"/>
      <c r="I8" s="204"/>
      <c r="J8" s="204"/>
      <c r="K8" s="204"/>
      <c r="L8" s="204"/>
      <c r="M8" s="204"/>
      <c r="N8" s="204"/>
      <c r="O8" s="204"/>
      <c r="P8" s="204"/>
      <c r="R8" s="205"/>
      <c r="S8" s="206"/>
      <c r="T8" s="206"/>
      <c r="U8" s="207"/>
      <c r="V8" s="204"/>
      <c r="W8" s="204"/>
      <c r="X8" s="204"/>
      <c r="Y8" s="204"/>
      <c r="Z8" s="204"/>
      <c r="AA8" s="204"/>
      <c r="AB8" s="204"/>
      <c r="AC8" s="204"/>
      <c r="AD8" s="204"/>
      <c r="AE8" s="204"/>
      <c r="AF8" s="204"/>
      <c r="AG8" s="204"/>
    </row>
    <row r="9" spans="1:33" ht="14.25" customHeight="1" x14ac:dyDescent="0.2">
      <c r="A9" s="186" t="s">
        <v>13</v>
      </c>
      <c r="B9" s="186">
        <v>30</v>
      </c>
      <c r="C9" s="208" t="s">
        <v>14</v>
      </c>
      <c r="D9" s="209">
        <v>1074209</v>
      </c>
      <c r="E9" s="210">
        <v>24637</v>
      </c>
      <c r="F9" s="210">
        <v>38621</v>
      </c>
      <c r="G9" s="210">
        <v>1854</v>
      </c>
      <c r="H9" s="210">
        <v>2573</v>
      </c>
      <c r="I9" s="210">
        <v>204691</v>
      </c>
      <c r="J9" s="210">
        <v>257596</v>
      </c>
      <c r="K9" s="210">
        <v>17639</v>
      </c>
      <c r="L9" s="210">
        <v>15323</v>
      </c>
      <c r="M9" s="210">
        <v>133443</v>
      </c>
      <c r="N9" s="210">
        <v>360873</v>
      </c>
      <c r="O9" s="210">
        <v>16924</v>
      </c>
      <c r="P9" s="209">
        <v>35</v>
      </c>
      <c r="Q9" s="224"/>
      <c r="R9" s="205"/>
      <c r="S9" s="206"/>
      <c r="T9" s="206"/>
      <c r="U9" s="207"/>
      <c r="V9" s="204"/>
      <c r="W9" s="204"/>
      <c r="X9" s="204"/>
      <c r="Y9" s="204"/>
      <c r="Z9" s="204"/>
      <c r="AA9" s="204"/>
      <c r="AB9" s="204"/>
      <c r="AC9" s="204"/>
      <c r="AD9" s="204"/>
      <c r="AE9" s="204"/>
      <c r="AF9" s="204"/>
      <c r="AG9" s="204"/>
    </row>
    <row r="10" spans="1:33" ht="14.25" customHeight="1" x14ac:dyDescent="0.2">
      <c r="A10" s="186"/>
      <c r="B10" s="186">
        <v>31</v>
      </c>
      <c r="C10" s="192"/>
      <c r="D10" s="211">
        <v>1073973</v>
      </c>
      <c r="E10" s="212">
        <v>24884</v>
      </c>
      <c r="F10" s="212">
        <v>38604</v>
      </c>
      <c r="G10" s="212">
        <v>1871</v>
      </c>
      <c r="H10" s="212">
        <v>2548</v>
      </c>
      <c r="I10" s="212">
        <v>208977</v>
      </c>
      <c r="J10" s="212">
        <v>252934</v>
      </c>
      <c r="K10" s="212">
        <v>17737</v>
      </c>
      <c r="L10" s="212">
        <v>15543</v>
      </c>
      <c r="M10" s="212">
        <v>132188</v>
      </c>
      <c r="N10" s="212">
        <v>361729</v>
      </c>
      <c r="O10" s="212">
        <v>16924</v>
      </c>
      <c r="P10" s="209">
        <v>34</v>
      </c>
      <c r="Q10" s="224"/>
      <c r="R10" s="205"/>
      <c r="S10" s="206"/>
      <c r="T10" s="206"/>
      <c r="U10" s="207"/>
      <c r="V10" s="204"/>
      <c r="W10" s="204"/>
      <c r="X10" s="204"/>
      <c r="Y10" s="204"/>
      <c r="Z10" s="204"/>
      <c r="AA10" s="204"/>
      <c r="AB10" s="204"/>
      <c r="AC10" s="204"/>
      <c r="AD10" s="204"/>
      <c r="AE10" s="204"/>
      <c r="AF10" s="204"/>
      <c r="AG10" s="204"/>
    </row>
    <row r="11" spans="1:33" ht="14.25" customHeight="1" x14ac:dyDescent="0.2">
      <c r="A11" s="186" t="s">
        <v>114</v>
      </c>
      <c r="B11" s="186">
        <v>2</v>
      </c>
      <c r="C11" s="192"/>
      <c r="D11" s="211">
        <v>1070318</v>
      </c>
      <c r="E11" s="212">
        <v>25091</v>
      </c>
      <c r="F11" s="212">
        <v>38584</v>
      </c>
      <c r="G11" s="212">
        <v>1906</v>
      </c>
      <c r="H11" s="212">
        <v>2496</v>
      </c>
      <c r="I11" s="212">
        <v>212980</v>
      </c>
      <c r="J11" s="212">
        <v>246883</v>
      </c>
      <c r="K11" s="212">
        <v>17828</v>
      </c>
      <c r="L11" s="212">
        <v>15864</v>
      </c>
      <c r="M11" s="212">
        <v>130686</v>
      </c>
      <c r="N11" s="212">
        <v>362684</v>
      </c>
      <c r="O11" s="212">
        <v>15282</v>
      </c>
      <c r="P11" s="209">
        <v>34</v>
      </c>
      <c r="Q11" s="224"/>
      <c r="R11" s="205"/>
      <c r="S11" s="206"/>
      <c r="T11" s="206"/>
      <c r="U11" s="207"/>
      <c r="V11" s="204"/>
      <c r="W11" s="204"/>
      <c r="X11" s="204"/>
      <c r="Y11" s="204"/>
      <c r="Z11" s="204"/>
      <c r="AA11" s="204"/>
      <c r="AB11" s="204"/>
      <c r="AC11" s="204"/>
      <c r="AD11" s="204"/>
      <c r="AE11" s="204"/>
      <c r="AF11" s="204"/>
      <c r="AG11" s="204"/>
    </row>
    <row r="12" spans="1:33" ht="14.25" customHeight="1" x14ac:dyDescent="0.2">
      <c r="A12" s="186"/>
      <c r="B12" s="186">
        <v>3</v>
      </c>
      <c r="C12" s="192"/>
      <c r="D12" s="213">
        <v>1070224</v>
      </c>
      <c r="E12" s="213">
        <v>25245</v>
      </c>
      <c r="F12" s="213">
        <v>38782</v>
      </c>
      <c r="G12" s="213">
        <v>1959</v>
      </c>
      <c r="H12" s="213">
        <v>2384</v>
      </c>
      <c r="I12" s="213">
        <v>217248</v>
      </c>
      <c r="J12" s="213">
        <v>241252</v>
      </c>
      <c r="K12" s="213">
        <v>17949</v>
      </c>
      <c r="L12" s="213">
        <v>16481</v>
      </c>
      <c r="M12" s="213">
        <v>129803</v>
      </c>
      <c r="N12" s="213">
        <v>363282</v>
      </c>
      <c r="O12" s="213">
        <v>15809</v>
      </c>
      <c r="P12" s="209">
        <v>30</v>
      </c>
      <c r="Q12" s="224"/>
      <c r="R12" s="205"/>
      <c r="S12" s="206"/>
      <c r="T12" s="206"/>
      <c r="U12" s="207"/>
      <c r="V12" s="204"/>
      <c r="W12" s="204"/>
      <c r="X12" s="204"/>
      <c r="Y12" s="204"/>
      <c r="Z12" s="204"/>
      <c r="AA12" s="204"/>
      <c r="AB12" s="204"/>
      <c r="AC12" s="204"/>
      <c r="AD12" s="204"/>
      <c r="AE12" s="204"/>
      <c r="AF12" s="204"/>
      <c r="AG12" s="204"/>
    </row>
    <row r="13" spans="1:33" ht="14.25" customHeight="1" x14ac:dyDescent="0.2">
      <c r="A13" s="186"/>
      <c r="B13" s="186">
        <v>4</v>
      </c>
      <c r="C13" s="192"/>
      <c r="D13" s="211">
        <v>1067387</v>
      </c>
      <c r="E13" s="212">
        <v>25435</v>
      </c>
      <c r="F13" s="212">
        <v>38966</v>
      </c>
      <c r="G13" s="212">
        <v>2007</v>
      </c>
      <c r="H13" s="212">
        <v>2294</v>
      </c>
      <c r="I13" s="212">
        <v>220412</v>
      </c>
      <c r="J13" s="212">
        <v>235799</v>
      </c>
      <c r="K13" s="212">
        <v>17972</v>
      </c>
      <c r="L13" s="212">
        <v>17180</v>
      </c>
      <c r="M13" s="212">
        <v>128992</v>
      </c>
      <c r="N13" s="212">
        <v>362490</v>
      </c>
      <c r="O13" s="212">
        <v>15809</v>
      </c>
      <c r="P13" s="212">
        <v>31</v>
      </c>
      <c r="Q13" s="224"/>
      <c r="R13" s="205"/>
      <c r="S13" s="206"/>
      <c r="T13" s="206"/>
      <c r="U13" s="207"/>
      <c r="V13" s="204"/>
      <c r="W13" s="204"/>
      <c r="X13" s="204"/>
      <c r="Y13" s="204"/>
      <c r="Z13" s="204"/>
      <c r="AA13" s="204"/>
      <c r="AB13" s="204"/>
      <c r="AC13" s="204"/>
      <c r="AD13" s="204"/>
      <c r="AE13" s="204"/>
      <c r="AF13" s="204"/>
      <c r="AG13" s="204"/>
    </row>
    <row r="14" spans="1:33" ht="14.25" customHeight="1" x14ac:dyDescent="0.2">
      <c r="A14" s="186"/>
      <c r="B14" s="186">
        <v>5</v>
      </c>
      <c r="C14" s="192"/>
      <c r="D14" s="211">
        <v>1068491</v>
      </c>
      <c r="E14" s="212">
        <v>25440</v>
      </c>
      <c r="F14" s="212">
        <v>39258</v>
      </c>
      <c r="G14" s="212">
        <v>2050</v>
      </c>
      <c r="H14" s="212">
        <v>2235</v>
      </c>
      <c r="I14" s="212">
        <v>223437</v>
      </c>
      <c r="J14" s="212">
        <v>230228</v>
      </c>
      <c r="K14" s="212">
        <v>18017</v>
      </c>
      <c r="L14" s="212">
        <v>17852</v>
      </c>
      <c r="M14" s="212">
        <v>129195</v>
      </c>
      <c r="N14" s="212">
        <v>364008</v>
      </c>
      <c r="O14" s="212">
        <v>16739</v>
      </c>
      <c r="P14" s="212">
        <v>32</v>
      </c>
      <c r="Q14" s="224"/>
      <c r="R14" s="214"/>
      <c r="S14" s="215"/>
      <c r="T14" s="215"/>
      <c r="U14" s="216"/>
      <c r="V14" s="217"/>
      <c r="W14" s="217"/>
      <c r="X14" s="217"/>
      <c r="Y14" s="217"/>
      <c r="Z14" s="217"/>
      <c r="AA14" s="217"/>
      <c r="AB14" s="217"/>
      <c r="AC14" s="217"/>
      <c r="AD14" s="217"/>
      <c r="AE14" s="217"/>
      <c r="AF14" s="217"/>
      <c r="AG14" s="217"/>
    </row>
    <row r="15" spans="1:33" ht="14.25" customHeight="1" x14ac:dyDescent="0.2">
      <c r="A15" s="218"/>
      <c r="B15" s="218"/>
      <c r="C15" s="219"/>
      <c r="D15" s="209"/>
      <c r="E15" s="210"/>
      <c r="F15" s="210"/>
      <c r="G15" s="210"/>
      <c r="H15" s="210"/>
      <c r="I15" s="210"/>
      <c r="J15" s="210"/>
      <c r="K15" s="210"/>
      <c r="L15" s="210"/>
      <c r="M15" s="210"/>
      <c r="N15" s="210"/>
      <c r="O15" s="210"/>
      <c r="P15" s="210"/>
      <c r="R15" s="205"/>
      <c r="S15" s="206"/>
      <c r="T15" s="206"/>
      <c r="U15" s="207"/>
      <c r="V15" s="204"/>
      <c r="W15" s="204"/>
      <c r="X15" s="204"/>
      <c r="Y15" s="204"/>
      <c r="Z15" s="204"/>
      <c r="AA15" s="204"/>
      <c r="AB15" s="204"/>
      <c r="AC15" s="204"/>
      <c r="AD15" s="204"/>
      <c r="AE15" s="204"/>
      <c r="AF15" s="204"/>
      <c r="AG15" s="204"/>
    </row>
    <row r="16" spans="1:33" ht="14.25" customHeight="1" x14ac:dyDescent="0.2">
      <c r="A16" s="220"/>
      <c r="B16" s="220">
        <v>6</v>
      </c>
      <c r="C16" s="221"/>
      <c r="D16" s="222">
        <v>1066076</v>
      </c>
      <c r="E16" s="222">
        <v>25521</v>
      </c>
      <c r="F16" s="222">
        <v>39251</v>
      </c>
      <c r="G16" s="222">
        <v>2111</v>
      </c>
      <c r="H16" s="222">
        <v>2196</v>
      </c>
      <c r="I16" s="222">
        <v>227993</v>
      </c>
      <c r="J16" s="222">
        <v>222588</v>
      </c>
      <c r="K16" s="222">
        <v>18111</v>
      </c>
      <c r="L16" s="222">
        <v>18188</v>
      </c>
      <c r="M16" s="222">
        <v>128637</v>
      </c>
      <c r="N16" s="222">
        <v>364708</v>
      </c>
      <c r="O16" s="222">
        <v>16739</v>
      </c>
      <c r="P16" s="222">
        <v>33</v>
      </c>
      <c r="Q16" s="224"/>
      <c r="R16" s="205"/>
      <c r="S16" s="206"/>
      <c r="T16" s="206"/>
      <c r="U16" s="207"/>
      <c r="V16" s="204"/>
      <c r="W16" s="204"/>
      <c r="X16" s="204"/>
      <c r="Y16" s="204"/>
      <c r="Z16" s="204"/>
      <c r="AA16" s="204"/>
      <c r="AB16" s="204"/>
      <c r="AC16" s="204"/>
      <c r="AD16" s="204"/>
      <c r="AE16" s="204"/>
      <c r="AF16" s="204"/>
      <c r="AG16" s="204"/>
    </row>
    <row r="17" spans="1:34" ht="14.25" customHeight="1" x14ac:dyDescent="0.2">
      <c r="A17" s="206"/>
      <c r="B17" s="218"/>
      <c r="C17" s="219"/>
      <c r="D17" s="222"/>
      <c r="E17" s="222"/>
      <c r="F17" s="222"/>
      <c r="G17" s="222"/>
      <c r="H17" s="222"/>
      <c r="I17" s="222"/>
      <c r="J17" s="222"/>
      <c r="K17" s="222"/>
      <c r="L17" s="222"/>
      <c r="M17" s="222"/>
      <c r="N17" s="222"/>
      <c r="O17" s="222"/>
      <c r="P17" s="222"/>
      <c r="R17" s="205"/>
      <c r="S17" s="206"/>
      <c r="T17" s="206"/>
      <c r="U17" s="207"/>
      <c r="V17" s="204"/>
      <c r="W17" s="204"/>
      <c r="X17" s="204"/>
      <c r="Y17" s="204"/>
      <c r="Z17" s="204"/>
      <c r="AA17" s="204"/>
      <c r="AB17" s="204"/>
      <c r="AC17" s="204"/>
      <c r="AD17" s="204"/>
      <c r="AE17" s="204"/>
      <c r="AF17" s="204"/>
      <c r="AG17" s="204"/>
    </row>
    <row r="18" spans="1:34" ht="14.25" customHeight="1" x14ac:dyDescent="0.2">
      <c r="A18" s="205"/>
      <c r="B18" s="218"/>
      <c r="C18" s="219"/>
      <c r="D18" s="222"/>
      <c r="E18" s="210"/>
      <c r="F18" s="210"/>
      <c r="G18" s="210"/>
      <c r="H18" s="210"/>
      <c r="I18" s="210"/>
      <c r="J18" s="210"/>
      <c r="K18" s="210"/>
      <c r="L18" s="210"/>
      <c r="M18" s="210"/>
      <c r="N18" s="210"/>
      <c r="O18" s="210"/>
      <c r="P18" s="210"/>
      <c r="R18" s="205"/>
      <c r="S18" s="206"/>
      <c r="T18" s="206"/>
      <c r="U18" s="207"/>
      <c r="V18" s="204"/>
      <c r="W18" s="204"/>
      <c r="X18" s="204"/>
      <c r="Y18" s="204"/>
      <c r="Z18" s="204"/>
      <c r="AA18" s="204"/>
      <c r="AB18" s="204"/>
      <c r="AC18" s="204"/>
      <c r="AD18" s="204"/>
      <c r="AE18" s="204"/>
      <c r="AF18" s="204"/>
      <c r="AG18" s="204"/>
    </row>
    <row r="19" spans="1:34" ht="14.25" customHeight="1" x14ac:dyDescent="0.2">
      <c r="A19" s="250" t="s">
        <v>85</v>
      </c>
      <c r="B19" s="250"/>
      <c r="C19" s="251"/>
      <c r="D19" s="222">
        <f>D22+D24+D26+D28+D30+D32+D34+D36+D38+D40+D42+D44+D46</f>
        <v>1006998</v>
      </c>
      <c r="E19" s="222">
        <f t="shared" ref="E19:P19" si="0">E22+E24+E26+E28+E30+E32+E34+E36+E38+E40+E42+E44+E46</f>
        <v>24741</v>
      </c>
      <c r="F19" s="222">
        <f t="shared" si="0"/>
        <v>38196</v>
      </c>
      <c r="G19" s="222">
        <f t="shared" si="0"/>
        <v>2067</v>
      </c>
      <c r="H19" s="222">
        <f t="shared" si="0"/>
        <v>2065</v>
      </c>
      <c r="I19" s="222">
        <f t="shared" si="0"/>
        <v>220603</v>
      </c>
      <c r="J19" s="222">
        <f t="shared" si="0"/>
        <v>214677</v>
      </c>
      <c r="K19" s="222">
        <f t="shared" si="0"/>
        <v>17374</v>
      </c>
      <c r="L19" s="222">
        <f t="shared" si="0"/>
        <v>17571</v>
      </c>
      <c r="M19" s="222">
        <f t="shared" si="0"/>
        <v>120981</v>
      </c>
      <c r="N19" s="222">
        <f t="shared" si="0"/>
        <v>348690</v>
      </c>
      <c r="O19" s="212" t="s">
        <v>112</v>
      </c>
      <c r="P19" s="222">
        <f t="shared" si="0"/>
        <v>33</v>
      </c>
      <c r="R19" s="214" t="s">
        <v>101</v>
      </c>
      <c r="S19" s="215"/>
      <c r="T19" s="215"/>
      <c r="U19" s="225">
        <f>U22+U25+U28+U33+U35+U37+U39+U41</f>
        <v>41340</v>
      </c>
      <c r="V19" s="223">
        <f>V22+V25+V28+V33+V35+V37+V39+V41</f>
        <v>780</v>
      </c>
      <c r="W19" s="223">
        <f t="shared" ref="W19:AD19" si="1">W22+W25+W28+W33+W35+W37+W39+W41</f>
        <v>1055</v>
      </c>
      <c r="X19" s="223">
        <f t="shared" si="1"/>
        <v>44</v>
      </c>
      <c r="Y19" s="223">
        <f t="shared" si="1"/>
        <v>131</v>
      </c>
      <c r="Z19" s="223">
        <f t="shared" si="1"/>
        <v>7390</v>
      </c>
      <c r="AA19" s="223">
        <f t="shared" si="1"/>
        <v>7911</v>
      </c>
      <c r="AB19" s="223">
        <f t="shared" si="1"/>
        <v>737</v>
      </c>
      <c r="AC19" s="223">
        <f t="shared" si="1"/>
        <v>617</v>
      </c>
      <c r="AD19" s="223">
        <f t="shared" si="1"/>
        <v>7473</v>
      </c>
      <c r="AE19" s="223">
        <f>AE22+AE25+AE28+AE33+AE35+AE37+AE39+AE41</f>
        <v>15202</v>
      </c>
      <c r="AF19" s="212" t="s">
        <v>112</v>
      </c>
      <c r="AG19" s="223">
        <f>AG22+AG25+AG28+AG33+AG35+AG37+AG39+AG41</f>
        <v>0</v>
      </c>
    </row>
    <row r="20" spans="1:34" ht="14.25" customHeight="1" x14ac:dyDescent="0.2">
      <c r="A20" s="205"/>
      <c r="B20" s="218"/>
      <c r="C20" s="219"/>
      <c r="D20" s="209"/>
      <c r="E20" s="210"/>
      <c r="F20" s="210"/>
      <c r="G20" s="210"/>
      <c r="H20" s="210"/>
      <c r="I20" s="210"/>
      <c r="J20" s="210"/>
      <c r="K20" s="210"/>
      <c r="L20" s="210"/>
      <c r="M20" s="210"/>
      <c r="N20" s="210"/>
      <c r="O20" s="210"/>
      <c r="P20" s="210"/>
      <c r="R20" s="205"/>
      <c r="S20" s="206"/>
      <c r="T20" s="206"/>
      <c r="U20" s="226"/>
      <c r="V20" s="210"/>
      <c r="W20" s="210"/>
      <c r="X20" s="210"/>
      <c r="Y20" s="210"/>
      <c r="Z20" s="210"/>
      <c r="AA20" s="210"/>
      <c r="AB20" s="210"/>
      <c r="AC20" s="210"/>
      <c r="AD20" s="210"/>
      <c r="AE20" s="210"/>
      <c r="AF20" s="210"/>
      <c r="AG20" s="210"/>
    </row>
    <row r="21" spans="1:34" ht="14.25" customHeight="1" x14ac:dyDescent="0.2">
      <c r="A21" s="205"/>
      <c r="B21" s="218"/>
      <c r="C21" s="219"/>
      <c r="D21" s="209"/>
      <c r="E21" s="210"/>
      <c r="F21" s="210"/>
      <c r="G21" s="210"/>
      <c r="H21" s="210"/>
      <c r="I21" s="210"/>
      <c r="J21" s="210"/>
      <c r="K21" s="210"/>
      <c r="L21" s="210"/>
      <c r="M21" s="210"/>
      <c r="N21" s="210"/>
      <c r="O21" s="210"/>
      <c r="P21" s="210"/>
      <c r="R21" s="205"/>
      <c r="S21" s="206"/>
      <c r="T21" s="206"/>
      <c r="U21" s="226"/>
      <c r="V21" s="210"/>
      <c r="W21" s="210"/>
      <c r="X21" s="210"/>
      <c r="Y21" s="210"/>
      <c r="Z21" s="210"/>
      <c r="AA21" s="210"/>
      <c r="AB21" s="210"/>
      <c r="AC21" s="210"/>
      <c r="AD21" s="210"/>
      <c r="AE21" s="210"/>
      <c r="AF21" s="210"/>
      <c r="AG21" s="210"/>
    </row>
    <row r="22" spans="1:34" ht="14.25" customHeight="1" x14ac:dyDescent="0.2">
      <c r="A22" s="244" t="s">
        <v>18</v>
      </c>
      <c r="B22" s="244"/>
      <c r="C22" s="245"/>
      <c r="D22" s="209">
        <v>179635</v>
      </c>
      <c r="E22" s="210">
        <v>3747</v>
      </c>
      <c r="F22" s="210">
        <v>5356</v>
      </c>
      <c r="G22" s="210">
        <v>562</v>
      </c>
      <c r="H22" s="210">
        <v>473</v>
      </c>
      <c r="I22" s="210">
        <v>38924</v>
      </c>
      <c r="J22" s="210">
        <v>38004</v>
      </c>
      <c r="K22" s="210">
        <v>2728</v>
      </c>
      <c r="L22" s="210">
        <v>3063</v>
      </c>
      <c r="M22" s="210">
        <v>20588</v>
      </c>
      <c r="N22" s="210">
        <v>66183</v>
      </c>
      <c r="O22" s="212" t="s">
        <v>113</v>
      </c>
      <c r="P22" s="210">
        <v>7</v>
      </c>
      <c r="Q22" s="229"/>
      <c r="R22" s="190" t="s">
        <v>86</v>
      </c>
      <c r="S22" s="191"/>
      <c r="T22" s="206"/>
      <c r="U22" s="226">
        <v>11667</v>
      </c>
      <c r="V22" s="210">
        <v>170</v>
      </c>
      <c r="W22" s="210">
        <v>249</v>
      </c>
      <c r="X22" s="210">
        <v>3</v>
      </c>
      <c r="Y22" s="210">
        <v>62</v>
      </c>
      <c r="Z22" s="210">
        <v>1624</v>
      </c>
      <c r="AA22" s="210">
        <v>2041</v>
      </c>
      <c r="AB22" s="210">
        <v>281</v>
      </c>
      <c r="AC22" s="210">
        <v>138</v>
      </c>
      <c r="AD22" s="210">
        <v>3020</v>
      </c>
      <c r="AE22" s="210">
        <v>4079</v>
      </c>
      <c r="AF22" s="212" t="s">
        <v>113</v>
      </c>
      <c r="AG22" s="230">
        <v>0</v>
      </c>
      <c r="AH22" s="224"/>
    </row>
    <row r="23" spans="1:34" ht="14.25" customHeight="1" x14ac:dyDescent="0.2">
      <c r="A23" s="227"/>
      <c r="B23" s="186"/>
      <c r="C23" s="228"/>
      <c r="D23" s="209"/>
      <c r="E23" s="210"/>
      <c r="F23" s="210"/>
      <c r="G23" s="210"/>
      <c r="H23" s="210"/>
      <c r="I23" s="210"/>
      <c r="J23" s="210"/>
      <c r="K23" s="210"/>
      <c r="L23" s="210"/>
      <c r="M23" s="210"/>
      <c r="N23" s="210"/>
      <c r="O23" s="212"/>
      <c r="P23" s="210"/>
      <c r="Q23" s="229"/>
      <c r="R23" s="190" t="s">
        <v>87</v>
      </c>
      <c r="S23" s="191"/>
      <c r="T23" s="206"/>
      <c r="U23" s="226">
        <v>4566</v>
      </c>
      <c r="V23" s="210">
        <v>170</v>
      </c>
      <c r="W23" s="210">
        <v>249</v>
      </c>
      <c r="X23" s="210">
        <v>3</v>
      </c>
      <c r="Y23" s="210">
        <v>62</v>
      </c>
      <c r="Z23" s="210">
        <v>1623</v>
      </c>
      <c r="AA23" s="210">
        <v>2040</v>
      </c>
      <c r="AB23" s="210">
        <v>281</v>
      </c>
      <c r="AC23" s="210">
        <v>138</v>
      </c>
      <c r="AD23" s="212" t="s">
        <v>112</v>
      </c>
      <c r="AE23" s="212" t="s">
        <v>112</v>
      </c>
      <c r="AF23" s="212" t="s">
        <v>112</v>
      </c>
      <c r="AG23" s="212" t="s">
        <v>112</v>
      </c>
    </row>
    <row r="24" spans="1:34" ht="14.25" customHeight="1" x14ac:dyDescent="0.2">
      <c r="A24" s="244" t="s">
        <v>19</v>
      </c>
      <c r="B24" s="244"/>
      <c r="C24" s="245"/>
      <c r="D24" s="209">
        <v>126403</v>
      </c>
      <c r="E24" s="210">
        <v>3105</v>
      </c>
      <c r="F24" s="210">
        <v>5163</v>
      </c>
      <c r="G24" s="210">
        <v>263</v>
      </c>
      <c r="H24" s="210">
        <v>279</v>
      </c>
      <c r="I24" s="210">
        <v>29390</v>
      </c>
      <c r="J24" s="210">
        <v>28008</v>
      </c>
      <c r="K24" s="210">
        <v>2092</v>
      </c>
      <c r="L24" s="210">
        <v>1970</v>
      </c>
      <c r="M24" s="210">
        <v>12667</v>
      </c>
      <c r="N24" s="210">
        <v>43462</v>
      </c>
      <c r="O24" s="212" t="s">
        <v>113</v>
      </c>
      <c r="P24" s="210">
        <v>4</v>
      </c>
      <c r="Q24" s="229"/>
      <c r="R24" s="190"/>
      <c r="S24" s="191"/>
      <c r="T24" s="206"/>
      <c r="U24" s="226"/>
      <c r="V24" s="210"/>
      <c r="W24" s="210"/>
      <c r="X24" s="209"/>
      <c r="Y24" s="209"/>
      <c r="Z24" s="210"/>
      <c r="AA24" s="210"/>
      <c r="AB24" s="210"/>
      <c r="AC24" s="210"/>
      <c r="AD24" s="210"/>
      <c r="AE24" s="210"/>
      <c r="AF24" s="210"/>
      <c r="AG24" s="210"/>
    </row>
    <row r="25" spans="1:34" ht="14.25" customHeight="1" x14ac:dyDescent="0.2">
      <c r="A25" s="227"/>
      <c r="B25" s="186"/>
      <c r="C25" s="228"/>
      <c r="D25" s="209"/>
      <c r="E25" s="210"/>
      <c r="F25" s="210"/>
      <c r="G25" s="210"/>
      <c r="H25" s="210"/>
      <c r="I25" s="210"/>
      <c r="J25" s="210"/>
      <c r="K25" s="210"/>
      <c r="L25" s="210"/>
      <c r="M25" s="210"/>
      <c r="N25" s="210"/>
      <c r="O25" s="210"/>
      <c r="P25" s="210"/>
      <c r="Q25" s="229"/>
      <c r="R25" s="190" t="s">
        <v>88</v>
      </c>
      <c r="S25" s="191"/>
      <c r="T25" s="206"/>
      <c r="U25" s="226">
        <v>3885</v>
      </c>
      <c r="V25" s="210">
        <v>42</v>
      </c>
      <c r="W25" s="210">
        <v>143</v>
      </c>
      <c r="X25" s="210">
        <v>1</v>
      </c>
      <c r="Y25" s="210">
        <v>7</v>
      </c>
      <c r="Z25" s="210">
        <v>941</v>
      </c>
      <c r="AA25" s="210">
        <v>824</v>
      </c>
      <c r="AB25" s="210">
        <v>83</v>
      </c>
      <c r="AC25" s="210">
        <v>81</v>
      </c>
      <c r="AD25" s="210">
        <v>416</v>
      </c>
      <c r="AE25" s="210">
        <v>1347</v>
      </c>
      <c r="AF25" s="212" t="s">
        <v>113</v>
      </c>
      <c r="AG25" s="210">
        <v>0</v>
      </c>
    </row>
    <row r="26" spans="1:34" ht="14.25" customHeight="1" x14ac:dyDescent="0.2">
      <c r="A26" s="244" t="s">
        <v>20</v>
      </c>
      <c r="B26" s="244"/>
      <c r="C26" s="245"/>
      <c r="D26" s="209">
        <v>159181</v>
      </c>
      <c r="E26" s="210">
        <v>4238</v>
      </c>
      <c r="F26" s="210">
        <v>5998</v>
      </c>
      <c r="G26" s="210">
        <v>139</v>
      </c>
      <c r="H26" s="210">
        <v>371</v>
      </c>
      <c r="I26" s="210">
        <v>35176</v>
      </c>
      <c r="J26" s="210">
        <v>36604</v>
      </c>
      <c r="K26" s="210">
        <v>2700</v>
      </c>
      <c r="L26" s="210">
        <v>2698</v>
      </c>
      <c r="M26" s="210">
        <v>18411</v>
      </c>
      <c r="N26" s="210">
        <v>52844</v>
      </c>
      <c r="O26" s="212" t="s">
        <v>113</v>
      </c>
      <c r="P26" s="210">
        <v>2</v>
      </c>
      <c r="Q26" s="229"/>
      <c r="R26" s="190" t="s">
        <v>92</v>
      </c>
      <c r="S26" s="191"/>
      <c r="T26" s="206"/>
      <c r="U26" s="226">
        <v>2122</v>
      </c>
      <c r="V26" s="210">
        <v>42</v>
      </c>
      <c r="W26" s="210">
        <v>143</v>
      </c>
      <c r="X26" s="210">
        <v>1</v>
      </c>
      <c r="Y26" s="210">
        <v>7</v>
      </c>
      <c r="Z26" s="210">
        <v>941</v>
      </c>
      <c r="AA26" s="210">
        <v>824</v>
      </c>
      <c r="AB26" s="210">
        <v>83</v>
      </c>
      <c r="AC26" s="210">
        <v>81</v>
      </c>
      <c r="AD26" s="212" t="s">
        <v>113</v>
      </c>
      <c r="AE26" s="212" t="s">
        <v>113</v>
      </c>
      <c r="AF26" s="212" t="s">
        <v>113</v>
      </c>
      <c r="AG26" s="212" t="s">
        <v>113</v>
      </c>
    </row>
    <row r="27" spans="1:34" ht="14.25" customHeight="1" x14ac:dyDescent="0.2">
      <c r="A27" s="227"/>
      <c r="B27" s="186"/>
      <c r="C27" s="228"/>
      <c r="D27" s="209"/>
      <c r="E27" s="210"/>
      <c r="F27" s="210"/>
      <c r="G27" s="210"/>
      <c r="H27" s="210"/>
      <c r="I27" s="210"/>
      <c r="J27" s="210"/>
      <c r="K27" s="210"/>
      <c r="L27" s="210"/>
      <c r="M27" s="210"/>
      <c r="N27" s="210"/>
      <c r="O27" s="210"/>
      <c r="P27" s="210"/>
      <c r="Q27" s="229"/>
      <c r="R27" s="190"/>
      <c r="S27" s="191"/>
      <c r="T27" s="219"/>
      <c r="U27" s="209"/>
      <c r="V27" s="209"/>
      <c r="W27" s="209"/>
      <c r="X27" s="209"/>
      <c r="Y27" s="209"/>
      <c r="Z27" s="209"/>
      <c r="AA27" s="209"/>
      <c r="AB27" s="209"/>
      <c r="AC27" s="209"/>
      <c r="AD27" s="209"/>
      <c r="AE27" s="209"/>
      <c r="AF27" s="209"/>
      <c r="AG27" s="209"/>
    </row>
    <row r="28" spans="1:34" ht="14.25" customHeight="1" x14ac:dyDescent="0.2">
      <c r="A28" s="244" t="s">
        <v>21</v>
      </c>
      <c r="B28" s="244"/>
      <c r="C28" s="245"/>
      <c r="D28" s="209">
        <v>35025</v>
      </c>
      <c r="E28" s="210">
        <v>659</v>
      </c>
      <c r="F28" s="210">
        <v>1225</v>
      </c>
      <c r="G28" s="210">
        <v>4</v>
      </c>
      <c r="H28" s="210">
        <v>115</v>
      </c>
      <c r="I28" s="210">
        <v>5815</v>
      </c>
      <c r="J28" s="210">
        <v>6920</v>
      </c>
      <c r="K28" s="210">
        <v>652</v>
      </c>
      <c r="L28" s="210">
        <v>468</v>
      </c>
      <c r="M28" s="210">
        <v>6554</v>
      </c>
      <c r="N28" s="210">
        <v>12612</v>
      </c>
      <c r="O28" s="212" t="s">
        <v>113</v>
      </c>
      <c r="P28" s="210">
        <v>1</v>
      </c>
      <c r="Q28" s="229"/>
      <c r="R28" s="231" t="s">
        <v>89</v>
      </c>
      <c r="S28" s="191"/>
      <c r="T28" s="219"/>
      <c r="U28" s="226">
        <v>23384</v>
      </c>
      <c r="V28" s="232">
        <v>528</v>
      </c>
      <c r="W28" s="232">
        <v>619</v>
      </c>
      <c r="X28" s="209">
        <v>40</v>
      </c>
      <c r="Y28" s="209">
        <v>57</v>
      </c>
      <c r="Z28" s="209">
        <v>4473</v>
      </c>
      <c r="AA28" s="209">
        <v>4572</v>
      </c>
      <c r="AB28" s="209">
        <v>322</v>
      </c>
      <c r="AC28" s="209">
        <v>378</v>
      </c>
      <c r="AD28" s="209">
        <v>3465</v>
      </c>
      <c r="AE28" s="209">
        <v>8930</v>
      </c>
      <c r="AF28" s="212" t="s">
        <v>113</v>
      </c>
      <c r="AG28" s="209">
        <v>0</v>
      </c>
    </row>
    <row r="29" spans="1:34" ht="14.25" customHeight="1" x14ac:dyDescent="0.2">
      <c r="A29" s="227"/>
      <c r="B29" s="186"/>
      <c r="C29" s="228"/>
      <c r="D29" s="209"/>
      <c r="E29" s="210"/>
      <c r="F29" s="210"/>
      <c r="G29" s="210"/>
      <c r="H29" s="210"/>
      <c r="I29" s="210"/>
      <c r="J29" s="210"/>
      <c r="K29" s="210"/>
      <c r="L29" s="210"/>
      <c r="M29" s="210"/>
      <c r="N29" s="210"/>
      <c r="O29" s="210"/>
      <c r="P29" s="210"/>
      <c r="Q29" s="229"/>
      <c r="R29" s="191" t="s">
        <v>93</v>
      </c>
      <c r="S29" s="191"/>
      <c r="T29" s="219"/>
      <c r="U29" s="226">
        <v>731</v>
      </c>
      <c r="V29" s="209">
        <v>23</v>
      </c>
      <c r="W29" s="209">
        <v>42</v>
      </c>
      <c r="X29" s="209">
        <v>0</v>
      </c>
      <c r="Y29" s="209">
        <v>4</v>
      </c>
      <c r="Z29" s="209">
        <v>280</v>
      </c>
      <c r="AA29" s="209">
        <v>330</v>
      </c>
      <c r="AB29" s="209">
        <v>34</v>
      </c>
      <c r="AC29" s="209">
        <v>18</v>
      </c>
      <c r="AD29" s="212" t="s">
        <v>113</v>
      </c>
      <c r="AE29" s="212" t="s">
        <v>113</v>
      </c>
      <c r="AF29" s="212" t="s">
        <v>113</v>
      </c>
      <c r="AG29" s="212" t="s">
        <v>113</v>
      </c>
    </row>
    <row r="30" spans="1:34" ht="14.25" customHeight="1" x14ac:dyDescent="0.2">
      <c r="A30" s="244" t="s">
        <v>22</v>
      </c>
      <c r="B30" s="244"/>
      <c r="C30" s="245"/>
      <c r="D30" s="209">
        <v>89876</v>
      </c>
      <c r="E30" s="210">
        <v>2380</v>
      </c>
      <c r="F30" s="210">
        <v>3122</v>
      </c>
      <c r="G30" s="210">
        <v>199</v>
      </c>
      <c r="H30" s="210">
        <v>143</v>
      </c>
      <c r="I30" s="210">
        <v>20826</v>
      </c>
      <c r="J30" s="210">
        <v>18289</v>
      </c>
      <c r="K30" s="210">
        <v>1398</v>
      </c>
      <c r="L30" s="210">
        <v>1723</v>
      </c>
      <c r="M30" s="210">
        <v>9005</v>
      </c>
      <c r="N30" s="210">
        <v>32787</v>
      </c>
      <c r="O30" s="212" t="s">
        <v>113</v>
      </c>
      <c r="P30" s="210">
        <v>4</v>
      </c>
      <c r="Q30" s="229"/>
      <c r="R30" s="191" t="s">
        <v>90</v>
      </c>
      <c r="S30" s="191"/>
      <c r="T30" s="219"/>
      <c r="U30" s="226">
        <v>5867</v>
      </c>
      <c r="V30" s="209">
        <v>297</v>
      </c>
      <c r="W30" s="209">
        <v>340</v>
      </c>
      <c r="X30" s="209">
        <v>36</v>
      </c>
      <c r="Y30" s="209">
        <v>8</v>
      </c>
      <c r="Z30" s="209">
        <v>2385</v>
      </c>
      <c r="AA30" s="209">
        <v>2438</v>
      </c>
      <c r="AB30" s="209">
        <v>143</v>
      </c>
      <c r="AC30" s="209">
        <v>220</v>
      </c>
      <c r="AD30" s="212" t="s">
        <v>113</v>
      </c>
      <c r="AE30" s="212" t="s">
        <v>113</v>
      </c>
      <c r="AF30" s="212" t="s">
        <v>113</v>
      </c>
      <c r="AG30" s="212" t="s">
        <v>113</v>
      </c>
    </row>
    <row r="31" spans="1:34" ht="14.25" customHeight="1" x14ac:dyDescent="0.2">
      <c r="A31" s="227"/>
      <c r="B31" s="186"/>
      <c r="C31" s="228"/>
      <c r="D31" s="209"/>
      <c r="E31" s="210"/>
      <c r="F31" s="210"/>
      <c r="G31" s="210"/>
      <c r="H31" s="210"/>
      <c r="I31" s="210"/>
      <c r="J31" s="210"/>
      <c r="K31" s="210"/>
      <c r="L31" s="210"/>
      <c r="M31" s="210"/>
      <c r="N31" s="210"/>
      <c r="O31" s="210"/>
      <c r="P31" s="210"/>
      <c r="Q31" s="229"/>
      <c r="R31" s="191" t="s">
        <v>91</v>
      </c>
      <c r="S31" s="191"/>
      <c r="T31" s="219"/>
      <c r="U31" s="226">
        <v>4389</v>
      </c>
      <c r="V31" s="209">
        <v>208</v>
      </c>
      <c r="W31" s="209">
        <v>237</v>
      </c>
      <c r="X31" s="209">
        <v>4</v>
      </c>
      <c r="Y31" s="209">
        <v>45</v>
      </c>
      <c r="Z31" s="209">
        <v>1808</v>
      </c>
      <c r="AA31" s="209">
        <v>1804</v>
      </c>
      <c r="AB31" s="209">
        <v>143</v>
      </c>
      <c r="AC31" s="209">
        <v>140</v>
      </c>
      <c r="AD31" s="212" t="s">
        <v>113</v>
      </c>
      <c r="AE31" s="212" t="s">
        <v>113</v>
      </c>
      <c r="AF31" s="212" t="s">
        <v>113</v>
      </c>
      <c r="AG31" s="212" t="s">
        <v>113</v>
      </c>
    </row>
    <row r="32" spans="1:34" ht="14.25" customHeight="1" x14ac:dyDescent="0.2">
      <c r="A32" s="244" t="s">
        <v>23</v>
      </c>
      <c r="B32" s="244"/>
      <c r="C32" s="245"/>
      <c r="D32" s="209">
        <v>47684</v>
      </c>
      <c r="E32" s="210">
        <v>2045</v>
      </c>
      <c r="F32" s="210">
        <v>2844</v>
      </c>
      <c r="G32" s="210">
        <v>149</v>
      </c>
      <c r="H32" s="210">
        <v>107</v>
      </c>
      <c r="I32" s="210">
        <v>10329</v>
      </c>
      <c r="J32" s="210">
        <v>9236</v>
      </c>
      <c r="K32" s="210">
        <v>1281</v>
      </c>
      <c r="L32" s="210">
        <v>815</v>
      </c>
      <c r="M32" s="210">
        <v>5010</v>
      </c>
      <c r="N32" s="210">
        <v>15868</v>
      </c>
      <c r="O32" s="212" t="s">
        <v>113</v>
      </c>
      <c r="P32" s="212">
        <v>0</v>
      </c>
      <c r="Q32" s="229"/>
      <c r="R32" s="191"/>
      <c r="S32" s="191"/>
      <c r="T32" s="219"/>
      <c r="U32" s="209"/>
      <c r="V32" s="209"/>
      <c r="W32" s="209"/>
      <c r="X32" s="209"/>
      <c r="Y32" s="209"/>
      <c r="Z32" s="232"/>
      <c r="AA32" s="209"/>
      <c r="AB32" s="209"/>
      <c r="AC32" s="209"/>
      <c r="AD32" s="209"/>
      <c r="AE32" s="209"/>
      <c r="AF32" s="209"/>
      <c r="AG32" s="209"/>
    </row>
    <row r="33" spans="1:33" ht="14.25" customHeight="1" x14ac:dyDescent="0.2">
      <c r="A33" s="227"/>
      <c r="B33" s="186"/>
      <c r="C33" s="228"/>
      <c r="D33" s="209"/>
      <c r="E33" s="210"/>
      <c r="F33" s="210"/>
      <c r="G33" s="210"/>
      <c r="H33" s="210"/>
      <c r="I33" s="210"/>
      <c r="J33" s="210"/>
      <c r="K33" s="210"/>
      <c r="L33" s="210"/>
      <c r="M33" s="210"/>
      <c r="N33" s="210"/>
      <c r="O33" s="210"/>
      <c r="P33" s="210"/>
      <c r="Q33" s="229"/>
      <c r="R33" s="191" t="s">
        <v>94</v>
      </c>
      <c r="S33" s="191"/>
      <c r="T33" s="219"/>
      <c r="U33" s="226">
        <v>0</v>
      </c>
      <c r="V33" s="209">
        <v>0</v>
      </c>
      <c r="W33" s="209">
        <v>0</v>
      </c>
      <c r="X33" s="209">
        <v>0</v>
      </c>
      <c r="Y33" s="209">
        <v>0</v>
      </c>
      <c r="Z33" s="209">
        <v>0</v>
      </c>
      <c r="AA33" s="209">
        <v>0</v>
      </c>
      <c r="AB33" s="209">
        <v>0</v>
      </c>
      <c r="AC33" s="209">
        <v>0</v>
      </c>
      <c r="AD33" s="209">
        <v>0</v>
      </c>
      <c r="AE33" s="209">
        <v>0</v>
      </c>
      <c r="AF33" s="212" t="s">
        <v>112</v>
      </c>
      <c r="AG33" s="209">
        <v>0</v>
      </c>
    </row>
    <row r="34" spans="1:33" ht="14.25" customHeight="1" x14ac:dyDescent="0.2">
      <c r="A34" s="244" t="s">
        <v>24</v>
      </c>
      <c r="B34" s="244"/>
      <c r="C34" s="245"/>
      <c r="D34" s="209">
        <v>103351</v>
      </c>
      <c r="E34" s="210">
        <v>2457</v>
      </c>
      <c r="F34" s="210">
        <v>4035</v>
      </c>
      <c r="G34" s="210">
        <v>141</v>
      </c>
      <c r="H34" s="210">
        <v>190</v>
      </c>
      <c r="I34" s="210">
        <v>22769</v>
      </c>
      <c r="J34" s="210">
        <v>21303</v>
      </c>
      <c r="K34" s="210">
        <v>1858</v>
      </c>
      <c r="L34" s="210">
        <v>2158</v>
      </c>
      <c r="M34" s="210">
        <v>14055</v>
      </c>
      <c r="N34" s="210">
        <v>34375</v>
      </c>
      <c r="O34" s="212" t="s">
        <v>113</v>
      </c>
      <c r="P34" s="210">
        <v>10</v>
      </c>
      <c r="Q34" s="229"/>
      <c r="R34" s="191"/>
      <c r="S34" s="191"/>
      <c r="T34" s="219"/>
      <c r="U34" s="209"/>
      <c r="V34" s="209"/>
      <c r="W34" s="209"/>
      <c r="X34" s="209"/>
      <c r="Y34" s="209"/>
      <c r="Z34" s="209"/>
      <c r="AA34" s="232"/>
      <c r="AB34" s="209"/>
      <c r="AC34" s="209"/>
      <c r="AD34" s="209"/>
      <c r="AE34" s="209"/>
      <c r="AF34" s="209"/>
      <c r="AG34" s="209"/>
    </row>
    <row r="35" spans="1:33" ht="14.25" customHeight="1" x14ac:dyDescent="0.2">
      <c r="A35" s="227"/>
      <c r="B35" s="186"/>
      <c r="C35" s="228"/>
      <c r="D35" s="209"/>
      <c r="E35" s="210"/>
      <c r="F35" s="210"/>
      <c r="G35" s="210"/>
      <c r="H35" s="210"/>
      <c r="I35" s="210"/>
      <c r="J35" s="210"/>
      <c r="K35" s="210"/>
      <c r="L35" s="210"/>
      <c r="M35" s="210"/>
      <c r="N35" s="210"/>
      <c r="O35" s="210"/>
      <c r="P35" s="210"/>
      <c r="Q35" s="229"/>
      <c r="R35" s="191" t="s">
        <v>95</v>
      </c>
      <c r="S35" s="191"/>
      <c r="T35" s="219"/>
      <c r="U35" s="226">
        <v>2</v>
      </c>
      <c r="V35" s="209">
        <v>1</v>
      </c>
      <c r="W35" s="209">
        <v>0</v>
      </c>
      <c r="X35" s="209">
        <v>0</v>
      </c>
      <c r="Y35" s="209">
        <v>0</v>
      </c>
      <c r="Z35" s="209">
        <v>0</v>
      </c>
      <c r="AA35" s="232">
        <v>0</v>
      </c>
      <c r="AB35" s="209">
        <v>1</v>
      </c>
      <c r="AC35" s="209">
        <v>0</v>
      </c>
      <c r="AD35" s="209">
        <v>0</v>
      </c>
      <c r="AE35" s="209">
        <v>0</v>
      </c>
      <c r="AF35" s="212" t="s">
        <v>112</v>
      </c>
      <c r="AG35" s="209">
        <v>0</v>
      </c>
    </row>
    <row r="36" spans="1:33" ht="14.25" customHeight="1" x14ac:dyDescent="0.2">
      <c r="A36" s="244" t="s">
        <v>25</v>
      </c>
      <c r="B36" s="244"/>
      <c r="C36" s="245"/>
      <c r="D36" s="209">
        <v>37601</v>
      </c>
      <c r="E36" s="230">
        <v>614</v>
      </c>
      <c r="F36" s="210">
        <v>1092</v>
      </c>
      <c r="G36" s="210">
        <v>27</v>
      </c>
      <c r="H36" s="210">
        <v>66</v>
      </c>
      <c r="I36" s="210">
        <v>8517</v>
      </c>
      <c r="J36" s="210">
        <v>8586</v>
      </c>
      <c r="K36" s="210">
        <v>481</v>
      </c>
      <c r="L36" s="210">
        <v>649</v>
      </c>
      <c r="M36" s="210">
        <v>3990</v>
      </c>
      <c r="N36" s="210">
        <v>13579</v>
      </c>
      <c r="O36" s="212" t="s">
        <v>113</v>
      </c>
      <c r="P36" s="212">
        <v>0</v>
      </c>
      <c r="Q36" s="229"/>
      <c r="R36" s="191"/>
      <c r="S36" s="191"/>
      <c r="T36" s="219"/>
      <c r="U36" s="209"/>
      <c r="V36" s="209"/>
      <c r="W36" s="209"/>
      <c r="X36" s="232"/>
      <c r="Y36" s="209"/>
      <c r="Z36" s="209"/>
      <c r="AA36" s="209"/>
      <c r="AB36" s="209"/>
      <c r="AC36" s="209"/>
      <c r="AD36" s="209"/>
      <c r="AE36" s="209"/>
      <c r="AF36" s="209"/>
      <c r="AG36" s="209"/>
    </row>
    <row r="37" spans="1:33" ht="14.25" customHeight="1" x14ac:dyDescent="0.2">
      <c r="A37" s="227"/>
      <c r="B37" s="186"/>
      <c r="C37" s="228"/>
      <c r="D37" s="209"/>
      <c r="E37" s="210"/>
      <c r="F37" s="210"/>
      <c r="G37" s="210"/>
      <c r="H37" s="210"/>
      <c r="I37" s="210"/>
      <c r="J37" s="210"/>
      <c r="K37" s="210"/>
      <c r="L37" s="210"/>
      <c r="M37" s="210"/>
      <c r="N37" s="210"/>
      <c r="O37" s="210"/>
      <c r="P37" s="210"/>
      <c r="Q37" s="229"/>
      <c r="R37" s="191" t="s">
        <v>96</v>
      </c>
      <c r="S37" s="191"/>
      <c r="T37" s="219"/>
      <c r="U37" s="226">
        <v>4</v>
      </c>
      <c r="V37" s="209">
        <v>0</v>
      </c>
      <c r="W37" s="209">
        <v>0</v>
      </c>
      <c r="X37" s="209">
        <v>0</v>
      </c>
      <c r="Y37" s="209">
        <v>0</v>
      </c>
      <c r="Z37" s="209">
        <v>0</v>
      </c>
      <c r="AA37" s="209">
        <v>0</v>
      </c>
      <c r="AB37" s="209">
        <v>4</v>
      </c>
      <c r="AC37" s="209">
        <v>0</v>
      </c>
      <c r="AD37" s="209">
        <v>0</v>
      </c>
      <c r="AE37" s="209">
        <v>0</v>
      </c>
      <c r="AF37" s="212" t="s">
        <v>112</v>
      </c>
      <c r="AG37" s="209">
        <v>0</v>
      </c>
    </row>
    <row r="38" spans="1:33" ht="14.25" customHeight="1" x14ac:dyDescent="0.2">
      <c r="A38" s="244" t="s">
        <v>26</v>
      </c>
      <c r="B38" s="244"/>
      <c r="C38" s="245"/>
      <c r="D38" s="209">
        <v>26053</v>
      </c>
      <c r="E38" s="210">
        <v>470</v>
      </c>
      <c r="F38" s="210">
        <v>614</v>
      </c>
      <c r="G38" s="210">
        <v>120</v>
      </c>
      <c r="H38" s="210">
        <v>70</v>
      </c>
      <c r="I38" s="210">
        <v>4671</v>
      </c>
      <c r="J38" s="210">
        <v>5300</v>
      </c>
      <c r="K38" s="210">
        <v>500</v>
      </c>
      <c r="L38" s="210">
        <v>301</v>
      </c>
      <c r="M38" s="210">
        <v>4779</v>
      </c>
      <c r="N38" s="210">
        <v>9228</v>
      </c>
      <c r="O38" s="212" t="s">
        <v>113</v>
      </c>
      <c r="P38" s="212">
        <v>0</v>
      </c>
      <c r="Q38" s="229"/>
      <c r="R38" s="191"/>
      <c r="S38" s="191"/>
      <c r="T38" s="219"/>
      <c r="U38" s="209"/>
      <c r="V38" s="209"/>
      <c r="W38" s="209"/>
      <c r="X38" s="209"/>
      <c r="Y38" s="209"/>
      <c r="Z38" s="209"/>
      <c r="AA38" s="209"/>
      <c r="AB38" s="209"/>
      <c r="AC38" s="209"/>
      <c r="AD38" s="209"/>
      <c r="AE38" s="209"/>
      <c r="AF38" s="210"/>
      <c r="AG38" s="210"/>
    </row>
    <row r="39" spans="1:33" ht="14.25" customHeight="1" x14ac:dyDescent="0.2">
      <c r="A39" s="227"/>
      <c r="B39" s="186"/>
      <c r="C39" s="228"/>
      <c r="D39" s="209"/>
      <c r="E39" s="210"/>
      <c r="F39" s="210"/>
      <c r="G39" s="210"/>
      <c r="H39" s="210"/>
      <c r="I39" s="210"/>
      <c r="J39" s="210"/>
      <c r="K39" s="210"/>
      <c r="L39" s="210"/>
      <c r="M39" s="210"/>
      <c r="N39" s="210"/>
      <c r="O39" s="210"/>
      <c r="P39" s="210"/>
      <c r="Q39" s="229"/>
      <c r="R39" s="191" t="s">
        <v>97</v>
      </c>
      <c r="S39" s="191"/>
      <c r="T39" s="219"/>
      <c r="U39" s="226">
        <v>2</v>
      </c>
      <c r="V39" s="209">
        <v>0</v>
      </c>
      <c r="W39" s="209">
        <v>0</v>
      </c>
      <c r="X39" s="232">
        <v>0</v>
      </c>
      <c r="Y39" s="209">
        <v>0</v>
      </c>
      <c r="Z39" s="209">
        <v>0</v>
      </c>
      <c r="AA39" s="209">
        <v>0</v>
      </c>
      <c r="AB39" s="209">
        <v>2</v>
      </c>
      <c r="AC39" s="209">
        <v>0</v>
      </c>
      <c r="AD39" s="209">
        <v>0</v>
      </c>
      <c r="AE39" s="209">
        <v>0</v>
      </c>
      <c r="AF39" s="212" t="s">
        <v>112</v>
      </c>
      <c r="AG39" s="209">
        <v>0</v>
      </c>
    </row>
    <row r="40" spans="1:33" ht="14.25" customHeight="1" x14ac:dyDescent="0.2">
      <c r="A40" s="244" t="s">
        <v>27</v>
      </c>
      <c r="B40" s="244"/>
      <c r="C40" s="245"/>
      <c r="D40" s="209">
        <v>24347</v>
      </c>
      <c r="E40" s="210">
        <v>482</v>
      </c>
      <c r="F40" s="210">
        <v>940</v>
      </c>
      <c r="G40" s="210">
        <v>56</v>
      </c>
      <c r="H40" s="210">
        <v>58</v>
      </c>
      <c r="I40" s="210">
        <v>4663</v>
      </c>
      <c r="J40" s="210">
        <v>4962</v>
      </c>
      <c r="K40" s="210">
        <v>373</v>
      </c>
      <c r="L40" s="210">
        <v>358</v>
      </c>
      <c r="M40" s="210">
        <v>3920</v>
      </c>
      <c r="N40" s="210">
        <v>8533</v>
      </c>
      <c r="O40" s="212" t="s">
        <v>113</v>
      </c>
      <c r="P40" s="210">
        <v>2</v>
      </c>
      <c r="Q40" s="229"/>
      <c r="R40" s="191"/>
      <c r="S40" s="191"/>
      <c r="T40" s="219"/>
      <c r="U40" s="209"/>
      <c r="V40" s="209"/>
      <c r="W40" s="209"/>
      <c r="X40" s="209"/>
      <c r="Y40" s="209"/>
      <c r="Z40" s="209"/>
      <c r="AA40" s="209"/>
      <c r="AB40" s="209"/>
      <c r="AC40" s="209"/>
      <c r="AD40" s="209"/>
      <c r="AE40" s="209"/>
      <c r="AF40" s="209"/>
      <c r="AG40" s="209"/>
    </row>
    <row r="41" spans="1:33" ht="14.25" customHeight="1" x14ac:dyDescent="0.2">
      <c r="A41" s="227"/>
      <c r="B41" s="186"/>
      <c r="C41" s="228"/>
      <c r="D41" s="209"/>
      <c r="E41" s="210"/>
      <c r="F41" s="210"/>
      <c r="G41" s="210"/>
      <c r="H41" s="210"/>
      <c r="I41" s="210"/>
      <c r="J41" s="210"/>
      <c r="K41" s="210"/>
      <c r="L41" s="210"/>
      <c r="M41" s="210"/>
      <c r="N41" s="210"/>
      <c r="O41" s="210"/>
      <c r="P41" s="210"/>
      <c r="Q41" s="229"/>
      <c r="R41" s="191" t="s">
        <v>98</v>
      </c>
      <c r="S41" s="191"/>
      <c r="T41" s="219"/>
      <c r="U41" s="226">
        <v>2396</v>
      </c>
      <c r="V41" s="209">
        <v>39</v>
      </c>
      <c r="W41" s="209">
        <v>44</v>
      </c>
      <c r="X41" s="232">
        <v>0</v>
      </c>
      <c r="Y41" s="209">
        <v>5</v>
      </c>
      <c r="Z41" s="209">
        <v>352</v>
      </c>
      <c r="AA41" s="209">
        <v>474</v>
      </c>
      <c r="AB41" s="209">
        <v>44</v>
      </c>
      <c r="AC41" s="209">
        <v>20</v>
      </c>
      <c r="AD41" s="209">
        <v>572</v>
      </c>
      <c r="AE41" s="209">
        <v>846</v>
      </c>
      <c r="AF41" s="212" t="s">
        <v>113</v>
      </c>
      <c r="AG41" s="209">
        <v>0</v>
      </c>
    </row>
    <row r="42" spans="1:33" ht="14.25" customHeight="1" x14ac:dyDescent="0.2">
      <c r="A42" s="244" t="s">
        <v>28</v>
      </c>
      <c r="B42" s="244"/>
      <c r="C42" s="245"/>
      <c r="D42" s="209">
        <v>22165</v>
      </c>
      <c r="E42" s="210">
        <v>643</v>
      </c>
      <c r="F42" s="210">
        <v>757</v>
      </c>
      <c r="G42" s="210">
        <v>45</v>
      </c>
      <c r="H42" s="210">
        <v>33</v>
      </c>
      <c r="I42" s="210">
        <v>3751</v>
      </c>
      <c r="J42" s="210">
        <v>4241</v>
      </c>
      <c r="K42" s="210">
        <v>475</v>
      </c>
      <c r="L42" s="210">
        <v>323</v>
      </c>
      <c r="M42" s="210">
        <v>4362</v>
      </c>
      <c r="N42" s="210">
        <v>7534</v>
      </c>
      <c r="O42" s="212" t="s">
        <v>113</v>
      </c>
      <c r="P42" s="210">
        <v>1</v>
      </c>
      <c r="Q42" s="229"/>
      <c r="R42" s="191" t="s">
        <v>99</v>
      </c>
      <c r="S42" s="191"/>
      <c r="T42" s="219"/>
      <c r="U42" s="226">
        <v>977</v>
      </c>
      <c r="V42" s="209">
        <v>39</v>
      </c>
      <c r="W42" s="209">
        <v>44</v>
      </c>
      <c r="X42" s="209">
        <v>0</v>
      </c>
      <c r="Y42" s="209">
        <v>5</v>
      </c>
      <c r="Z42" s="209">
        <v>352</v>
      </c>
      <c r="AA42" s="209">
        <v>474</v>
      </c>
      <c r="AB42" s="209">
        <v>43</v>
      </c>
      <c r="AC42" s="209">
        <v>20</v>
      </c>
      <c r="AD42" s="212" t="s">
        <v>113</v>
      </c>
      <c r="AE42" s="212" t="s">
        <v>113</v>
      </c>
      <c r="AF42" s="212" t="s">
        <v>113</v>
      </c>
      <c r="AG42" s="212" t="s">
        <v>113</v>
      </c>
    </row>
    <row r="43" spans="1:33" ht="14.25" customHeight="1" x14ac:dyDescent="0.2">
      <c r="A43" s="227"/>
      <c r="B43" s="186"/>
      <c r="C43" s="228"/>
      <c r="D43" s="209"/>
      <c r="E43" s="210"/>
      <c r="F43" s="210"/>
      <c r="G43" s="210"/>
      <c r="H43" s="210"/>
      <c r="I43" s="210"/>
      <c r="J43" s="210"/>
      <c r="K43" s="210"/>
      <c r="L43" s="210"/>
      <c r="M43" s="210"/>
      <c r="N43" s="210"/>
      <c r="O43" s="210"/>
      <c r="P43" s="210"/>
      <c r="Q43" s="229"/>
      <c r="R43" s="191"/>
      <c r="S43" s="191"/>
      <c r="T43" s="219"/>
      <c r="U43" s="209"/>
      <c r="V43" s="209"/>
      <c r="W43" s="209"/>
      <c r="X43" s="209"/>
      <c r="Y43" s="209"/>
      <c r="Z43" s="209"/>
      <c r="AA43" s="209"/>
      <c r="AB43" s="209"/>
      <c r="AC43" s="209"/>
      <c r="AD43" s="209"/>
      <c r="AE43" s="209"/>
      <c r="AF43" s="209"/>
      <c r="AG43" s="209"/>
    </row>
    <row r="44" spans="1:33" ht="14.25" customHeight="1" x14ac:dyDescent="0.2">
      <c r="A44" s="244" t="s">
        <v>29</v>
      </c>
      <c r="B44" s="244"/>
      <c r="C44" s="245"/>
      <c r="D44" s="209">
        <v>108777</v>
      </c>
      <c r="E44" s="210">
        <v>2785</v>
      </c>
      <c r="F44" s="210">
        <v>5623</v>
      </c>
      <c r="G44" s="210">
        <v>294</v>
      </c>
      <c r="H44" s="210">
        <v>111</v>
      </c>
      <c r="I44" s="210">
        <v>25165</v>
      </c>
      <c r="J44" s="210">
        <v>23324</v>
      </c>
      <c r="K44" s="210">
        <v>2127</v>
      </c>
      <c r="L44" s="210">
        <v>2210</v>
      </c>
      <c r="M44" s="210">
        <v>12787</v>
      </c>
      <c r="N44" s="210">
        <v>34349</v>
      </c>
      <c r="O44" s="212" t="s">
        <v>113</v>
      </c>
      <c r="P44" s="210">
        <v>2</v>
      </c>
      <c r="Q44" s="229"/>
      <c r="R44" s="191"/>
      <c r="S44" s="191"/>
      <c r="T44" s="219"/>
      <c r="U44" s="209"/>
      <c r="V44" s="209"/>
      <c r="W44" s="209"/>
      <c r="X44" s="209"/>
      <c r="Y44" s="209"/>
      <c r="Z44" s="209"/>
      <c r="AA44" s="209"/>
      <c r="AB44" s="209"/>
      <c r="AC44" s="209"/>
      <c r="AD44" s="209"/>
      <c r="AE44" s="209"/>
      <c r="AF44" s="209"/>
      <c r="AG44" s="209"/>
    </row>
    <row r="45" spans="1:33" ht="14.25" customHeight="1" x14ac:dyDescent="0.2">
      <c r="A45" s="227"/>
      <c r="B45" s="186"/>
      <c r="C45" s="228"/>
      <c r="D45" s="209"/>
      <c r="E45" s="210"/>
      <c r="F45" s="210"/>
      <c r="G45" s="210"/>
      <c r="H45" s="210"/>
      <c r="I45" s="210"/>
      <c r="J45" s="210"/>
      <c r="K45" s="210"/>
      <c r="L45" s="210"/>
      <c r="M45" s="210"/>
      <c r="N45" s="210"/>
      <c r="O45" s="210"/>
      <c r="P45" s="210"/>
      <c r="Q45" s="224"/>
      <c r="R45" s="191" t="s">
        <v>100</v>
      </c>
      <c r="S45" s="191"/>
      <c r="T45" s="219"/>
      <c r="U45" s="226">
        <v>999</v>
      </c>
      <c r="V45" s="209">
        <v>0</v>
      </c>
      <c r="W45" s="209">
        <v>0</v>
      </c>
      <c r="X45" s="209">
        <v>0</v>
      </c>
      <c r="Y45" s="209">
        <v>0</v>
      </c>
      <c r="Z45" s="209">
        <v>0</v>
      </c>
      <c r="AA45" s="209">
        <v>0</v>
      </c>
      <c r="AB45" s="209">
        <v>0</v>
      </c>
      <c r="AC45" s="209">
        <v>0</v>
      </c>
      <c r="AD45" s="209">
        <v>183</v>
      </c>
      <c r="AE45" s="209">
        <v>816</v>
      </c>
      <c r="AF45" s="212" t="s">
        <v>113</v>
      </c>
      <c r="AG45" s="209">
        <v>0</v>
      </c>
    </row>
    <row r="46" spans="1:33" ht="14.25" customHeight="1" x14ac:dyDescent="0.2">
      <c r="A46" s="246" t="s">
        <v>30</v>
      </c>
      <c r="B46" s="246"/>
      <c r="C46" s="247"/>
      <c r="D46" s="209">
        <v>46900</v>
      </c>
      <c r="E46" s="210">
        <v>1116</v>
      </c>
      <c r="F46" s="210">
        <v>1427</v>
      </c>
      <c r="G46" s="210">
        <v>68</v>
      </c>
      <c r="H46" s="210">
        <v>49</v>
      </c>
      <c r="I46" s="210">
        <v>10607</v>
      </c>
      <c r="J46" s="210">
        <v>9900</v>
      </c>
      <c r="K46" s="210">
        <v>709</v>
      </c>
      <c r="L46" s="210">
        <v>835</v>
      </c>
      <c r="M46" s="210">
        <v>4853</v>
      </c>
      <c r="N46" s="210">
        <v>17336</v>
      </c>
      <c r="O46" s="212" t="s">
        <v>113</v>
      </c>
      <c r="P46" s="212">
        <v>0</v>
      </c>
      <c r="Q46" s="224"/>
      <c r="R46" s="191"/>
      <c r="S46" s="191"/>
      <c r="T46" s="219"/>
      <c r="U46" s="233"/>
      <c r="V46" s="233"/>
      <c r="W46" s="233"/>
      <c r="X46" s="233"/>
      <c r="Y46" s="233"/>
      <c r="Z46" s="233"/>
      <c r="AA46" s="233"/>
      <c r="AB46" s="233"/>
      <c r="AC46" s="233"/>
      <c r="AD46" s="233" t="s">
        <v>15</v>
      </c>
      <c r="AE46" s="233" t="s">
        <v>15</v>
      </c>
      <c r="AF46" s="233"/>
      <c r="AG46" s="233"/>
    </row>
    <row r="47" spans="1:33" ht="14.25" customHeight="1" x14ac:dyDescent="0.2">
      <c r="A47" s="234"/>
      <c r="B47" s="195"/>
      <c r="C47" s="196"/>
      <c r="D47" s="235"/>
      <c r="E47" s="235"/>
      <c r="F47" s="235"/>
      <c r="G47" s="235"/>
      <c r="H47" s="235"/>
      <c r="I47" s="235"/>
      <c r="J47" s="235"/>
      <c r="K47" s="235"/>
      <c r="L47" s="235"/>
      <c r="M47" s="235"/>
      <c r="N47" s="235"/>
      <c r="O47" s="235"/>
      <c r="P47" s="235"/>
      <c r="R47" s="236"/>
      <c r="S47" s="236"/>
      <c r="T47" s="237"/>
      <c r="U47" s="238"/>
      <c r="V47" s="238"/>
      <c r="W47" s="238"/>
      <c r="X47" s="238"/>
      <c r="Y47" s="238"/>
      <c r="Z47" s="238"/>
      <c r="AA47" s="238"/>
      <c r="AB47" s="238"/>
      <c r="AC47" s="238"/>
      <c r="AD47" s="238"/>
      <c r="AE47" s="238"/>
      <c r="AF47" s="238" t="s">
        <v>15</v>
      </c>
      <c r="AG47" s="238" t="s">
        <v>15</v>
      </c>
    </row>
    <row r="48" spans="1:33" ht="14.25" customHeight="1" x14ac:dyDescent="0.2">
      <c r="A48" s="239" t="s">
        <v>16</v>
      </c>
      <c r="B48" s="240"/>
      <c r="C48" s="241"/>
      <c r="D48" s="203"/>
      <c r="E48" s="204"/>
      <c r="F48" s="204"/>
      <c r="G48" s="204"/>
      <c r="H48" s="204"/>
      <c r="I48" s="204"/>
      <c r="J48" s="204"/>
      <c r="K48" s="204"/>
      <c r="L48" s="204"/>
      <c r="M48" s="204"/>
      <c r="N48" s="204"/>
      <c r="O48" s="204"/>
      <c r="P48" s="204"/>
    </row>
    <row r="50" spans="4:33" x14ac:dyDescent="0.2">
      <c r="D50" s="224">
        <f>D19+U19+U45</f>
        <v>1049337</v>
      </c>
      <c r="E50" s="224">
        <f>E19+V19+V45</f>
        <v>25521</v>
      </c>
      <c r="F50" s="224">
        <f t="shared" ref="F50:P50" si="2">F19+W19+W45</f>
        <v>39251</v>
      </c>
      <c r="G50" s="224">
        <f t="shared" si="2"/>
        <v>2111</v>
      </c>
      <c r="H50" s="224">
        <f t="shared" si="2"/>
        <v>2196</v>
      </c>
      <c r="I50" s="224">
        <f t="shared" si="2"/>
        <v>227993</v>
      </c>
      <c r="J50" s="224">
        <f>J19+AA19+AA45</f>
        <v>222588</v>
      </c>
      <c r="K50" s="224">
        <f t="shared" si="2"/>
        <v>18111</v>
      </c>
      <c r="L50" s="224">
        <f t="shared" si="2"/>
        <v>18188</v>
      </c>
      <c r="M50" s="224">
        <f t="shared" si="2"/>
        <v>128637</v>
      </c>
      <c r="N50" s="224">
        <f t="shared" si="2"/>
        <v>364708</v>
      </c>
      <c r="O50" s="224" t="e">
        <f t="shared" si="2"/>
        <v>#VALUE!</v>
      </c>
      <c r="P50" s="224">
        <f t="shared" si="2"/>
        <v>33</v>
      </c>
    </row>
    <row r="51" spans="4:33" x14ac:dyDescent="0.2">
      <c r="U51" s="177" t="s">
        <v>102</v>
      </c>
    </row>
    <row r="52" spans="4:33" x14ac:dyDescent="0.2">
      <c r="D52" s="224">
        <f>SUM(D22:D46)</f>
        <v>1006998</v>
      </c>
      <c r="E52" s="224">
        <f t="shared" ref="E52:P52" si="3">SUM(E22:E46)</f>
        <v>24741</v>
      </c>
      <c r="F52" s="224">
        <f t="shared" si="3"/>
        <v>38196</v>
      </c>
      <c r="G52" s="224">
        <f t="shared" si="3"/>
        <v>2067</v>
      </c>
      <c r="H52" s="224">
        <f t="shared" si="3"/>
        <v>2065</v>
      </c>
      <c r="I52" s="224">
        <f t="shared" si="3"/>
        <v>220603</v>
      </c>
      <c r="J52" s="224">
        <f>SUM(J22:J46)</f>
        <v>214677</v>
      </c>
      <c r="K52" s="224">
        <f t="shared" si="3"/>
        <v>17374</v>
      </c>
      <c r="L52" s="224">
        <f t="shared" si="3"/>
        <v>17571</v>
      </c>
      <c r="M52" s="224">
        <f t="shared" si="3"/>
        <v>120981</v>
      </c>
      <c r="N52" s="224">
        <f t="shared" si="3"/>
        <v>348690</v>
      </c>
      <c r="O52" s="224">
        <f t="shared" si="3"/>
        <v>0</v>
      </c>
      <c r="P52" s="224">
        <f t="shared" si="3"/>
        <v>33</v>
      </c>
      <c r="U52" s="224">
        <f>SUM(U22:U42)-U23-U26-U29-U30-U31-U42</f>
        <v>41340</v>
      </c>
      <c r="V52" s="224">
        <f t="shared" ref="V52:AC52" si="4">SUM(V22:V42)-V23-V26-V29-V30-V31-V42</f>
        <v>780</v>
      </c>
      <c r="W52" s="224">
        <f>SUM(W22:W42)-W23-W26-W29-W30-W31-W42</f>
        <v>1055</v>
      </c>
      <c r="X52" s="224">
        <f>X25+X28+X41</f>
        <v>41</v>
      </c>
      <c r="Y52" s="224">
        <f t="shared" si="4"/>
        <v>131</v>
      </c>
      <c r="Z52" s="224">
        <f t="shared" si="4"/>
        <v>7390</v>
      </c>
      <c r="AA52" s="224">
        <f t="shared" si="4"/>
        <v>7911</v>
      </c>
      <c r="AB52" s="224">
        <f t="shared" si="4"/>
        <v>737</v>
      </c>
      <c r="AC52" s="224">
        <f t="shared" si="4"/>
        <v>617</v>
      </c>
      <c r="AD52" s="224">
        <f>AD22+AD25+AD28+AD41</f>
        <v>7473</v>
      </c>
      <c r="AE52" s="224">
        <f>AE22+AE25+AE28+AE41</f>
        <v>15202</v>
      </c>
      <c r="AF52" s="224" t="e">
        <f>AF22+AF25+AF28+AF41</f>
        <v>#VALUE!</v>
      </c>
      <c r="AG52" s="224">
        <f>AG22</f>
        <v>0</v>
      </c>
    </row>
  </sheetData>
  <mergeCells count="29">
    <mergeCell ref="V4:AC4"/>
    <mergeCell ref="V5:AB5"/>
    <mergeCell ref="V6:X6"/>
    <mergeCell ref="Z6:AA6"/>
    <mergeCell ref="M4:P4"/>
    <mergeCell ref="AD4:AG4"/>
    <mergeCell ref="R6:T6"/>
    <mergeCell ref="D4:D7"/>
    <mergeCell ref="E6:G6"/>
    <mergeCell ref="E5:K5"/>
    <mergeCell ref="E4:L4"/>
    <mergeCell ref="I6:J6"/>
    <mergeCell ref="U4:U7"/>
    <mergeCell ref="A5:C5"/>
    <mergeCell ref="A6:C6"/>
    <mergeCell ref="A19:C19"/>
    <mergeCell ref="A22:C22"/>
    <mergeCell ref="A24:C24"/>
    <mergeCell ref="A26:C26"/>
    <mergeCell ref="A40:C40"/>
    <mergeCell ref="A42:C42"/>
    <mergeCell ref="A44:C44"/>
    <mergeCell ref="A46:C46"/>
    <mergeCell ref="A28:C28"/>
    <mergeCell ref="A30:C30"/>
    <mergeCell ref="A32:C32"/>
    <mergeCell ref="A34:C34"/>
    <mergeCell ref="A36:C36"/>
    <mergeCell ref="A38:C38"/>
  </mergeCells>
  <phoneticPr fontId="2"/>
  <printOptions horizontalCentered="1"/>
  <pageMargins left="0.70866141732283472" right="0.70866141732283472" top="0.74803149606299213" bottom="0.74803149606299213" header="0.31496062992125984" footer="0.31496062992125984"/>
  <pageSetup paperSize="8" scale="64"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FAF6C-778A-49C7-B7DE-6F3D4CBD3FDC}">
  <sheetPr>
    <pageSetUpPr fitToPage="1"/>
  </sheetPr>
  <dimension ref="A1:U97"/>
  <sheetViews>
    <sheetView zoomScaleNormal="100" zoomScaleSheetLayoutView="100" workbookViewId="0">
      <pane ySplit="8" topLeftCell="A9" activePane="bottomLeft" state="frozen"/>
      <selection activeCell="F39" sqref="F39"/>
      <selection pane="bottomLeft" activeCell="F39" sqref="F39"/>
    </sheetView>
  </sheetViews>
  <sheetFormatPr defaultRowHeight="13" x14ac:dyDescent="0.2"/>
  <cols>
    <col min="1" max="1" width="4.6328125" customWidth="1"/>
    <col min="2" max="2" width="3.36328125" customWidth="1"/>
    <col min="3" max="3" width="5.6328125" customWidth="1"/>
    <col min="4" max="4" width="7.6328125" style="5" customWidth="1"/>
    <col min="5" max="5" width="13.7265625" customWidth="1"/>
    <col min="6" max="16" width="9.90625" customWidth="1"/>
    <col min="19" max="19" width="9.7265625" bestFit="1" customWidth="1"/>
    <col min="20" max="20" width="3.7265625" style="95" bestFit="1" customWidth="1"/>
    <col min="21" max="21" width="9" style="95" customWidth="1"/>
  </cols>
  <sheetData>
    <row r="1" spans="1:20" ht="16.5" x14ac:dyDescent="0.25">
      <c r="A1" s="6"/>
      <c r="B1" s="6"/>
      <c r="C1" s="6"/>
      <c r="D1" s="49"/>
      <c r="E1" s="7"/>
      <c r="F1" s="1"/>
      <c r="G1" s="1"/>
      <c r="H1" s="1"/>
      <c r="I1" s="1"/>
      <c r="J1" s="6"/>
      <c r="K1" s="8"/>
      <c r="L1" s="1"/>
      <c r="M1" s="1"/>
      <c r="N1" s="1"/>
      <c r="O1" s="1"/>
      <c r="P1" s="1"/>
    </row>
    <row r="2" spans="1:20" x14ac:dyDescent="0.2">
      <c r="A2" s="6"/>
      <c r="B2" s="6"/>
      <c r="C2" s="6"/>
      <c r="D2" s="49"/>
      <c r="E2" s="9"/>
      <c r="F2" s="1"/>
      <c r="G2" s="1"/>
      <c r="H2" s="1"/>
      <c r="I2" s="1"/>
      <c r="J2" s="6"/>
      <c r="K2" s="1"/>
      <c r="L2" s="1"/>
      <c r="M2" s="1"/>
      <c r="N2" s="1"/>
      <c r="O2" s="1"/>
      <c r="P2" s="1"/>
    </row>
    <row r="3" spans="1:20" x14ac:dyDescent="0.2">
      <c r="A3" s="6"/>
      <c r="B3" s="6"/>
      <c r="C3" s="6"/>
      <c r="D3" s="49"/>
      <c r="E3" s="9"/>
      <c r="F3" s="1"/>
      <c r="G3" s="1"/>
      <c r="H3" s="1"/>
      <c r="I3" s="1"/>
      <c r="J3" s="6"/>
      <c r="K3" s="1"/>
      <c r="L3" s="1"/>
      <c r="M3" s="1"/>
      <c r="N3" s="8"/>
      <c r="O3" s="1"/>
      <c r="P3" s="1"/>
    </row>
    <row r="4" spans="1:20" ht="18" customHeight="1" thickBot="1" x14ac:dyDescent="0.25">
      <c r="A4" s="2"/>
      <c r="B4" s="2"/>
      <c r="C4" s="2"/>
      <c r="D4" s="4"/>
      <c r="E4" s="10"/>
      <c r="F4" s="11"/>
      <c r="G4" s="12"/>
      <c r="H4" s="12"/>
      <c r="I4" s="12"/>
      <c r="J4" s="12"/>
      <c r="K4" s="12"/>
      <c r="L4" s="12"/>
      <c r="M4" s="12"/>
      <c r="N4" s="53"/>
      <c r="O4" s="10"/>
      <c r="P4" s="10"/>
    </row>
    <row r="5" spans="1:20" ht="14.25" customHeight="1" thickTop="1" x14ac:dyDescent="0.2">
      <c r="A5" s="307" t="s">
        <v>2</v>
      </c>
      <c r="B5" s="308"/>
      <c r="C5" s="309"/>
      <c r="D5" s="13"/>
      <c r="E5" s="296" t="s">
        <v>3</v>
      </c>
      <c r="F5" s="299" t="s">
        <v>1</v>
      </c>
      <c r="G5" s="300"/>
      <c r="H5" s="300"/>
      <c r="I5" s="300"/>
      <c r="J5" s="300"/>
      <c r="K5" s="300"/>
      <c r="L5" s="300"/>
      <c r="M5" s="301"/>
      <c r="N5" s="302" t="s">
        <v>33</v>
      </c>
      <c r="O5" s="303"/>
      <c r="P5" s="303"/>
      <c r="Q5" s="304"/>
      <c r="R5" s="65"/>
    </row>
    <row r="6" spans="1:20" ht="14.25" customHeight="1" x14ac:dyDescent="0.2">
      <c r="A6" s="310"/>
      <c r="B6" s="311"/>
      <c r="C6" s="312"/>
      <c r="D6" s="14"/>
      <c r="E6" s="297"/>
      <c r="F6" s="277" t="s">
        <v>34</v>
      </c>
      <c r="G6" s="278"/>
      <c r="H6" s="278"/>
      <c r="I6" s="278"/>
      <c r="J6" s="278"/>
      <c r="K6" s="278"/>
      <c r="L6" s="279"/>
      <c r="M6" s="15"/>
      <c r="N6" s="16"/>
      <c r="O6" s="17"/>
      <c r="P6" s="15"/>
      <c r="Q6" s="58"/>
      <c r="R6" s="66"/>
    </row>
    <row r="7" spans="1:20" ht="14.25" customHeight="1" x14ac:dyDescent="0.2">
      <c r="A7" s="310"/>
      <c r="B7" s="311"/>
      <c r="C7" s="312"/>
      <c r="D7" s="14"/>
      <c r="E7" s="297"/>
      <c r="F7" s="277" t="s">
        <v>35</v>
      </c>
      <c r="G7" s="278"/>
      <c r="H7" s="279"/>
      <c r="I7" s="18" t="s">
        <v>4</v>
      </c>
      <c r="J7" s="277" t="s">
        <v>36</v>
      </c>
      <c r="K7" s="279"/>
      <c r="L7" s="55" t="s">
        <v>73</v>
      </c>
      <c r="M7" s="19" t="s">
        <v>5</v>
      </c>
      <c r="N7" s="20" t="s">
        <v>6</v>
      </c>
      <c r="O7" s="18" t="s">
        <v>7</v>
      </c>
      <c r="P7" s="19" t="s">
        <v>8</v>
      </c>
      <c r="Q7" s="54" t="s">
        <v>32</v>
      </c>
      <c r="R7" s="67"/>
      <c r="S7" s="289" t="s">
        <v>71</v>
      </c>
      <c r="T7" s="289"/>
    </row>
    <row r="8" spans="1:20" ht="14.25" customHeight="1" x14ac:dyDescent="0.2">
      <c r="A8" s="313"/>
      <c r="B8" s="314"/>
      <c r="C8" s="315"/>
      <c r="D8" s="21"/>
      <c r="E8" s="298"/>
      <c r="F8" s="22" t="s">
        <v>9</v>
      </c>
      <c r="G8" s="22" t="s">
        <v>5</v>
      </c>
      <c r="H8" s="22" t="s">
        <v>10</v>
      </c>
      <c r="I8" s="23" t="s">
        <v>11</v>
      </c>
      <c r="J8" s="22" t="s">
        <v>9</v>
      </c>
      <c r="K8" s="22" t="s">
        <v>5</v>
      </c>
      <c r="L8" s="22" t="s">
        <v>12</v>
      </c>
      <c r="M8" s="24" t="s">
        <v>8</v>
      </c>
      <c r="N8" s="25"/>
      <c r="O8" s="26"/>
      <c r="P8" s="56"/>
      <c r="Q8" s="27"/>
      <c r="R8" s="68"/>
    </row>
    <row r="9" spans="1:20" ht="25.5" customHeight="1" x14ac:dyDescent="0.2">
      <c r="A9" s="283">
        <v>26</v>
      </c>
      <c r="B9" s="284"/>
      <c r="C9" s="284"/>
      <c r="D9" s="285"/>
      <c r="E9" s="28">
        <f t="shared" ref="E9:M9" si="0">E10+E56+E82</f>
        <v>1067888</v>
      </c>
      <c r="F9" s="29">
        <f t="shared" si="0"/>
        <v>24177</v>
      </c>
      <c r="G9" s="29">
        <f t="shared" si="0"/>
        <v>39079</v>
      </c>
      <c r="H9" s="29">
        <f t="shared" si="0"/>
        <v>1755</v>
      </c>
      <c r="I9" s="29">
        <f t="shared" si="0"/>
        <v>2565</v>
      </c>
      <c r="J9" s="29">
        <f t="shared" si="0"/>
        <v>190588</v>
      </c>
      <c r="K9" s="29">
        <f t="shared" si="0"/>
        <v>275121</v>
      </c>
      <c r="L9" s="29">
        <f t="shared" si="0"/>
        <v>17370</v>
      </c>
      <c r="M9" s="29">
        <f t="shared" si="0"/>
        <v>15027</v>
      </c>
      <c r="N9" s="28">
        <v>142412</v>
      </c>
      <c r="O9" s="29">
        <v>342523</v>
      </c>
      <c r="P9" s="57">
        <v>17241</v>
      </c>
      <c r="Q9" s="59">
        <v>30</v>
      </c>
      <c r="R9" s="31"/>
      <c r="S9" s="32">
        <f>SUM(F9:Q9)</f>
        <v>1067888</v>
      </c>
      <c r="T9" s="30">
        <f>E9-S9</f>
        <v>0</v>
      </c>
    </row>
    <row r="10" spans="1:20" ht="25.5" customHeight="1" x14ac:dyDescent="0.2">
      <c r="A10" s="286" t="s">
        <v>42</v>
      </c>
      <c r="B10" s="287"/>
      <c r="C10" s="287"/>
      <c r="D10" s="288"/>
      <c r="E10" s="33">
        <f>SUM(F10:Q10)</f>
        <v>1021885</v>
      </c>
      <c r="F10" s="34">
        <f>F11+F14+F17+F20+F23+F26+F29+F38+F41+F44+F47+F50+F53</f>
        <v>23428</v>
      </c>
      <c r="G10" s="34">
        <f t="shared" ref="G10:M10" si="1">G11+G14+G17+G20+G23+G26+G29+G38+G41+G44+G47+G50+G53</f>
        <v>37926</v>
      </c>
      <c r="H10" s="34">
        <f t="shared" si="1"/>
        <v>1721</v>
      </c>
      <c r="I10" s="34">
        <f t="shared" si="1"/>
        <v>2397</v>
      </c>
      <c r="J10" s="34">
        <f t="shared" si="1"/>
        <v>183812</v>
      </c>
      <c r="K10" s="34">
        <f t="shared" si="1"/>
        <v>264714</v>
      </c>
      <c r="L10" s="34">
        <f t="shared" si="1"/>
        <v>16626</v>
      </c>
      <c r="M10" s="35">
        <f t="shared" si="1"/>
        <v>14519</v>
      </c>
      <c r="N10" s="36">
        <f>N11+N14+N17+N20+N23+N26+N29+N38+N41+N44+N47+N50+N53</f>
        <v>133634</v>
      </c>
      <c r="O10" s="34">
        <f>O11+O14+O17+O20+O23+O26+O29+O38+O41+O44+O47+O50+O53</f>
        <v>327248</v>
      </c>
      <c r="P10" s="35">
        <f>P11+P14+P17+P20+P23+P26+P29+P38+P41+P44+P47+P50+P53</f>
        <v>15831</v>
      </c>
      <c r="Q10" s="37">
        <f>Q11+Q14+Q17+Q20+Q23+Q26+Q29+Q38+Q41+Q44+Q47+Q50+Q53</f>
        <v>29</v>
      </c>
      <c r="R10" s="69"/>
      <c r="S10" s="32">
        <f>SUM(F10:Q10)</f>
        <v>1021885</v>
      </c>
      <c r="T10" s="30">
        <f>E10-S10</f>
        <v>0</v>
      </c>
    </row>
    <row r="11" spans="1:20" ht="25.5" customHeight="1" x14ac:dyDescent="0.2">
      <c r="A11" s="265" t="s">
        <v>41</v>
      </c>
      <c r="B11" s="266"/>
      <c r="C11" s="267"/>
      <c r="D11" s="89" t="s">
        <v>17</v>
      </c>
      <c r="E11" s="84">
        <v>186123</v>
      </c>
      <c r="F11" s="85">
        <f>SUM(F12:F13)</f>
        <v>3865</v>
      </c>
      <c r="G11" s="85">
        <f>SUM(G12:G13)</f>
        <v>5661</v>
      </c>
      <c r="H11" s="85">
        <f>SUM(H12:H13)</f>
        <v>529</v>
      </c>
      <c r="I11" s="85">
        <v>591</v>
      </c>
      <c r="J11" s="85">
        <f>SUM(J12:J13)</f>
        <v>32506</v>
      </c>
      <c r="K11" s="85">
        <f>SUM(K12:K13)</f>
        <v>48059</v>
      </c>
      <c r="L11" s="85">
        <v>2783</v>
      </c>
      <c r="M11" s="86">
        <v>2587</v>
      </c>
      <c r="N11" s="87">
        <v>23151</v>
      </c>
      <c r="O11" s="85">
        <v>63663</v>
      </c>
      <c r="P11" s="88">
        <v>2722</v>
      </c>
      <c r="Q11" s="60">
        <v>6</v>
      </c>
      <c r="R11" s="63"/>
      <c r="S11" s="32">
        <f>SUM(F11:Q11)</f>
        <v>186123</v>
      </c>
      <c r="T11" s="30">
        <f>E11-S11</f>
        <v>0</v>
      </c>
    </row>
    <row r="12" spans="1:20" ht="25.5" customHeight="1" x14ac:dyDescent="0.2">
      <c r="A12" s="72"/>
      <c r="B12" s="73"/>
      <c r="C12" s="74"/>
      <c r="D12" s="90" t="s">
        <v>39</v>
      </c>
      <c r="E12" s="91"/>
      <c r="F12" s="92">
        <v>2264</v>
      </c>
      <c r="G12" s="92">
        <v>5486</v>
      </c>
      <c r="H12" s="92">
        <v>14</v>
      </c>
      <c r="I12" s="92"/>
      <c r="J12" s="92">
        <v>32463</v>
      </c>
      <c r="K12" s="92">
        <v>47506</v>
      </c>
      <c r="L12" s="92"/>
      <c r="M12" s="93"/>
      <c r="N12" s="91"/>
      <c r="O12" s="92"/>
      <c r="P12" s="93"/>
      <c r="Q12" s="61"/>
      <c r="R12" s="63"/>
      <c r="S12" s="32"/>
    </row>
    <row r="13" spans="1:20" ht="25.5" customHeight="1" x14ac:dyDescent="0.2">
      <c r="A13" s="75"/>
      <c r="B13" s="76"/>
      <c r="C13" s="77"/>
      <c r="D13" s="71" t="s">
        <v>40</v>
      </c>
      <c r="E13" s="50"/>
      <c r="F13" s="51">
        <v>1601</v>
      </c>
      <c r="G13" s="51">
        <v>175</v>
      </c>
      <c r="H13" s="51">
        <v>515</v>
      </c>
      <c r="I13" s="51"/>
      <c r="J13" s="51">
        <v>43</v>
      </c>
      <c r="K13" s="51">
        <v>553</v>
      </c>
      <c r="L13" s="51"/>
      <c r="M13" s="52"/>
      <c r="N13" s="50"/>
      <c r="O13" s="51"/>
      <c r="P13" s="52"/>
      <c r="Q13" s="62"/>
      <c r="R13" s="63"/>
      <c r="S13" s="32"/>
    </row>
    <row r="14" spans="1:20" ht="25.5" customHeight="1" x14ac:dyDescent="0.2">
      <c r="A14" s="265" t="s">
        <v>43</v>
      </c>
      <c r="B14" s="305"/>
      <c r="C14" s="306"/>
      <c r="D14" s="89" t="s">
        <v>17</v>
      </c>
      <c r="E14" s="84">
        <v>127565</v>
      </c>
      <c r="F14" s="85">
        <f>SUM(F15:F16)</f>
        <v>2988</v>
      </c>
      <c r="G14" s="85">
        <f>SUM(G15:G16)</f>
        <v>4969</v>
      </c>
      <c r="H14" s="85">
        <f>SUM(H15:H16)</f>
        <v>240</v>
      </c>
      <c r="I14" s="85">
        <v>287</v>
      </c>
      <c r="J14" s="85">
        <f>SUM(J15:J16)</f>
        <v>24361</v>
      </c>
      <c r="K14" s="85">
        <f>SUM(K15:K16)</f>
        <v>34566</v>
      </c>
      <c r="L14" s="85">
        <v>2052</v>
      </c>
      <c r="M14" s="86">
        <v>1736</v>
      </c>
      <c r="N14" s="87">
        <v>14332</v>
      </c>
      <c r="O14" s="85">
        <v>40352</v>
      </c>
      <c r="P14" s="88">
        <v>1679</v>
      </c>
      <c r="Q14" s="60">
        <v>3</v>
      </c>
      <c r="R14" s="31"/>
      <c r="S14" s="32">
        <f>SUM(F14:Q14)</f>
        <v>127565</v>
      </c>
      <c r="T14" s="30">
        <f>E14-S14</f>
        <v>0</v>
      </c>
    </row>
    <row r="15" spans="1:20" ht="25.5" customHeight="1" x14ac:dyDescent="0.2">
      <c r="A15" s="72"/>
      <c r="B15" s="73"/>
      <c r="C15" s="74"/>
      <c r="D15" s="90" t="s">
        <v>39</v>
      </c>
      <c r="E15" s="91"/>
      <c r="F15" s="92">
        <v>1812</v>
      </c>
      <c r="G15" s="92">
        <v>4894</v>
      </c>
      <c r="H15" s="92">
        <v>8</v>
      </c>
      <c r="I15" s="92"/>
      <c r="J15" s="92">
        <v>24340</v>
      </c>
      <c r="K15" s="92">
        <v>34253</v>
      </c>
      <c r="L15" s="92"/>
      <c r="M15" s="93"/>
      <c r="N15" s="91"/>
      <c r="O15" s="92"/>
      <c r="P15" s="93"/>
      <c r="Q15" s="61"/>
      <c r="R15" s="31"/>
      <c r="S15" s="32"/>
    </row>
    <row r="16" spans="1:20" ht="25.5" customHeight="1" x14ac:dyDescent="0.2">
      <c r="A16" s="75"/>
      <c r="B16" s="76"/>
      <c r="C16" s="77"/>
      <c r="D16" s="71" t="s">
        <v>40</v>
      </c>
      <c r="E16" s="50"/>
      <c r="F16" s="51">
        <v>1176</v>
      </c>
      <c r="G16" s="51">
        <v>75</v>
      </c>
      <c r="H16" s="51">
        <v>232</v>
      </c>
      <c r="I16" s="51"/>
      <c r="J16" s="51">
        <v>21</v>
      </c>
      <c r="K16" s="51">
        <v>313</v>
      </c>
      <c r="L16" s="51"/>
      <c r="M16" s="52"/>
      <c r="N16" s="50"/>
      <c r="O16" s="51"/>
      <c r="P16" s="52"/>
      <c r="Q16" s="62"/>
      <c r="R16" s="31"/>
      <c r="S16" s="32"/>
    </row>
    <row r="17" spans="1:20" ht="25.5" customHeight="1" x14ac:dyDescent="0.2">
      <c r="A17" s="265" t="s">
        <v>44</v>
      </c>
      <c r="B17" s="266"/>
      <c r="C17" s="267"/>
      <c r="D17" s="89" t="s">
        <v>17</v>
      </c>
      <c r="E17" s="84">
        <v>154851</v>
      </c>
      <c r="F17" s="85">
        <f>SUM(F18:F19)</f>
        <v>3781</v>
      </c>
      <c r="G17" s="85">
        <f>SUM(G18:G19)</f>
        <v>5977</v>
      </c>
      <c r="H17" s="85">
        <f>SUM(H18:H19)</f>
        <v>79</v>
      </c>
      <c r="I17" s="85">
        <v>378</v>
      </c>
      <c r="J17" s="85">
        <f>SUM(J18:J19)</f>
        <v>28507</v>
      </c>
      <c r="K17" s="85">
        <f>SUM(K18:K19)</f>
        <v>42512</v>
      </c>
      <c r="L17" s="85">
        <v>2444</v>
      </c>
      <c r="M17" s="86">
        <v>2186</v>
      </c>
      <c r="N17" s="87">
        <v>19495</v>
      </c>
      <c r="O17" s="85">
        <v>47311</v>
      </c>
      <c r="P17" s="88">
        <v>2180</v>
      </c>
      <c r="Q17" s="60">
        <v>1</v>
      </c>
      <c r="R17" s="31"/>
      <c r="S17" s="32">
        <f>SUM(F17:Q17)</f>
        <v>154851</v>
      </c>
      <c r="T17" s="30">
        <f>E17-S17</f>
        <v>0</v>
      </c>
    </row>
    <row r="18" spans="1:20" ht="25.5" customHeight="1" x14ac:dyDescent="0.2">
      <c r="A18" s="72"/>
      <c r="B18" s="73"/>
      <c r="C18" s="74"/>
      <c r="D18" s="90" t="s">
        <v>39</v>
      </c>
      <c r="E18" s="91"/>
      <c r="F18" s="92">
        <v>2045</v>
      </c>
      <c r="G18" s="92">
        <v>5885</v>
      </c>
      <c r="H18" s="92">
        <v>8</v>
      </c>
      <c r="I18" s="92"/>
      <c r="J18" s="92">
        <v>28465</v>
      </c>
      <c r="K18" s="92">
        <v>42261</v>
      </c>
      <c r="L18" s="92"/>
      <c r="M18" s="93"/>
      <c r="N18" s="91"/>
      <c r="O18" s="92"/>
      <c r="P18" s="93"/>
      <c r="Q18" s="61"/>
      <c r="R18" s="31"/>
      <c r="S18" s="32"/>
    </row>
    <row r="19" spans="1:20" ht="25.5" customHeight="1" x14ac:dyDescent="0.2">
      <c r="A19" s="75"/>
      <c r="B19" s="76"/>
      <c r="C19" s="77"/>
      <c r="D19" s="71" t="s">
        <v>40</v>
      </c>
      <c r="E19" s="50"/>
      <c r="F19" s="51">
        <v>1736</v>
      </c>
      <c r="G19" s="51">
        <v>92</v>
      </c>
      <c r="H19" s="51">
        <v>71</v>
      </c>
      <c r="I19" s="51"/>
      <c r="J19" s="51">
        <v>42</v>
      </c>
      <c r="K19" s="51">
        <v>251</v>
      </c>
      <c r="L19" s="51"/>
      <c r="M19" s="52"/>
      <c r="N19" s="50"/>
      <c r="O19" s="51"/>
      <c r="P19" s="52"/>
      <c r="Q19" s="62"/>
      <c r="R19" s="31"/>
      <c r="S19" s="32"/>
    </row>
    <row r="20" spans="1:20" ht="25.5" customHeight="1" x14ac:dyDescent="0.2">
      <c r="A20" s="265" t="s">
        <v>45</v>
      </c>
      <c r="B20" s="266"/>
      <c r="C20" s="267"/>
      <c r="D20" s="89" t="s">
        <v>17</v>
      </c>
      <c r="E20" s="84">
        <v>38778</v>
      </c>
      <c r="F20" s="85">
        <f>SUM(F21:F22)</f>
        <v>734</v>
      </c>
      <c r="G20" s="85">
        <f>SUM(G21:G22)</f>
        <v>1404</v>
      </c>
      <c r="H20" s="85">
        <f>SUM(H21:H22)</f>
        <v>8</v>
      </c>
      <c r="I20" s="85">
        <v>138</v>
      </c>
      <c r="J20" s="85">
        <f>SUM(J21:J22)</f>
        <v>5374</v>
      </c>
      <c r="K20" s="85">
        <f>SUM(K21:K22)</f>
        <v>8834</v>
      </c>
      <c r="L20" s="85">
        <v>701</v>
      </c>
      <c r="M20" s="86">
        <v>340</v>
      </c>
      <c r="N20" s="87">
        <v>7726</v>
      </c>
      <c r="O20" s="85">
        <v>13056</v>
      </c>
      <c r="P20" s="88">
        <v>462</v>
      </c>
      <c r="Q20" s="60">
        <v>1</v>
      </c>
      <c r="R20" s="31"/>
      <c r="S20" s="32">
        <f>SUM(F20:Q20)</f>
        <v>38778</v>
      </c>
      <c r="T20" s="30">
        <f>E20-S20</f>
        <v>0</v>
      </c>
    </row>
    <row r="21" spans="1:20" ht="25.5" customHeight="1" x14ac:dyDescent="0.2">
      <c r="A21" s="72"/>
      <c r="B21" s="73"/>
      <c r="C21" s="74"/>
      <c r="D21" s="90" t="s">
        <v>39</v>
      </c>
      <c r="E21" s="91"/>
      <c r="F21" s="92">
        <v>591</v>
      </c>
      <c r="G21" s="92">
        <v>1383</v>
      </c>
      <c r="H21" s="92">
        <v>5</v>
      </c>
      <c r="I21" s="92"/>
      <c r="J21" s="92">
        <v>5357</v>
      </c>
      <c r="K21" s="92">
        <v>8767</v>
      </c>
      <c r="L21" s="92"/>
      <c r="M21" s="93"/>
      <c r="N21" s="91"/>
      <c r="O21" s="92"/>
      <c r="P21" s="93"/>
      <c r="Q21" s="61"/>
      <c r="R21" s="31"/>
      <c r="S21" s="32"/>
    </row>
    <row r="22" spans="1:20" ht="25.5" customHeight="1" x14ac:dyDescent="0.2">
      <c r="A22" s="75"/>
      <c r="B22" s="76"/>
      <c r="C22" s="77"/>
      <c r="D22" s="71" t="s">
        <v>40</v>
      </c>
      <c r="E22" s="50"/>
      <c r="F22" s="51">
        <v>143</v>
      </c>
      <c r="G22" s="51">
        <v>21</v>
      </c>
      <c r="H22" s="51">
        <v>3</v>
      </c>
      <c r="I22" s="51"/>
      <c r="J22" s="51">
        <v>17</v>
      </c>
      <c r="K22" s="51">
        <v>67</v>
      </c>
      <c r="L22" s="51"/>
      <c r="M22" s="52"/>
      <c r="N22" s="50"/>
      <c r="O22" s="51"/>
      <c r="P22" s="52"/>
      <c r="Q22" s="62"/>
      <c r="R22" s="31"/>
      <c r="S22" s="32"/>
    </row>
    <row r="23" spans="1:20" ht="25.5" customHeight="1" x14ac:dyDescent="0.2">
      <c r="A23" s="265" t="s">
        <v>46</v>
      </c>
      <c r="B23" s="266"/>
      <c r="C23" s="267"/>
      <c r="D23" s="89" t="s">
        <v>17</v>
      </c>
      <c r="E23" s="84">
        <v>87602</v>
      </c>
      <c r="F23" s="85">
        <f>SUM(F24:F25)</f>
        <v>1981</v>
      </c>
      <c r="G23" s="85">
        <f>SUM(G24:G25)</f>
        <v>2968</v>
      </c>
      <c r="H23" s="85">
        <f>SUM(H24:H25)</f>
        <v>124</v>
      </c>
      <c r="I23" s="85">
        <v>155</v>
      </c>
      <c r="J23" s="85">
        <f>SUM(J24:J25)</f>
        <v>17029</v>
      </c>
      <c r="K23" s="85">
        <f>SUM(K24:K25)</f>
        <v>22745</v>
      </c>
      <c r="L23" s="85">
        <v>1278</v>
      </c>
      <c r="M23" s="86">
        <v>1350</v>
      </c>
      <c r="N23" s="87">
        <v>9820</v>
      </c>
      <c r="O23" s="85">
        <v>28956</v>
      </c>
      <c r="P23" s="88">
        <v>1192</v>
      </c>
      <c r="Q23" s="60">
        <v>4</v>
      </c>
      <c r="R23" s="31"/>
      <c r="S23" s="32">
        <f>SUM(F23:Q23)</f>
        <v>87602</v>
      </c>
      <c r="T23" s="30">
        <f>E23-S23</f>
        <v>0</v>
      </c>
    </row>
    <row r="24" spans="1:20" ht="25.5" customHeight="1" x14ac:dyDescent="0.2">
      <c r="A24" s="72"/>
      <c r="B24" s="73"/>
      <c r="C24" s="74"/>
      <c r="D24" s="90" t="s">
        <v>39</v>
      </c>
      <c r="E24" s="91"/>
      <c r="F24" s="92">
        <v>1042</v>
      </c>
      <c r="G24" s="92">
        <v>2915</v>
      </c>
      <c r="H24" s="92">
        <v>8</v>
      </c>
      <c r="I24" s="92"/>
      <c r="J24" s="92">
        <v>17020</v>
      </c>
      <c r="K24" s="92">
        <v>22589</v>
      </c>
      <c r="L24" s="92"/>
      <c r="M24" s="93"/>
      <c r="N24" s="91"/>
      <c r="O24" s="92"/>
      <c r="P24" s="93"/>
      <c r="Q24" s="61"/>
      <c r="R24" s="31"/>
      <c r="S24" s="32"/>
    </row>
    <row r="25" spans="1:20" ht="25.5" customHeight="1" x14ac:dyDescent="0.2">
      <c r="A25" s="75"/>
      <c r="B25" s="76"/>
      <c r="C25" s="77"/>
      <c r="D25" s="71" t="s">
        <v>40</v>
      </c>
      <c r="E25" s="50"/>
      <c r="F25" s="51">
        <v>939</v>
      </c>
      <c r="G25" s="51">
        <v>53</v>
      </c>
      <c r="H25" s="51">
        <v>116</v>
      </c>
      <c r="I25" s="51"/>
      <c r="J25" s="51">
        <v>9</v>
      </c>
      <c r="K25" s="51">
        <v>156</v>
      </c>
      <c r="L25" s="51"/>
      <c r="M25" s="52"/>
      <c r="N25" s="50"/>
      <c r="O25" s="51"/>
      <c r="P25" s="52"/>
      <c r="Q25" s="62"/>
      <c r="R25" s="31"/>
      <c r="S25" s="32"/>
    </row>
    <row r="26" spans="1:20" ht="25.5" customHeight="1" x14ac:dyDescent="0.2">
      <c r="A26" s="265" t="s">
        <v>63</v>
      </c>
      <c r="B26" s="266"/>
      <c r="C26" s="267"/>
      <c r="D26" s="89" t="s">
        <v>17</v>
      </c>
      <c r="E26" s="84">
        <v>44995</v>
      </c>
      <c r="F26" s="85">
        <f>SUM(F27:F28)</f>
        <v>1653</v>
      </c>
      <c r="G26" s="85">
        <f>SUM(G27:G28)</f>
        <v>2449</v>
      </c>
      <c r="H26" s="85">
        <f>SUM(H27:H28)</f>
        <v>127</v>
      </c>
      <c r="I26" s="85">
        <v>137</v>
      </c>
      <c r="J26" s="85">
        <f>SUM(J27:J28)</f>
        <v>7929</v>
      </c>
      <c r="K26" s="85">
        <f>SUM(K27:K28)</f>
        <v>10967</v>
      </c>
      <c r="L26" s="85">
        <v>1074</v>
      </c>
      <c r="M26" s="86">
        <v>622</v>
      </c>
      <c r="N26" s="87">
        <v>5162</v>
      </c>
      <c r="O26" s="85">
        <v>14237</v>
      </c>
      <c r="P26" s="88">
        <v>638</v>
      </c>
      <c r="Q26" s="60">
        <v>0</v>
      </c>
      <c r="R26" s="31"/>
      <c r="S26" s="32">
        <f>SUM(F26:Q26)</f>
        <v>44995</v>
      </c>
      <c r="T26" s="30">
        <f>E26-S26</f>
        <v>0</v>
      </c>
    </row>
    <row r="27" spans="1:20" ht="25.5" customHeight="1" x14ac:dyDescent="0.2">
      <c r="A27" s="72"/>
      <c r="B27" s="73"/>
      <c r="C27" s="74"/>
      <c r="D27" s="90" t="s">
        <v>39</v>
      </c>
      <c r="E27" s="91"/>
      <c r="F27" s="92">
        <v>1178</v>
      </c>
      <c r="G27" s="92">
        <v>2415</v>
      </c>
      <c r="H27" s="92">
        <v>9</v>
      </c>
      <c r="I27" s="92"/>
      <c r="J27" s="92">
        <v>7928</v>
      </c>
      <c r="K27" s="92">
        <v>10905</v>
      </c>
      <c r="L27" s="92"/>
      <c r="M27" s="93"/>
      <c r="N27" s="91"/>
      <c r="O27" s="92"/>
      <c r="P27" s="93"/>
      <c r="Q27" s="61"/>
      <c r="R27" s="31"/>
      <c r="S27" s="32"/>
    </row>
    <row r="28" spans="1:20" ht="25.5" customHeight="1" x14ac:dyDescent="0.2">
      <c r="A28" s="75"/>
      <c r="B28" s="76"/>
      <c r="C28" s="77"/>
      <c r="D28" s="71" t="s">
        <v>40</v>
      </c>
      <c r="E28" s="50"/>
      <c r="F28" s="51">
        <v>475</v>
      </c>
      <c r="G28" s="51">
        <v>34</v>
      </c>
      <c r="H28" s="51">
        <v>118</v>
      </c>
      <c r="I28" s="51"/>
      <c r="J28" s="51">
        <v>1</v>
      </c>
      <c r="K28" s="51">
        <v>62</v>
      </c>
      <c r="L28" s="51"/>
      <c r="M28" s="52"/>
      <c r="N28" s="50"/>
      <c r="O28" s="51"/>
      <c r="P28" s="52"/>
      <c r="Q28" s="62"/>
      <c r="R28" s="31"/>
      <c r="S28" s="32"/>
    </row>
    <row r="29" spans="1:20" ht="25.5" customHeight="1" x14ac:dyDescent="0.2">
      <c r="A29" s="268" t="s">
        <v>47</v>
      </c>
      <c r="B29" s="269"/>
      <c r="C29" s="270"/>
      <c r="D29" s="89" t="s">
        <v>17</v>
      </c>
      <c r="E29" s="94">
        <f>E32+E35</f>
        <v>105675</v>
      </c>
      <c r="F29" s="85">
        <f t="shared" ref="F29:Q29" si="2">F32+F35</f>
        <v>2324</v>
      </c>
      <c r="G29" s="85">
        <f t="shared" si="2"/>
        <v>3971</v>
      </c>
      <c r="H29" s="85">
        <f t="shared" si="2"/>
        <v>138</v>
      </c>
      <c r="I29" s="85">
        <f t="shared" si="2"/>
        <v>228</v>
      </c>
      <c r="J29" s="85">
        <f t="shared" si="2"/>
        <v>18800</v>
      </c>
      <c r="K29" s="85">
        <f t="shared" si="2"/>
        <v>25839</v>
      </c>
      <c r="L29" s="85">
        <f t="shared" si="2"/>
        <v>1912</v>
      </c>
      <c r="M29" s="86">
        <f t="shared" si="2"/>
        <v>1779</v>
      </c>
      <c r="N29" s="87">
        <f t="shared" si="2"/>
        <v>15491</v>
      </c>
      <c r="O29" s="85">
        <f t="shared" si="2"/>
        <v>32728</v>
      </c>
      <c r="P29" s="85">
        <f t="shared" si="2"/>
        <v>2459</v>
      </c>
      <c r="Q29" s="86">
        <f t="shared" si="2"/>
        <v>6</v>
      </c>
      <c r="R29" s="31"/>
      <c r="S29" s="32">
        <f>SUM(F29:Q29)</f>
        <v>105675</v>
      </c>
      <c r="T29" s="30">
        <f>E29-S29</f>
        <v>0</v>
      </c>
    </row>
    <row r="30" spans="1:20" ht="25.5" customHeight="1" x14ac:dyDescent="0.2">
      <c r="A30" s="72"/>
      <c r="B30" s="73"/>
      <c r="C30" s="74"/>
      <c r="D30" s="90" t="s">
        <v>39</v>
      </c>
      <c r="E30" s="91"/>
      <c r="F30" s="92"/>
      <c r="G30" s="92"/>
      <c r="H30" s="92"/>
      <c r="I30" s="92"/>
      <c r="J30" s="92"/>
      <c r="K30" s="92"/>
      <c r="L30" s="92"/>
      <c r="M30" s="93"/>
      <c r="N30" s="91"/>
      <c r="O30" s="92"/>
      <c r="P30" s="93"/>
      <c r="Q30" s="61"/>
      <c r="R30" s="31"/>
      <c r="S30" s="32"/>
    </row>
    <row r="31" spans="1:20" ht="25.5" customHeight="1" x14ac:dyDescent="0.2">
      <c r="A31" s="72"/>
      <c r="B31" s="73"/>
      <c r="C31" s="74"/>
      <c r="D31" s="97" t="s">
        <v>40</v>
      </c>
      <c r="E31" s="79"/>
      <c r="F31" s="80"/>
      <c r="G31" s="80"/>
      <c r="H31" s="80"/>
      <c r="I31" s="80"/>
      <c r="J31" s="80"/>
      <c r="K31" s="80"/>
      <c r="L31" s="80"/>
      <c r="M31" s="81"/>
      <c r="N31" s="79"/>
      <c r="O31" s="80"/>
      <c r="P31" s="81"/>
      <c r="Q31" s="98"/>
      <c r="R31" s="31"/>
      <c r="S31" s="32"/>
    </row>
    <row r="32" spans="1:20" ht="25.5" customHeight="1" x14ac:dyDescent="0.2">
      <c r="A32" s="290" t="s">
        <v>37</v>
      </c>
      <c r="B32" s="291"/>
      <c r="C32" s="292"/>
      <c r="D32" s="115" t="s">
        <v>17</v>
      </c>
      <c r="E32" s="129">
        <v>103125</v>
      </c>
      <c r="F32" s="130">
        <f>SUM(F33:F34)</f>
        <v>2323</v>
      </c>
      <c r="G32" s="130">
        <f>SUM(G33:G34)</f>
        <v>3961</v>
      </c>
      <c r="H32" s="130">
        <f>SUM(H33:H34)</f>
        <v>138</v>
      </c>
      <c r="I32" s="130">
        <v>228</v>
      </c>
      <c r="J32" s="130">
        <f>SUM(J33:J34)</f>
        <v>18188</v>
      </c>
      <c r="K32" s="130">
        <f>SUM(K33:K34)</f>
        <v>24835</v>
      </c>
      <c r="L32" s="130">
        <v>1911</v>
      </c>
      <c r="M32" s="131">
        <v>1667</v>
      </c>
      <c r="N32" s="132">
        <v>15491</v>
      </c>
      <c r="O32" s="130">
        <v>32728</v>
      </c>
      <c r="P32" s="133">
        <v>1649</v>
      </c>
      <c r="Q32" s="134">
        <v>6</v>
      </c>
      <c r="R32" s="31"/>
      <c r="S32" s="32">
        <f>SUM(F32:Q32)</f>
        <v>103125</v>
      </c>
      <c r="T32" s="30">
        <f>E32-S32</f>
        <v>0</v>
      </c>
    </row>
    <row r="33" spans="1:20" ht="25.5" customHeight="1" x14ac:dyDescent="0.2">
      <c r="A33" s="116"/>
      <c r="B33" s="117"/>
      <c r="C33" s="118"/>
      <c r="D33" s="119" t="s">
        <v>39</v>
      </c>
      <c r="E33" s="135"/>
      <c r="F33" s="136">
        <v>1518</v>
      </c>
      <c r="G33" s="136">
        <v>3921</v>
      </c>
      <c r="H33" s="136">
        <v>6</v>
      </c>
      <c r="I33" s="136"/>
      <c r="J33" s="136">
        <v>18166</v>
      </c>
      <c r="K33" s="136">
        <v>24549</v>
      </c>
      <c r="L33" s="136"/>
      <c r="M33" s="137"/>
      <c r="N33" s="135"/>
      <c r="O33" s="136"/>
      <c r="P33" s="137"/>
      <c r="Q33" s="138"/>
      <c r="R33" s="31"/>
      <c r="S33" s="32"/>
    </row>
    <row r="34" spans="1:20" ht="25.5" customHeight="1" x14ac:dyDescent="0.2">
      <c r="A34" s="120"/>
      <c r="B34" s="121"/>
      <c r="C34" s="122"/>
      <c r="D34" s="123" t="s">
        <v>40</v>
      </c>
      <c r="E34" s="139"/>
      <c r="F34" s="140">
        <v>805</v>
      </c>
      <c r="G34" s="140">
        <v>40</v>
      </c>
      <c r="H34" s="140">
        <v>132</v>
      </c>
      <c r="I34" s="140"/>
      <c r="J34" s="140">
        <v>22</v>
      </c>
      <c r="K34" s="140">
        <v>286</v>
      </c>
      <c r="L34" s="140"/>
      <c r="M34" s="141"/>
      <c r="N34" s="139"/>
      <c r="O34" s="140"/>
      <c r="P34" s="141"/>
      <c r="Q34" s="142"/>
      <c r="R34" s="31"/>
      <c r="S34" s="32"/>
    </row>
    <row r="35" spans="1:20" ht="25.5" customHeight="1" x14ac:dyDescent="0.2">
      <c r="A35" s="293" t="s">
        <v>38</v>
      </c>
      <c r="B35" s="294"/>
      <c r="C35" s="295"/>
      <c r="D35" s="124" t="s">
        <v>17</v>
      </c>
      <c r="E35" s="143">
        <v>2550</v>
      </c>
      <c r="F35" s="144">
        <f>SUM(F36:F37)</f>
        <v>1</v>
      </c>
      <c r="G35" s="144">
        <f>SUM(G36:G37)</f>
        <v>10</v>
      </c>
      <c r="H35" s="144">
        <f>SUM(H36:H37)</f>
        <v>0</v>
      </c>
      <c r="I35" s="144">
        <v>0</v>
      </c>
      <c r="J35" s="144">
        <f>SUM(J36:J37)</f>
        <v>612</v>
      </c>
      <c r="K35" s="144">
        <f>SUM(K36:K37)</f>
        <v>1004</v>
      </c>
      <c r="L35" s="144">
        <v>1</v>
      </c>
      <c r="M35" s="145">
        <v>112</v>
      </c>
      <c r="N35" s="146">
        <v>0</v>
      </c>
      <c r="O35" s="144">
        <v>0</v>
      </c>
      <c r="P35" s="147">
        <v>810</v>
      </c>
      <c r="Q35" s="148">
        <v>0</v>
      </c>
      <c r="R35" s="31"/>
      <c r="S35" s="32">
        <f>SUM(F35:Q35)</f>
        <v>2550</v>
      </c>
      <c r="T35" s="30">
        <f>E35-S35</f>
        <v>0</v>
      </c>
    </row>
    <row r="36" spans="1:20" ht="25.5" customHeight="1" x14ac:dyDescent="0.2">
      <c r="A36" s="116"/>
      <c r="B36" s="117"/>
      <c r="C36" s="118"/>
      <c r="D36" s="119" t="s">
        <v>39</v>
      </c>
      <c r="E36" s="135"/>
      <c r="F36" s="136">
        <v>1</v>
      </c>
      <c r="G36" s="136">
        <v>10</v>
      </c>
      <c r="H36" s="136"/>
      <c r="I36" s="136"/>
      <c r="J36" s="136">
        <v>612</v>
      </c>
      <c r="K36" s="136">
        <v>1004</v>
      </c>
      <c r="L36" s="136"/>
      <c r="M36" s="137"/>
      <c r="N36" s="135"/>
      <c r="O36" s="136"/>
      <c r="P36" s="137"/>
      <c r="Q36" s="138"/>
      <c r="R36" s="31"/>
      <c r="S36" s="32"/>
    </row>
    <row r="37" spans="1:20" ht="25.5" customHeight="1" x14ac:dyDescent="0.2">
      <c r="A37" s="125"/>
      <c r="B37" s="126"/>
      <c r="C37" s="127"/>
      <c r="D37" s="128" t="s">
        <v>40</v>
      </c>
      <c r="E37" s="149"/>
      <c r="F37" s="150"/>
      <c r="G37" s="150"/>
      <c r="H37" s="150"/>
      <c r="I37" s="150"/>
      <c r="J37" s="150"/>
      <c r="K37" s="150"/>
      <c r="L37" s="150"/>
      <c r="M37" s="151"/>
      <c r="N37" s="149"/>
      <c r="O37" s="150"/>
      <c r="P37" s="151"/>
      <c r="Q37" s="152"/>
      <c r="R37" s="31"/>
      <c r="S37" s="32"/>
    </row>
    <row r="38" spans="1:20" ht="25.5" customHeight="1" x14ac:dyDescent="0.2">
      <c r="A38" s="268" t="s">
        <v>48</v>
      </c>
      <c r="B38" s="269"/>
      <c r="C38" s="270"/>
      <c r="D38" s="78" t="s">
        <v>17</v>
      </c>
      <c r="E38" s="84">
        <v>38530</v>
      </c>
      <c r="F38" s="85">
        <f>SUM(F39:F40)</f>
        <v>627</v>
      </c>
      <c r="G38" s="85">
        <f>SUM(G39:G40)</f>
        <v>1052</v>
      </c>
      <c r="H38" s="85">
        <f>SUM(H39:H40)</f>
        <v>12</v>
      </c>
      <c r="I38" s="85">
        <v>87</v>
      </c>
      <c r="J38" s="85">
        <f>SUM(J39:J40)</f>
        <v>7460</v>
      </c>
      <c r="K38" s="85">
        <f>SUM(K39:K40)</f>
        <v>10784</v>
      </c>
      <c r="L38" s="85">
        <v>432</v>
      </c>
      <c r="M38" s="86">
        <v>545</v>
      </c>
      <c r="N38" s="87">
        <v>4495</v>
      </c>
      <c r="O38" s="85">
        <v>12518</v>
      </c>
      <c r="P38" s="88">
        <v>516</v>
      </c>
      <c r="Q38" s="60">
        <v>2</v>
      </c>
      <c r="R38" s="31"/>
      <c r="S38" s="32">
        <f>SUM(F38:Q38)</f>
        <v>38530</v>
      </c>
      <c r="T38" s="30">
        <f>E38-S38</f>
        <v>0</v>
      </c>
    </row>
    <row r="39" spans="1:20" ht="25.5" customHeight="1" x14ac:dyDescent="0.2">
      <c r="A39" s="72"/>
      <c r="B39" s="73"/>
      <c r="C39" s="74"/>
      <c r="D39" s="70" t="s">
        <v>39</v>
      </c>
      <c r="E39" s="38"/>
      <c r="F39" s="39">
        <v>441</v>
      </c>
      <c r="G39" s="39">
        <v>1028</v>
      </c>
      <c r="H39" s="39">
        <v>3</v>
      </c>
      <c r="I39" s="39"/>
      <c r="J39" s="39">
        <v>7460</v>
      </c>
      <c r="K39" s="39">
        <v>10732</v>
      </c>
      <c r="L39" s="39"/>
      <c r="M39" s="40"/>
      <c r="N39" s="38"/>
      <c r="O39" s="39"/>
      <c r="P39" s="40"/>
      <c r="Q39" s="83"/>
      <c r="R39" s="31"/>
      <c r="S39" s="32"/>
    </row>
    <row r="40" spans="1:20" ht="25.5" customHeight="1" x14ac:dyDescent="0.2">
      <c r="A40" s="75"/>
      <c r="B40" s="76"/>
      <c r="C40" s="77"/>
      <c r="D40" s="71" t="s">
        <v>40</v>
      </c>
      <c r="E40" s="50"/>
      <c r="F40" s="51">
        <v>186</v>
      </c>
      <c r="G40" s="51">
        <v>24</v>
      </c>
      <c r="H40" s="51">
        <v>9</v>
      </c>
      <c r="I40" s="51"/>
      <c r="J40" s="51"/>
      <c r="K40" s="51">
        <v>52</v>
      </c>
      <c r="L40" s="51"/>
      <c r="M40" s="52"/>
      <c r="N40" s="50"/>
      <c r="O40" s="51"/>
      <c r="P40" s="52"/>
      <c r="Q40" s="62"/>
      <c r="R40" s="31"/>
      <c r="S40" s="32"/>
    </row>
    <row r="41" spans="1:20" ht="25.5" customHeight="1" x14ac:dyDescent="0.2">
      <c r="A41" s="265" t="s">
        <v>49</v>
      </c>
      <c r="B41" s="266"/>
      <c r="C41" s="267"/>
      <c r="D41" s="78" t="s">
        <v>17</v>
      </c>
      <c r="E41" s="84">
        <v>28547</v>
      </c>
      <c r="F41" s="85">
        <f>SUM(F42:F43)</f>
        <v>545</v>
      </c>
      <c r="G41" s="85">
        <f>SUM(G42:G43)</f>
        <v>786</v>
      </c>
      <c r="H41" s="85">
        <f>SUM(H42:H43)</f>
        <v>114</v>
      </c>
      <c r="I41" s="85">
        <v>83</v>
      </c>
      <c r="J41" s="85">
        <f>SUM(J42:J43)</f>
        <v>4212</v>
      </c>
      <c r="K41" s="85">
        <f>SUM(K42:K43)</f>
        <v>6647</v>
      </c>
      <c r="L41" s="85">
        <v>487</v>
      </c>
      <c r="M41" s="86">
        <v>233</v>
      </c>
      <c r="N41" s="87">
        <v>5620</v>
      </c>
      <c r="O41" s="85">
        <v>9551</v>
      </c>
      <c r="P41" s="88">
        <v>269</v>
      </c>
      <c r="Q41" s="60">
        <v>0</v>
      </c>
      <c r="R41" s="31"/>
      <c r="S41" s="32">
        <f>SUM(F41:Q41)</f>
        <v>28547</v>
      </c>
      <c r="T41" s="30">
        <f>E41-S41</f>
        <v>0</v>
      </c>
    </row>
    <row r="42" spans="1:20" ht="25.5" customHeight="1" x14ac:dyDescent="0.2">
      <c r="A42" s="72"/>
      <c r="B42" s="73"/>
      <c r="C42" s="74"/>
      <c r="D42" s="70" t="s">
        <v>39</v>
      </c>
      <c r="E42" s="38"/>
      <c r="F42" s="39">
        <v>426</v>
      </c>
      <c r="G42" s="39">
        <v>780</v>
      </c>
      <c r="H42" s="39">
        <v>0</v>
      </c>
      <c r="I42" s="39"/>
      <c r="J42" s="39">
        <v>4204</v>
      </c>
      <c r="K42" s="39">
        <v>6593</v>
      </c>
      <c r="L42" s="39"/>
      <c r="M42" s="40"/>
      <c r="N42" s="38"/>
      <c r="O42" s="39"/>
      <c r="P42" s="40"/>
      <c r="Q42" s="83"/>
      <c r="R42" s="31"/>
      <c r="S42" s="32"/>
    </row>
    <row r="43" spans="1:20" ht="25.5" customHeight="1" x14ac:dyDescent="0.2">
      <c r="A43" s="75"/>
      <c r="B43" s="76"/>
      <c r="C43" s="77"/>
      <c r="D43" s="71" t="s">
        <v>40</v>
      </c>
      <c r="E43" s="50"/>
      <c r="F43" s="51">
        <v>119</v>
      </c>
      <c r="G43" s="51">
        <v>6</v>
      </c>
      <c r="H43" s="51">
        <v>114</v>
      </c>
      <c r="I43" s="51"/>
      <c r="J43" s="51">
        <v>8</v>
      </c>
      <c r="K43" s="51">
        <v>54</v>
      </c>
      <c r="L43" s="51"/>
      <c r="M43" s="52"/>
      <c r="N43" s="50"/>
      <c r="O43" s="51"/>
      <c r="P43" s="52"/>
      <c r="Q43" s="62"/>
      <c r="R43" s="31"/>
      <c r="S43" s="32"/>
    </row>
    <row r="44" spans="1:20" ht="25.5" customHeight="1" x14ac:dyDescent="0.2">
      <c r="A44" s="265" t="s">
        <v>50</v>
      </c>
      <c r="B44" s="266"/>
      <c r="C44" s="267"/>
      <c r="D44" s="78" t="s">
        <v>17</v>
      </c>
      <c r="E44" s="84">
        <v>25464</v>
      </c>
      <c r="F44" s="85">
        <f>SUM(F45:F46)</f>
        <v>507</v>
      </c>
      <c r="G44" s="85">
        <f>SUM(G45:G46)</f>
        <v>986</v>
      </c>
      <c r="H44" s="85">
        <f>SUM(H45:H46)</f>
        <v>19</v>
      </c>
      <c r="I44" s="85">
        <v>63</v>
      </c>
      <c r="J44" s="85">
        <f>SUM(J45:J46)</f>
        <v>4036</v>
      </c>
      <c r="K44" s="85">
        <f>SUM(K45:K46)</f>
        <v>6284</v>
      </c>
      <c r="L44" s="85">
        <v>358</v>
      </c>
      <c r="M44" s="86">
        <v>353</v>
      </c>
      <c r="N44" s="87">
        <v>4369</v>
      </c>
      <c r="O44" s="85">
        <v>8152</v>
      </c>
      <c r="P44" s="88">
        <v>335</v>
      </c>
      <c r="Q44" s="60">
        <v>2</v>
      </c>
      <c r="R44" s="31"/>
      <c r="S44" s="32">
        <f>SUM(F44:Q44)</f>
        <v>25464</v>
      </c>
      <c r="T44" s="30">
        <f>E44-S44</f>
        <v>0</v>
      </c>
    </row>
    <row r="45" spans="1:20" ht="25.5" customHeight="1" x14ac:dyDescent="0.2">
      <c r="A45" s="72"/>
      <c r="B45" s="73"/>
      <c r="C45" s="74"/>
      <c r="D45" s="70" t="s">
        <v>39</v>
      </c>
      <c r="E45" s="38"/>
      <c r="F45" s="39">
        <v>315</v>
      </c>
      <c r="G45" s="39">
        <v>961</v>
      </c>
      <c r="H45" s="39">
        <v>1</v>
      </c>
      <c r="I45" s="39"/>
      <c r="J45" s="39">
        <v>4031</v>
      </c>
      <c r="K45" s="39">
        <v>6219</v>
      </c>
      <c r="L45" s="39"/>
      <c r="M45" s="40"/>
      <c r="N45" s="38"/>
      <c r="O45" s="39"/>
      <c r="P45" s="40"/>
      <c r="Q45" s="83"/>
      <c r="R45" s="31"/>
      <c r="S45" s="32"/>
    </row>
    <row r="46" spans="1:20" ht="25.5" customHeight="1" x14ac:dyDescent="0.2">
      <c r="A46" s="75"/>
      <c r="B46" s="76"/>
      <c r="C46" s="77"/>
      <c r="D46" s="71" t="s">
        <v>40</v>
      </c>
      <c r="E46" s="50"/>
      <c r="F46" s="51">
        <v>192</v>
      </c>
      <c r="G46" s="51">
        <v>25</v>
      </c>
      <c r="H46" s="51">
        <v>18</v>
      </c>
      <c r="I46" s="51"/>
      <c r="J46" s="51">
        <v>5</v>
      </c>
      <c r="K46" s="51">
        <v>65</v>
      </c>
      <c r="L46" s="51"/>
      <c r="M46" s="52"/>
      <c r="N46" s="50"/>
      <c r="O46" s="51"/>
      <c r="P46" s="52"/>
      <c r="Q46" s="62"/>
      <c r="R46" s="31"/>
      <c r="S46" s="32"/>
    </row>
    <row r="47" spans="1:20" ht="25.5" customHeight="1" x14ac:dyDescent="0.2">
      <c r="A47" s="265" t="s">
        <v>51</v>
      </c>
      <c r="B47" s="266"/>
      <c r="C47" s="267"/>
      <c r="D47" s="78" t="s">
        <v>17</v>
      </c>
      <c r="E47" s="84">
        <v>24597</v>
      </c>
      <c r="F47" s="85">
        <f>SUM(F48:F49)</f>
        <v>649</v>
      </c>
      <c r="G47" s="85">
        <f>SUM(G48:G49)</f>
        <v>816</v>
      </c>
      <c r="H47" s="85">
        <f>SUM(H48:H49)</f>
        <v>35</v>
      </c>
      <c r="I47" s="85">
        <v>33</v>
      </c>
      <c r="J47" s="85">
        <f>SUM(J48:J49)</f>
        <v>3614</v>
      </c>
      <c r="K47" s="85">
        <f>SUM(K48:K49)</f>
        <v>5729</v>
      </c>
      <c r="L47" s="85">
        <v>396</v>
      </c>
      <c r="M47" s="86">
        <v>278</v>
      </c>
      <c r="N47" s="87">
        <v>4857</v>
      </c>
      <c r="O47" s="85">
        <v>7775</v>
      </c>
      <c r="P47" s="88">
        <v>414</v>
      </c>
      <c r="Q47" s="60">
        <v>1</v>
      </c>
      <c r="R47" s="31"/>
      <c r="S47" s="32">
        <f>SUM(F47:Q47)</f>
        <v>24597</v>
      </c>
      <c r="T47" s="30">
        <f>E47-S47</f>
        <v>0</v>
      </c>
    </row>
    <row r="48" spans="1:20" ht="25.5" customHeight="1" x14ac:dyDescent="0.2">
      <c r="A48" s="82"/>
      <c r="B48" s="73"/>
      <c r="C48" s="74"/>
      <c r="D48" s="70" t="s">
        <v>39</v>
      </c>
      <c r="E48" s="38"/>
      <c r="F48" s="39">
        <v>382</v>
      </c>
      <c r="G48" s="39">
        <v>808</v>
      </c>
      <c r="H48" s="39">
        <v>2</v>
      </c>
      <c r="I48" s="39"/>
      <c r="J48" s="39">
        <v>3606</v>
      </c>
      <c r="K48" s="39">
        <v>5682</v>
      </c>
      <c r="L48" s="39"/>
      <c r="M48" s="40"/>
      <c r="N48" s="38"/>
      <c r="O48" s="39"/>
      <c r="P48" s="40"/>
      <c r="Q48" s="83"/>
      <c r="R48" s="31"/>
      <c r="S48" s="32"/>
    </row>
    <row r="49" spans="1:20" ht="25.5" customHeight="1" x14ac:dyDescent="0.2">
      <c r="A49" s="75"/>
      <c r="B49" s="76"/>
      <c r="C49" s="77"/>
      <c r="D49" s="71" t="s">
        <v>40</v>
      </c>
      <c r="E49" s="50"/>
      <c r="F49" s="51">
        <v>267</v>
      </c>
      <c r="G49" s="51">
        <v>8</v>
      </c>
      <c r="H49" s="51">
        <v>33</v>
      </c>
      <c r="I49" s="51"/>
      <c r="J49" s="51">
        <v>8</v>
      </c>
      <c r="K49" s="51">
        <v>47</v>
      </c>
      <c r="L49" s="51"/>
      <c r="M49" s="52"/>
      <c r="N49" s="50"/>
      <c r="O49" s="51"/>
      <c r="P49" s="52"/>
      <c r="Q49" s="62"/>
      <c r="R49" s="31"/>
      <c r="S49" s="32"/>
    </row>
    <row r="50" spans="1:20" ht="25.5" customHeight="1" x14ac:dyDescent="0.2">
      <c r="A50" s="265" t="s">
        <v>52</v>
      </c>
      <c r="B50" s="266"/>
      <c r="C50" s="267"/>
      <c r="D50" s="78" t="s">
        <v>17</v>
      </c>
      <c r="E50" s="84">
        <v>111320</v>
      </c>
      <c r="F50" s="85">
        <f>SUM(F51:F52)</f>
        <v>2754</v>
      </c>
      <c r="G50" s="85">
        <f>SUM(G51:G52)</f>
        <v>5431</v>
      </c>
      <c r="H50" s="85">
        <f>SUM(H51:H52)</f>
        <v>246</v>
      </c>
      <c r="I50" s="85">
        <v>147</v>
      </c>
      <c r="J50" s="85">
        <f>SUM(J51:J52)</f>
        <v>21212</v>
      </c>
      <c r="K50" s="85">
        <f>SUM(K51:K52)</f>
        <v>29523</v>
      </c>
      <c r="L50" s="85">
        <v>2058</v>
      </c>
      <c r="M50" s="86">
        <v>1791</v>
      </c>
      <c r="N50" s="87">
        <v>13826</v>
      </c>
      <c r="O50" s="85">
        <v>32222</v>
      </c>
      <c r="P50" s="88">
        <v>2107</v>
      </c>
      <c r="Q50" s="60">
        <v>3</v>
      </c>
      <c r="R50" s="31"/>
      <c r="S50" s="32">
        <f>SUM(F50:Q50)</f>
        <v>111320</v>
      </c>
      <c r="T50" s="30">
        <f>E50-S50</f>
        <v>0</v>
      </c>
    </row>
    <row r="51" spans="1:20" ht="25.5" customHeight="1" x14ac:dyDescent="0.2">
      <c r="A51" s="72"/>
      <c r="B51" s="73"/>
      <c r="C51" s="74"/>
      <c r="D51" s="70" t="s">
        <v>39</v>
      </c>
      <c r="E51" s="38"/>
      <c r="F51" s="39">
        <v>1563</v>
      </c>
      <c r="G51" s="39">
        <v>5367</v>
      </c>
      <c r="H51" s="39">
        <v>4</v>
      </c>
      <c r="I51" s="39"/>
      <c r="J51" s="39">
        <v>21191</v>
      </c>
      <c r="K51" s="39">
        <v>29234</v>
      </c>
      <c r="L51" s="39"/>
      <c r="M51" s="40"/>
      <c r="N51" s="38"/>
      <c r="O51" s="39"/>
      <c r="P51" s="40"/>
      <c r="Q51" s="83"/>
      <c r="R51" s="31"/>
      <c r="S51" s="32"/>
    </row>
    <row r="52" spans="1:20" ht="25.5" customHeight="1" x14ac:dyDescent="0.2">
      <c r="A52" s="75"/>
      <c r="B52" s="76"/>
      <c r="C52" s="77"/>
      <c r="D52" s="71" t="s">
        <v>40</v>
      </c>
      <c r="E52" s="50"/>
      <c r="F52" s="51">
        <v>1191</v>
      </c>
      <c r="G52" s="51">
        <v>64</v>
      </c>
      <c r="H52" s="51">
        <v>242</v>
      </c>
      <c r="I52" s="51"/>
      <c r="J52" s="51">
        <v>21</v>
      </c>
      <c r="K52" s="51">
        <v>289</v>
      </c>
      <c r="L52" s="51"/>
      <c r="M52" s="52"/>
      <c r="N52" s="50"/>
      <c r="O52" s="51"/>
      <c r="P52" s="52"/>
      <c r="Q52" s="62"/>
      <c r="R52" s="31"/>
      <c r="S52" s="32"/>
    </row>
    <row r="53" spans="1:20" ht="25.5" customHeight="1" x14ac:dyDescent="0.2">
      <c r="A53" s="265" t="s">
        <v>53</v>
      </c>
      <c r="B53" s="266"/>
      <c r="C53" s="267"/>
      <c r="D53" s="78" t="s">
        <v>17</v>
      </c>
      <c r="E53" s="84">
        <v>47838</v>
      </c>
      <c r="F53" s="85">
        <f>SUM(F54:F55)</f>
        <v>1020</v>
      </c>
      <c r="G53" s="85">
        <f>SUM(G54:G55)</f>
        <v>1456</v>
      </c>
      <c r="H53" s="85">
        <f>SUM(H54:H55)</f>
        <v>50</v>
      </c>
      <c r="I53" s="85">
        <v>70</v>
      </c>
      <c r="J53" s="85">
        <f>SUM(J54:J55)</f>
        <v>8772</v>
      </c>
      <c r="K53" s="85">
        <f>SUM(K54:K55)</f>
        <v>12225</v>
      </c>
      <c r="L53" s="85">
        <v>651</v>
      </c>
      <c r="M53" s="86">
        <v>719</v>
      </c>
      <c r="N53" s="87">
        <v>5290</v>
      </c>
      <c r="O53" s="85">
        <v>16727</v>
      </c>
      <c r="P53" s="88">
        <v>858</v>
      </c>
      <c r="Q53" s="60">
        <v>0</v>
      </c>
      <c r="R53" s="31"/>
      <c r="S53" s="32">
        <f>SUM(F53:Q53)</f>
        <v>47838</v>
      </c>
      <c r="T53" s="30">
        <f>E53-S53</f>
        <v>0</v>
      </c>
    </row>
    <row r="54" spans="1:20" ht="25.5" customHeight="1" x14ac:dyDescent="0.2">
      <c r="A54" s="72"/>
      <c r="B54" s="73"/>
      <c r="C54" s="74"/>
      <c r="D54" s="70" t="s">
        <v>39</v>
      </c>
      <c r="E54" s="38"/>
      <c r="F54" s="39">
        <v>595</v>
      </c>
      <c r="G54" s="39">
        <v>1442</v>
      </c>
      <c r="H54" s="39">
        <v>3</v>
      </c>
      <c r="I54" s="39"/>
      <c r="J54" s="39">
        <v>8768</v>
      </c>
      <c r="K54" s="39">
        <v>12110</v>
      </c>
      <c r="L54" s="39"/>
      <c r="M54" s="40"/>
      <c r="N54" s="38"/>
      <c r="O54" s="39"/>
      <c r="P54" s="40"/>
      <c r="Q54" s="83"/>
      <c r="R54" s="31"/>
      <c r="S54" s="32"/>
      <c r="T54" s="44"/>
    </row>
    <row r="55" spans="1:20" ht="25.5" customHeight="1" x14ac:dyDescent="0.2">
      <c r="A55" s="75"/>
      <c r="B55" s="76"/>
      <c r="C55" s="77"/>
      <c r="D55" s="71" t="s">
        <v>40</v>
      </c>
      <c r="E55" s="50"/>
      <c r="F55" s="51">
        <v>425</v>
      </c>
      <c r="G55" s="51">
        <v>14</v>
      </c>
      <c r="H55" s="51">
        <v>47</v>
      </c>
      <c r="I55" s="51"/>
      <c r="J55" s="51">
        <v>4</v>
      </c>
      <c r="K55" s="51">
        <v>115</v>
      </c>
      <c r="L55" s="51"/>
      <c r="M55" s="52"/>
      <c r="N55" s="50"/>
      <c r="O55" s="51"/>
      <c r="P55" s="52"/>
      <c r="Q55" s="62"/>
      <c r="R55" s="31"/>
      <c r="S55" s="32"/>
      <c r="T55" s="44"/>
    </row>
    <row r="56" spans="1:20" ht="25.5" customHeight="1" x14ac:dyDescent="0.2">
      <c r="A56" s="286" t="s">
        <v>54</v>
      </c>
      <c r="B56" s="287"/>
      <c r="C56" s="287"/>
      <c r="D56" s="288"/>
      <c r="E56" s="36">
        <f>E57+E62+E66+E73+E74+E75+E76+E77</f>
        <v>45593</v>
      </c>
      <c r="F56" s="41">
        <f t="shared" ref="F56:Q56" si="3">F57+F62+F66+F73+F74+F75+F76+F77</f>
        <v>749</v>
      </c>
      <c r="G56" s="41">
        <f t="shared" si="3"/>
        <v>1153</v>
      </c>
      <c r="H56" s="41">
        <f t="shared" si="3"/>
        <v>34</v>
      </c>
      <c r="I56" s="41">
        <f t="shared" si="3"/>
        <v>168</v>
      </c>
      <c r="J56" s="41">
        <f t="shared" si="3"/>
        <v>6776</v>
      </c>
      <c r="K56" s="41">
        <f t="shared" si="3"/>
        <v>10407</v>
      </c>
      <c r="L56" s="41">
        <f t="shared" si="3"/>
        <v>744</v>
      </c>
      <c r="M56" s="42">
        <f t="shared" si="3"/>
        <v>508</v>
      </c>
      <c r="N56" s="36">
        <f t="shared" si="3"/>
        <v>8652</v>
      </c>
      <c r="O56" s="41">
        <f t="shared" si="3"/>
        <v>14991</v>
      </c>
      <c r="P56" s="42">
        <f t="shared" si="3"/>
        <v>1410</v>
      </c>
      <c r="Q56" s="43">
        <f t="shared" si="3"/>
        <v>1</v>
      </c>
      <c r="R56" s="31"/>
      <c r="S56" s="32">
        <f>SUM(F56:Q56)</f>
        <v>45593</v>
      </c>
      <c r="T56" s="30">
        <f>E56-S56</f>
        <v>0</v>
      </c>
    </row>
    <row r="57" spans="1:20" ht="25.5" customHeight="1" x14ac:dyDescent="0.2">
      <c r="A57" s="265" t="s">
        <v>65</v>
      </c>
      <c r="B57" s="266"/>
      <c r="C57" s="267"/>
      <c r="D57" s="78" t="s">
        <v>17</v>
      </c>
      <c r="E57" s="84">
        <v>13435</v>
      </c>
      <c r="F57" s="85">
        <f>SUM(F58:F59)</f>
        <v>171</v>
      </c>
      <c r="G57" s="85">
        <f>SUM(G58:G59)</f>
        <v>262</v>
      </c>
      <c r="H57" s="85">
        <f>SUM(H58:H59)</f>
        <v>0</v>
      </c>
      <c r="I57" s="85">
        <v>65</v>
      </c>
      <c r="J57" s="85">
        <f>SUM(J58:J59)</f>
        <v>1568</v>
      </c>
      <c r="K57" s="85">
        <f>SUM(K58:K59)</f>
        <v>2856</v>
      </c>
      <c r="L57" s="85">
        <v>302</v>
      </c>
      <c r="M57" s="86">
        <v>93</v>
      </c>
      <c r="N57" s="87">
        <v>3647</v>
      </c>
      <c r="O57" s="85">
        <v>4296</v>
      </c>
      <c r="P57" s="88">
        <v>174</v>
      </c>
      <c r="Q57" s="60">
        <v>1</v>
      </c>
      <c r="R57" s="31"/>
      <c r="S57" s="32">
        <f>SUM(F57:Q57)</f>
        <v>13435</v>
      </c>
      <c r="T57" s="30">
        <f>E57-S57</f>
        <v>0</v>
      </c>
    </row>
    <row r="58" spans="1:20" ht="25.5" customHeight="1" x14ac:dyDescent="0.2">
      <c r="A58" s="72"/>
      <c r="B58" s="73"/>
      <c r="C58" s="74"/>
      <c r="D58" s="70" t="s">
        <v>39</v>
      </c>
      <c r="E58" s="38"/>
      <c r="F58" s="39">
        <v>139</v>
      </c>
      <c r="G58" s="39">
        <v>257</v>
      </c>
      <c r="H58" s="39"/>
      <c r="I58" s="39"/>
      <c r="J58" s="39">
        <v>1566</v>
      </c>
      <c r="K58" s="39">
        <v>2844</v>
      </c>
      <c r="L58" s="39"/>
      <c r="M58" s="40"/>
      <c r="N58" s="38"/>
      <c r="O58" s="39"/>
      <c r="P58" s="40"/>
      <c r="Q58" s="83"/>
      <c r="R58" s="31"/>
      <c r="S58" s="32"/>
      <c r="T58" s="44"/>
    </row>
    <row r="59" spans="1:20" ht="25.5" customHeight="1" x14ac:dyDescent="0.2">
      <c r="A59" s="106"/>
      <c r="B59" s="107"/>
      <c r="C59" s="108"/>
      <c r="D59" s="109" t="s">
        <v>40</v>
      </c>
      <c r="E59" s="110"/>
      <c r="F59" s="111">
        <v>32</v>
      </c>
      <c r="G59" s="111">
        <v>5</v>
      </c>
      <c r="H59" s="111"/>
      <c r="I59" s="111"/>
      <c r="J59" s="111">
        <v>2</v>
      </c>
      <c r="K59" s="111">
        <v>12</v>
      </c>
      <c r="L59" s="111"/>
      <c r="M59" s="112"/>
      <c r="N59" s="110"/>
      <c r="O59" s="111"/>
      <c r="P59" s="112"/>
      <c r="Q59" s="113"/>
      <c r="R59" s="31"/>
      <c r="S59" s="32"/>
      <c r="T59" s="44"/>
    </row>
    <row r="60" spans="1:20" ht="25.5" customHeight="1" x14ac:dyDescent="0.2">
      <c r="A60" s="280" t="s">
        <v>55</v>
      </c>
      <c r="B60" s="281"/>
      <c r="C60" s="282"/>
      <c r="D60" s="171"/>
      <c r="E60" s="156">
        <f>SUM(F60:M60)</f>
        <v>5313</v>
      </c>
      <c r="F60" s="157">
        <v>171</v>
      </c>
      <c r="G60" s="157">
        <v>262</v>
      </c>
      <c r="H60" s="157">
        <v>0</v>
      </c>
      <c r="I60" s="157">
        <v>65</v>
      </c>
      <c r="J60" s="157">
        <v>1565</v>
      </c>
      <c r="K60" s="157">
        <v>2855</v>
      </c>
      <c r="L60" s="157">
        <v>302</v>
      </c>
      <c r="M60" s="158">
        <v>93</v>
      </c>
      <c r="N60" s="159"/>
      <c r="O60" s="157"/>
      <c r="P60" s="160"/>
      <c r="Q60" s="161"/>
      <c r="R60" s="31"/>
      <c r="S60" s="32">
        <f>SUM(F60:Q60)</f>
        <v>5313</v>
      </c>
      <c r="T60" s="30"/>
    </row>
    <row r="61" spans="1:20" ht="25.5" customHeight="1" x14ac:dyDescent="0.2">
      <c r="A61" s="261" t="s">
        <v>72</v>
      </c>
      <c r="B61" s="262"/>
      <c r="C61" s="263"/>
      <c r="D61" s="99"/>
      <c r="E61" s="100"/>
      <c r="F61" s="101"/>
      <c r="G61" s="101"/>
      <c r="H61" s="101"/>
      <c r="I61" s="101"/>
      <c r="J61" s="101">
        <v>3</v>
      </c>
      <c r="K61" s="101">
        <v>1</v>
      </c>
      <c r="L61" s="101"/>
      <c r="M61" s="102"/>
      <c r="N61" s="103"/>
      <c r="O61" s="101"/>
      <c r="P61" s="104"/>
      <c r="Q61" s="105"/>
      <c r="R61" s="31"/>
      <c r="S61" s="32">
        <f>SUM(F61:M61)</f>
        <v>4</v>
      </c>
      <c r="T61" s="30">
        <f>SUM(F57:M57)-S60-S61</f>
        <v>0</v>
      </c>
    </row>
    <row r="62" spans="1:20" ht="25.5" customHeight="1" x14ac:dyDescent="0.2">
      <c r="A62" s="265" t="s">
        <v>64</v>
      </c>
      <c r="B62" s="266"/>
      <c r="C62" s="267"/>
      <c r="D62" s="78" t="s">
        <v>17</v>
      </c>
      <c r="E62" s="84">
        <v>4347</v>
      </c>
      <c r="F62" s="85">
        <f>SUM(F63:F64)</f>
        <v>38</v>
      </c>
      <c r="G62" s="85">
        <f>SUM(G63:G64)</f>
        <v>154</v>
      </c>
      <c r="H62" s="85">
        <f>SUM(H63:H64)</f>
        <v>4</v>
      </c>
      <c r="I62" s="85">
        <v>11</v>
      </c>
      <c r="J62" s="85">
        <f>SUM(J63:J64)</f>
        <v>845</v>
      </c>
      <c r="K62" s="85">
        <f>SUM(K63:K64)</f>
        <v>1037</v>
      </c>
      <c r="L62" s="85">
        <v>76</v>
      </c>
      <c r="M62" s="86">
        <v>65</v>
      </c>
      <c r="N62" s="87">
        <v>472</v>
      </c>
      <c r="O62" s="85">
        <v>1251</v>
      </c>
      <c r="P62" s="88">
        <v>394</v>
      </c>
      <c r="Q62" s="60">
        <v>0</v>
      </c>
      <c r="R62" s="31"/>
      <c r="S62" s="32">
        <f>SUM(F62:Q62)</f>
        <v>4347</v>
      </c>
      <c r="T62" s="30">
        <f>E62-S62</f>
        <v>0</v>
      </c>
    </row>
    <row r="63" spans="1:20" ht="25.5" customHeight="1" x14ac:dyDescent="0.2">
      <c r="A63" s="72"/>
      <c r="B63" s="73"/>
      <c r="C63" s="74"/>
      <c r="D63" s="70" t="s">
        <v>39</v>
      </c>
      <c r="E63" s="38"/>
      <c r="F63" s="39">
        <v>28</v>
      </c>
      <c r="G63" s="39">
        <v>145</v>
      </c>
      <c r="H63" s="39">
        <v>0</v>
      </c>
      <c r="I63" s="39"/>
      <c r="J63" s="39">
        <v>844</v>
      </c>
      <c r="K63" s="39">
        <v>1029</v>
      </c>
      <c r="L63" s="39"/>
      <c r="M63" s="40"/>
      <c r="N63" s="38"/>
      <c r="O63" s="39"/>
      <c r="P63" s="40"/>
      <c r="Q63" s="83"/>
      <c r="R63" s="31"/>
      <c r="S63" s="32"/>
      <c r="T63" s="44"/>
    </row>
    <row r="64" spans="1:20" ht="25.5" customHeight="1" x14ac:dyDescent="0.2">
      <c r="A64" s="106"/>
      <c r="B64" s="107"/>
      <c r="C64" s="108"/>
      <c r="D64" s="109" t="s">
        <v>40</v>
      </c>
      <c r="E64" s="110"/>
      <c r="F64" s="111">
        <v>10</v>
      </c>
      <c r="G64" s="111">
        <v>9</v>
      </c>
      <c r="H64" s="111">
        <v>4</v>
      </c>
      <c r="I64" s="111"/>
      <c r="J64" s="111">
        <v>1</v>
      </c>
      <c r="K64" s="111">
        <v>8</v>
      </c>
      <c r="L64" s="111"/>
      <c r="M64" s="112"/>
      <c r="N64" s="110"/>
      <c r="O64" s="111"/>
      <c r="P64" s="112"/>
      <c r="Q64" s="113"/>
      <c r="R64" s="31"/>
      <c r="S64" s="32"/>
      <c r="T64" s="44"/>
    </row>
    <row r="65" spans="1:20" ht="25.5" customHeight="1" x14ac:dyDescent="0.2">
      <c r="A65" s="316" t="s">
        <v>56</v>
      </c>
      <c r="B65" s="311"/>
      <c r="C65" s="312"/>
      <c r="D65" s="99"/>
      <c r="E65" s="156">
        <f>SUM(F65:M65)</f>
        <v>2230</v>
      </c>
      <c r="F65" s="101">
        <v>38</v>
      </c>
      <c r="G65" s="101">
        <v>154</v>
      </c>
      <c r="H65" s="101">
        <v>4</v>
      </c>
      <c r="I65" s="101">
        <v>11</v>
      </c>
      <c r="J65" s="101">
        <v>845</v>
      </c>
      <c r="K65" s="101">
        <v>1037</v>
      </c>
      <c r="L65" s="101">
        <v>76</v>
      </c>
      <c r="M65" s="102">
        <v>65</v>
      </c>
      <c r="N65" s="103"/>
      <c r="O65" s="101"/>
      <c r="P65" s="104"/>
      <c r="Q65" s="105"/>
      <c r="R65" s="31"/>
      <c r="S65" s="32">
        <f>SUM(F65:Q65)</f>
        <v>2230</v>
      </c>
      <c r="T65" s="30">
        <f>SUM(F62:M62)-S65</f>
        <v>0</v>
      </c>
    </row>
    <row r="66" spans="1:20" ht="25.5" customHeight="1" x14ac:dyDescent="0.2">
      <c r="A66" s="265" t="s">
        <v>62</v>
      </c>
      <c r="B66" s="266"/>
      <c r="C66" s="267"/>
      <c r="D66" s="78" t="s">
        <v>17</v>
      </c>
      <c r="E66" s="84">
        <v>24777</v>
      </c>
      <c r="F66" s="85">
        <f>SUM(F67:F68)</f>
        <v>496</v>
      </c>
      <c r="G66" s="85">
        <f>SUM(G67:G68)</f>
        <v>665</v>
      </c>
      <c r="H66" s="85">
        <f>SUM(H67:H68)</f>
        <v>30</v>
      </c>
      <c r="I66" s="85">
        <v>90</v>
      </c>
      <c r="J66" s="85">
        <f>SUM(J67:J68)</f>
        <v>4040</v>
      </c>
      <c r="K66" s="85">
        <f>SUM(K67:K68)</f>
        <v>5939</v>
      </c>
      <c r="L66" s="85">
        <v>308</v>
      </c>
      <c r="M66" s="86">
        <v>325</v>
      </c>
      <c r="N66" s="87">
        <v>3840</v>
      </c>
      <c r="O66" s="85">
        <v>8561</v>
      </c>
      <c r="P66" s="88">
        <v>483</v>
      </c>
      <c r="Q66" s="60">
        <v>0</v>
      </c>
      <c r="R66" s="31"/>
      <c r="S66" s="32">
        <f>SUM(F66:Q66)</f>
        <v>24777</v>
      </c>
      <c r="T66" s="30">
        <f>E66-S66</f>
        <v>0</v>
      </c>
    </row>
    <row r="67" spans="1:20" ht="25.5" customHeight="1" x14ac:dyDescent="0.2">
      <c r="A67" s="72"/>
      <c r="B67" s="73"/>
      <c r="C67" s="74"/>
      <c r="D67" s="70" t="s">
        <v>39</v>
      </c>
      <c r="E67" s="38"/>
      <c r="F67" s="39">
        <v>304</v>
      </c>
      <c r="G67" s="39">
        <v>642</v>
      </c>
      <c r="H67" s="39">
        <v>0</v>
      </c>
      <c r="I67" s="39"/>
      <c r="J67" s="39">
        <v>4039</v>
      </c>
      <c r="K67" s="39">
        <v>5923</v>
      </c>
      <c r="L67" s="39"/>
      <c r="M67" s="40"/>
      <c r="N67" s="38"/>
      <c r="O67" s="39"/>
      <c r="P67" s="40"/>
      <c r="Q67" s="83"/>
      <c r="R67" s="31"/>
      <c r="S67" s="32"/>
      <c r="T67" s="44"/>
    </row>
    <row r="68" spans="1:20" ht="25.5" customHeight="1" x14ac:dyDescent="0.2">
      <c r="A68" s="72"/>
      <c r="B68" s="73"/>
      <c r="C68" s="74"/>
      <c r="D68" s="97" t="s">
        <v>40</v>
      </c>
      <c r="E68" s="79"/>
      <c r="F68" s="80">
        <v>192</v>
      </c>
      <c r="G68" s="80">
        <v>23</v>
      </c>
      <c r="H68" s="80">
        <v>30</v>
      </c>
      <c r="I68" s="80"/>
      <c r="J68" s="80">
        <v>1</v>
      </c>
      <c r="K68" s="80">
        <v>16</v>
      </c>
      <c r="L68" s="80"/>
      <c r="M68" s="81"/>
      <c r="N68" s="79"/>
      <c r="O68" s="80"/>
      <c r="P68" s="81"/>
      <c r="Q68" s="98"/>
      <c r="R68" s="31"/>
      <c r="S68" s="32"/>
      <c r="T68" s="44"/>
    </row>
    <row r="69" spans="1:20" ht="25.5" customHeight="1" x14ac:dyDescent="0.2">
      <c r="A69" s="280" t="s">
        <v>57</v>
      </c>
      <c r="B69" s="281"/>
      <c r="C69" s="282"/>
      <c r="D69" s="155"/>
      <c r="E69" s="156">
        <f>SUM(F69:M69)</f>
        <v>886</v>
      </c>
      <c r="F69" s="157">
        <v>35</v>
      </c>
      <c r="G69" s="157">
        <v>52</v>
      </c>
      <c r="H69" s="157">
        <v>0</v>
      </c>
      <c r="I69" s="157">
        <v>5</v>
      </c>
      <c r="J69" s="157">
        <v>297</v>
      </c>
      <c r="K69" s="157">
        <v>431</v>
      </c>
      <c r="L69" s="157">
        <v>43</v>
      </c>
      <c r="M69" s="158">
        <v>23</v>
      </c>
      <c r="N69" s="159"/>
      <c r="O69" s="157"/>
      <c r="P69" s="160"/>
      <c r="Q69" s="161"/>
      <c r="R69" s="64"/>
      <c r="S69" s="32">
        <f t="shared" ref="S69:S77" si="4">SUM(F69:Q69)</f>
        <v>886</v>
      </c>
      <c r="T69" s="30"/>
    </row>
    <row r="70" spans="1:20" ht="25.5" customHeight="1" x14ac:dyDescent="0.2">
      <c r="A70" s="280" t="s">
        <v>58</v>
      </c>
      <c r="B70" s="320"/>
      <c r="C70" s="321"/>
      <c r="D70" s="155"/>
      <c r="E70" s="156">
        <f>SUM(F70:M70)</f>
        <v>6207</v>
      </c>
      <c r="F70" s="157">
        <v>269</v>
      </c>
      <c r="G70" s="157">
        <v>338</v>
      </c>
      <c r="H70" s="157">
        <v>27</v>
      </c>
      <c r="I70" s="157">
        <v>10</v>
      </c>
      <c r="J70" s="157">
        <v>2096</v>
      </c>
      <c r="K70" s="157">
        <v>3160</v>
      </c>
      <c r="L70" s="157">
        <v>138</v>
      </c>
      <c r="M70" s="158">
        <v>169</v>
      </c>
      <c r="N70" s="159"/>
      <c r="O70" s="157"/>
      <c r="P70" s="160"/>
      <c r="Q70" s="161"/>
      <c r="R70" s="64"/>
      <c r="S70" s="32">
        <f t="shared" si="4"/>
        <v>6207</v>
      </c>
      <c r="T70" s="30"/>
    </row>
    <row r="71" spans="1:20" ht="25.5" customHeight="1" x14ac:dyDescent="0.2">
      <c r="A71" s="280" t="s">
        <v>59</v>
      </c>
      <c r="B71" s="320"/>
      <c r="C71" s="321"/>
      <c r="D71" s="155"/>
      <c r="E71" s="156">
        <f>SUM(F71:M71)</f>
        <v>4795</v>
      </c>
      <c r="F71" s="157">
        <v>192</v>
      </c>
      <c r="G71" s="157">
        <v>272</v>
      </c>
      <c r="H71" s="157">
        <v>3</v>
      </c>
      <c r="I71" s="157">
        <v>75</v>
      </c>
      <c r="J71" s="157">
        <v>1647</v>
      </c>
      <c r="K71" s="157">
        <v>2348</v>
      </c>
      <c r="L71" s="157">
        <v>125</v>
      </c>
      <c r="M71" s="158">
        <v>133</v>
      </c>
      <c r="N71" s="159"/>
      <c r="O71" s="157"/>
      <c r="P71" s="160"/>
      <c r="Q71" s="161"/>
      <c r="R71" s="64"/>
      <c r="S71" s="32">
        <f t="shared" si="4"/>
        <v>4795</v>
      </c>
      <c r="T71" s="30"/>
    </row>
    <row r="72" spans="1:20" ht="25.5" customHeight="1" x14ac:dyDescent="0.2">
      <c r="A72" s="261" t="s">
        <v>72</v>
      </c>
      <c r="B72" s="262"/>
      <c r="C72" s="263"/>
      <c r="D72" s="99"/>
      <c r="E72" s="79"/>
      <c r="F72" s="80"/>
      <c r="G72" s="80">
        <v>3</v>
      </c>
      <c r="H72" s="80"/>
      <c r="I72" s="80"/>
      <c r="J72" s="80"/>
      <c r="K72" s="80"/>
      <c r="L72" s="80">
        <v>2</v>
      </c>
      <c r="M72" s="162"/>
      <c r="N72" s="153"/>
      <c r="O72" s="80"/>
      <c r="P72" s="81"/>
      <c r="Q72" s="154"/>
      <c r="R72" s="64"/>
      <c r="S72" s="32">
        <f>SUM(F72:M72)</f>
        <v>5</v>
      </c>
      <c r="T72" s="30">
        <f>SUM(F66:M66)-S69-S70-S71-S72</f>
        <v>0</v>
      </c>
    </row>
    <row r="73" spans="1:20" ht="25.5" customHeight="1" x14ac:dyDescent="0.2">
      <c r="A73" s="271" t="s">
        <v>66</v>
      </c>
      <c r="B73" s="272"/>
      <c r="C73" s="273"/>
      <c r="D73" s="163"/>
      <c r="E73" s="164">
        <v>0</v>
      </c>
      <c r="F73" s="165">
        <v>0</v>
      </c>
      <c r="G73" s="165">
        <v>0</v>
      </c>
      <c r="H73" s="165">
        <v>0</v>
      </c>
      <c r="I73" s="165">
        <v>0</v>
      </c>
      <c r="J73" s="165">
        <v>0</v>
      </c>
      <c r="K73" s="165">
        <v>0</v>
      </c>
      <c r="L73" s="165">
        <v>0</v>
      </c>
      <c r="M73" s="166">
        <v>0</v>
      </c>
      <c r="N73" s="167">
        <v>0</v>
      </c>
      <c r="O73" s="165">
        <v>0</v>
      </c>
      <c r="P73" s="168">
        <v>0</v>
      </c>
      <c r="Q73" s="169">
        <v>0</v>
      </c>
      <c r="R73" s="64"/>
      <c r="S73" s="32">
        <f t="shared" si="4"/>
        <v>0</v>
      </c>
      <c r="T73" s="30">
        <f>E73-S73</f>
        <v>0</v>
      </c>
    </row>
    <row r="74" spans="1:20" ht="25.5" customHeight="1" x14ac:dyDescent="0.2">
      <c r="A74" s="271" t="s">
        <v>67</v>
      </c>
      <c r="B74" s="272"/>
      <c r="C74" s="273"/>
      <c r="D74" s="163"/>
      <c r="E74" s="164">
        <v>6</v>
      </c>
      <c r="F74" s="165">
        <v>1</v>
      </c>
      <c r="G74" s="165">
        <v>1</v>
      </c>
      <c r="H74" s="165">
        <v>0</v>
      </c>
      <c r="I74" s="165">
        <v>0</v>
      </c>
      <c r="J74" s="165">
        <v>0</v>
      </c>
      <c r="K74" s="165">
        <v>0</v>
      </c>
      <c r="L74" s="165">
        <v>4</v>
      </c>
      <c r="M74" s="166">
        <v>0</v>
      </c>
      <c r="N74" s="167">
        <v>0</v>
      </c>
      <c r="O74" s="165">
        <v>0</v>
      </c>
      <c r="P74" s="168">
        <v>0</v>
      </c>
      <c r="Q74" s="169">
        <v>0</v>
      </c>
      <c r="R74" s="64"/>
      <c r="S74" s="32">
        <f t="shared" si="4"/>
        <v>6</v>
      </c>
      <c r="T74" s="30">
        <f>E74-S74</f>
        <v>0</v>
      </c>
    </row>
    <row r="75" spans="1:20" ht="25.5" customHeight="1" x14ac:dyDescent="0.2">
      <c r="A75" s="271" t="s">
        <v>68</v>
      </c>
      <c r="B75" s="272"/>
      <c r="C75" s="273"/>
      <c r="D75" s="163"/>
      <c r="E75" s="164">
        <v>4</v>
      </c>
      <c r="F75" s="165">
        <v>0</v>
      </c>
      <c r="G75" s="165">
        <v>0</v>
      </c>
      <c r="H75" s="165">
        <v>0</v>
      </c>
      <c r="I75" s="165">
        <v>0</v>
      </c>
      <c r="J75" s="165">
        <v>0</v>
      </c>
      <c r="K75" s="165">
        <v>0</v>
      </c>
      <c r="L75" s="165">
        <v>4</v>
      </c>
      <c r="M75" s="166">
        <v>0</v>
      </c>
      <c r="N75" s="167">
        <v>0</v>
      </c>
      <c r="O75" s="165">
        <v>0</v>
      </c>
      <c r="P75" s="168">
        <v>0</v>
      </c>
      <c r="Q75" s="169">
        <v>0</v>
      </c>
      <c r="R75" s="64"/>
      <c r="S75" s="32">
        <f t="shared" si="4"/>
        <v>4</v>
      </c>
      <c r="T75" s="30">
        <f>E75-S75</f>
        <v>0</v>
      </c>
    </row>
    <row r="76" spans="1:20" ht="25.5" customHeight="1" x14ac:dyDescent="0.2">
      <c r="A76" s="271" t="s">
        <v>70</v>
      </c>
      <c r="B76" s="272"/>
      <c r="C76" s="273"/>
      <c r="D76" s="163"/>
      <c r="E76" s="164">
        <v>2</v>
      </c>
      <c r="F76" s="165">
        <v>0</v>
      </c>
      <c r="G76" s="165">
        <v>0</v>
      </c>
      <c r="H76" s="165">
        <v>0</v>
      </c>
      <c r="I76" s="165">
        <v>0</v>
      </c>
      <c r="J76" s="165">
        <v>0</v>
      </c>
      <c r="K76" s="165">
        <v>0</v>
      </c>
      <c r="L76" s="165">
        <v>2</v>
      </c>
      <c r="M76" s="166">
        <v>0</v>
      </c>
      <c r="N76" s="167">
        <v>0</v>
      </c>
      <c r="O76" s="165">
        <v>0</v>
      </c>
      <c r="P76" s="168">
        <v>0</v>
      </c>
      <c r="Q76" s="169">
        <v>0</v>
      </c>
      <c r="R76" s="64"/>
      <c r="S76" s="32">
        <f t="shared" si="4"/>
        <v>2</v>
      </c>
      <c r="T76" s="30">
        <f>E76-S76</f>
        <v>0</v>
      </c>
    </row>
    <row r="77" spans="1:20" ht="25.5" customHeight="1" x14ac:dyDescent="0.2">
      <c r="A77" s="268" t="s">
        <v>69</v>
      </c>
      <c r="B77" s="269"/>
      <c r="C77" s="270"/>
      <c r="D77" s="78" t="s">
        <v>17</v>
      </c>
      <c r="E77" s="84">
        <v>3022</v>
      </c>
      <c r="F77" s="85">
        <f>SUM(F78:F79)</f>
        <v>43</v>
      </c>
      <c r="G77" s="85">
        <f>SUM(G78:G79)</f>
        <v>71</v>
      </c>
      <c r="H77" s="85">
        <f>SUM(H78:H79)</f>
        <v>0</v>
      </c>
      <c r="I77" s="85">
        <v>2</v>
      </c>
      <c r="J77" s="85">
        <f>SUM(J78:J79)</f>
        <v>323</v>
      </c>
      <c r="K77" s="85">
        <f>SUM(K78:K79)</f>
        <v>575</v>
      </c>
      <c r="L77" s="85">
        <v>48</v>
      </c>
      <c r="M77" s="86">
        <v>25</v>
      </c>
      <c r="N77" s="87">
        <v>693</v>
      </c>
      <c r="O77" s="85">
        <v>883</v>
      </c>
      <c r="P77" s="88">
        <v>359</v>
      </c>
      <c r="Q77" s="60">
        <v>0</v>
      </c>
      <c r="R77" s="31"/>
      <c r="S77" s="32">
        <f t="shared" si="4"/>
        <v>3022</v>
      </c>
      <c r="T77" s="30">
        <f>E77-S77</f>
        <v>0</v>
      </c>
    </row>
    <row r="78" spans="1:20" ht="25.5" customHeight="1" x14ac:dyDescent="0.2">
      <c r="A78" s="72"/>
      <c r="B78" s="73"/>
      <c r="C78" s="74"/>
      <c r="D78" s="70" t="s">
        <v>39</v>
      </c>
      <c r="E78" s="38"/>
      <c r="F78" s="39">
        <v>39</v>
      </c>
      <c r="G78" s="39">
        <v>71</v>
      </c>
      <c r="H78" s="39"/>
      <c r="I78" s="39"/>
      <c r="J78" s="39">
        <v>323</v>
      </c>
      <c r="K78" s="39">
        <v>574</v>
      </c>
      <c r="L78" s="39"/>
      <c r="M78" s="40"/>
      <c r="N78" s="38"/>
      <c r="O78" s="39"/>
      <c r="P78" s="40"/>
      <c r="Q78" s="83"/>
      <c r="R78" s="31"/>
      <c r="S78" s="32"/>
      <c r="T78" s="44"/>
    </row>
    <row r="79" spans="1:20" ht="25.5" customHeight="1" x14ac:dyDescent="0.2">
      <c r="A79" s="106"/>
      <c r="B79" s="107"/>
      <c r="C79" s="108"/>
      <c r="D79" s="109" t="s">
        <v>40</v>
      </c>
      <c r="E79" s="110"/>
      <c r="F79" s="111">
        <v>4</v>
      </c>
      <c r="G79" s="111">
        <v>0</v>
      </c>
      <c r="H79" s="111"/>
      <c r="I79" s="111"/>
      <c r="J79" s="111">
        <v>0</v>
      </c>
      <c r="K79" s="111">
        <v>1</v>
      </c>
      <c r="L79" s="111"/>
      <c r="M79" s="112"/>
      <c r="N79" s="110"/>
      <c r="O79" s="111"/>
      <c r="P79" s="112"/>
      <c r="Q79" s="113"/>
      <c r="R79" s="31"/>
      <c r="S79" s="32"/>
      <c r="T79" s="44"/>
    </row>
    <row r="80" spans="1:20" ht="25.5" customHeight="1" x14ac:dyDescent="0.2">
      <c r="A80" s="317" t="s">
        <v>60</v>
      </c>
      <c r="B80" s="318"/>
      <c r="C80" s="319"/>
      <c r="D80" s="155"/>
      <c r="E80" s="156">
        <f>SUM(F80:M80)</f>
        <v>1086</v>
      </c>
      <c r="F80" s="157">
        <v>43</v>
      </c>
      <c r="G80" s="157">
        <v>71</v>
      </c>
      <c r="H80" s="157">
        <v>0</v>
      </c>
      <c r="I80" s="157">
        <v>2</v>
      </c>
      <c r="J80" s="157">
        <v>323</v>
      </c>
      <c r="K80" s="157">
        <v>575</v>
      </c>
      <c r="L80" s="157">
        <v>47</v>
      </c>
      <c r="M80" s="158">
        <v>25</v>
      </c>
      <c r="N80" s="159"/>
      <c r="O80" s="157"/>
      <c r="P80" s="160"/>
      <c r="Q80" s="161"/>
      <c r="R80" s="31"/>
      <c r="S80" s="32">
        <f>SUM(F80:Q80)</f>
        <v>1086</v>
      </c>
      <c r="T80" s="30"/>
    </row>
    <row r="81" spans="1:20" ht="25.5" customHeight="1" thickBot="1" x14ac:dyDescent="0.25">
      <c r="A81" s="261" t="s">
        <v>72</v>
      </c>
      <c r="B81" s="262"/>
      <c r="C81" s="263"/>
      <c r="D81" s="99"/>
      <c r="E81" s="79"/>
      <c r="F81" s="80"/>
      <c r="G81" s="80"/>
      <c r="H81" s="80"/>
      <c r="I81" s="80"/>
      <c r="J81" s="80"/>
      <c r="K81" s="80"/>
      <c r="L81" s="80">
        <v>1</v>
      </c>
      <c r="M81" s="172"/>
      <c r="N81" s="153"/>
      <c r="O81" s="80"/>
      <c r="P81" s="81"/>
      <c r="Q81" s="154"/>
      <c r="R81" s="31"/>
      <c r="S81" s="32">
        <f>SUM(F81:M81)</f>
        <v>1</v>
      </c>
      <c r="T81" s="30">
        <f>SUM(F77:M77)-S80-S81</f>
        <v>0</v>
      </c>
    </row>
    <row r="82" spans="1:20" ht="25.5" customHeight="1" thickTop="1" x14ac:dyDescent="0.2">
      <c r="A82" s="274" t="s">
        <v>61</v>
      </c>
      <c r="B82" s="275"/>
      <c r="C82" s="276"/>
      <c r="D82" s="96"/>
      <c r="E82" s="45">
        <v>410</v>
      </c>
      <c r="F82" s="46">
        <v>0</v>
      </c>
      <c r="G82" s="46">
        <v>0</v>
      </c>
      <c r="H82" s="46">
        <v>0</v>
      </c>
      <c r="I82" s="46">
        <v>0</v>
      </c>
      <c r="J82" s="46">
        <v>0</v>
      </c>
      <c r="K82" s="46">
        <v>0</v>
      </c>
      <c r="L82" s="46">
        <v>0</v>
      </c>
      <c r="M82" s="47">
        <v>0</v>
      </c>
      <c r="N82" s="45">
        <v>126</v>
      </c>
      <c r="O82" s="46">
        <v>284</v>
      </c>
      <c r="P82" s="47">
        <v>0</v>
      </c>
      <c r="Q82" s="48">
        <v>0</v>
      </c>
      <c r="R82" s="31"/>
      <c r="S82" s="32">
        <f>SUM(F82:Q82)</f>
        <v>410</v>
      </c>
      <c r="T82" s="30">
        <f>E82-S82</f>
        <v>0</v>
      </c>
    </row>
    <row r="84" spans="1:20" x14ac:dyDescent="0.2">
      <c r="N84" s="114"/>
      <c r="O84" s="114"/>
      <c r="P84" s="114"/>
    </row>
    <row r="85" spans="1:20" x14ac:dyDescent="0.2">
      <c r="E85" s="264" t="s">
        <v>71</v>
      </c>
      <c r="F85">
        <f>14684+9493</f>
        <v>24177</v>
      </c>
      <c r="G85">
        <f>38411+668</f>
        <v>39079</v>
      </c>
      <c r="H85">
        <f>71+1684</f>
        <v>1755</v>
      </c>
      <c r="I85">
        <v>2565</v>
      </c>
      <c r="J85">
        <f>190383+205</f>
        <v>190588</v>
      </c>
      <c r="K85">
        <f>272774+2347</f>
        <v>275121</v>
      </c>
      <c r="L85">
        <v>17370</v>
      </c>
      <c r="M85">
        <v>15027</v>
      </c>
      <c r="N85" s="170">
        <v>142412</v>
      </c>
      <c r="O85" s="170">
        <v>342523</v>
      </c>
      <c r="P85" s="170">
        <v>17241</v>
      </c>
      <c r="Q85" s="170">
        <v>30</v>
      </c>
    </row>
    <row r="86" spans="1:20" x14ac:dyDescent="0.2">
      <c r="E86" s="264"/>
      <c r="F86" s="3">
        <f>F9-F85</f>
        <v>0</v>
      </c>
      <c r="G86" s="3">
        <f t="shared" ref="G86:Q86" si="5">G9-G85</f>
        <v>0</v>
      </c>
      <c r="H86" s="3">
        <f t="shared" si="5"/>
        <v>0</v>
      </c>
      <c r="I86" s="3">
        <f t="shared" si="5"/>
        <v>0</v>
      </c>
      <c r="J86" s="3">
        <f t="shared" si="5"/>
        <v>0</v>
      </c>
      <c r="K86" s="3">
        <f t="shared" si="5"/>
        <v>0</v>
      </c>
      <c r="L86" s="3">
        <f t="shared" si="5"/>
        <v>0</v>
      </c>
      <c r="M86" s="3">
        <f t="shared" si="5"/>
        <v>0</v>
      </c>
      <c r="N86" s="3">
        <f t="shared" si="5"/>
        <v>0</v>
      </c>
      <c r="O86" s="3">
        <f t="shared" si="5"/>
        <v>0</v>
      </c>
      <c r="P86" s="3">
        <f t="shared" si="5"/>
        <v>0</v>
      </c>
      <c r="Q86" s="3">
        <f t="shared" si="5"/>
        <v>0</v>
      </c>
      <c r="S86" s="3"/>
    </row>
    <row r="87" spans="1:20" x14ac:dyDescent="0.2">
      <c r="E87" s="3"/>
      <c r="F87" s="3"/>
    </row>
    <row r="88" spans="1:20" x14ac:dyDescent="0.2">
      <c r="E88" s="3"/>
      <c r="F88" s="3"/>
      <c r="G88" s="3"/>
      <c r="H88" s="3"/>
      <c r="I88" s="3"/>
      <c r="J88" s="3"/>
      <c r="K88" s="3"/>
      <c r="L88" s="3"/>
      <c r="M88" s="3"/>
      <c r="N88" s="3"/>
      <c r="O88" s="3"/>
      <c r="P88" s="3"/>
    </row>
    <row r="89" spans="1:20" x14ac:dyDescent="0.2">
      <c r="F89" s="3"/>
    </row>
    <row r="91" spans="1:20" x14ac:dyDescent="0.2">
      <c r="L91" s="3"/>
    </row>
    <row r="92" spans="1:20" x14ac:dyDescent="0.2">
      <c r="E92" s="3"/>
      <c r="I92" s="3"/>
      <c r="L92" s="3"/>
    </row>
    <row r="93" spans="1:20" x14ac:dyDescent="0.2">
      <c r="L93" s="3"/>
    </row>
    <row r="94" spans="1:20" x14ac:dyDescent="0.2">
      <c r="L94" s="3"/>
    </row>
    <row r="95" spans="1:20" x14ac:dyDescent="0.2">
      <c r="L95" s="3"/>
    </row>
    <row r="96" spans="1:20" x14ac:dyDescent="0.2">
      <c r="L96" s="3"/>
    </row>
    <row r="97" spans="12:12" x14ac:dyDescent="0.2">
      <c r="L97" s="3"/>
    </row>
  </sheetData>
  <mergeCells count="45">
    <mergeCell ref="A65:C65"/>
    <mergeCell ref="A80:C80"/>
    <mergeCell ref="A71:C71"/>
    <mergeCell ref="A70:C70"/>
    <mergeCell ref="A69:C69"/>
    <mergeCell ref="A26:C26"/>
    <mergeCell ref="A57:C57"/>
    <mergeCell ref="A61:C61"/>
    <mergeCell ref="A72:C72"/>
    <mergeCell ref="N5:Q5"/>
    <mergeCell ref="A11:C11"/>
    <mergeCell ref="A14:C14"/>
    <mergeCell ref="A50:C50"/>
    <mergeCell ref="A44:C44"/>
    <mergeCell ref="A41:C41"/>
    <mergeCell ref="A23:C23"/>
    <mergeCell ref="A20:C20"/>
    <mergeCell ref="A17:C17"/>
    <mergeCell ref="A5:C8"/>
    <mergeCell ref="S7:T7"/>
    <mergeCell ref="A56:D56"/>
    <mergeCell ref="A32:C32"/>
    <mergeCell ref="A35:C35"/>
    <mergeCell ref="A38:C38"/>
    <mergeCell ref="A29:C29"/>
    <mergeCell ref="A47:C47"/>
    <mergeCell ref="A53:C53"/>
    <mergeCell ref="E5:E8"/>
    <mergeCell ref="F5:M5"/>
    <mergeCell ref="F6:L6"/>
    <mergeCell ref="F7:H7"/>
    <mergeCell ref="J7:K7"/>
    <mergeCell ref="A60:C60"/>
    <mergeCell ref="A9:D9"/>
    <mergeCell ref="A10:D10"/>
    <mergeCell ref="A81:C81"/>
    <mergeCell ref="E85:E86"/>
    <mergeCell ref="A62:C62"/>
    <mergeCell ref="A66:C66"/>
    <mergeCell ref="A77:C77"/>
    <mergeCell ref="A76:C76"/>
    <mergeCell ref="A75:C75"/>
    <mergeCell ref="A74:C74"/>
    <mergeCell ref="A73:C73"/>
    <mergeCell ref="A82:C82"/>
  </mergeCells>
  <phoneticPr fontId="2"/>
  <printOptions horizontalCentered="1"/>
  <pageMargins left="0.59055118110236227" right="0.59055118110236227" top="0.59055118110236227" bottom="0.39370078740157483" header="0" footer="0"/>
  <pageSetup paperSize="9" scale="44" pageOrder="overThenDown"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A30E0-365E-454E-9C05-722F8DE649D2}">
  <sheetPr>
    <pageSetUpPr fitToPage="1"/>
  </sheetPr>
  <dimension ref="A1:U28"/>
  <sheetViews>
    <sheetView zoomScaleNormal="100" zoomScaleSheetLayoutView="100" workbookViewId="0">
      <pane ySplit="8" topLeftCell="A9" activePane="bottomLeft" state="frozen"/>
      <selection activeCell="F39" sqref="F39"/>
      <selection pane="bottomLeft" activeCell="F39" sqref="F39"/>
    </sheetView>
  </sheetViews>
  <sheetFormatPr defaultRowHeight="13" x14ac:dyDescent="0.2"/>
  <cols>
    <col min="1" max="1" width="4.6328125" customWidth="1"/>
    <col min="2" max="2" width="3.36328125" customWidth="1"/>
    <col min="3" max="3" width="5.6328125" customWidth="1"/>
    <col min="4" max="4" width="7.6328125" style="5" customWidth="1"/>
    <col min="5" max="5" width="13.7265625" customWidth="1"/>
    <col min="6" max="16" width="9.90625" customWidth="1"/>
    <col min="18" max="18" width="3.90625" customWidth="1"/>
    <col min="19" max="19" width="9.7265625" bestFit="1" customWidth="1"/>
    <col min="20" max="20" width="6.26953125" style="95" customWidth="1"/>
    <col min="21" max="21" width="9" style="95" customWidth="1"/>
  </cols>
  <sheetData>
    <row r="1" spans="1:20" ht="16.5" x14ac:dyDescent="0.25">
      <c r="A1" s="6"/>
      <c r="B1" s="6"/>
      <c r="C1" s="6"/>
      <c r="D1" s="49"/>
      <c r="E1" s="7"/>
      <c r="F1" s="1"/>
      <c r="G1" s="1"/>
      <c r="H1" s="1"/>
      <c r="I1" s="1"/>
      <c r="J1" s="6"/>
      <c r="K1" s="8"/>
      <c r="L1" s="1"/>
      <c r="M1" s="1"/>
      <c r="N1" s="1"/>
      <c r="O1" s="1"/>
      <c r="P1" s="1"/>
    </row>
    <row r="2" spans="1:20" x14ac:dyDescent="0.2">
      <c r="A2" s="6"/>
      <c r="B2" s="6"/>
      <c r="C2" s="6"/>
      <c r="D2" s="49"/>
      <c r="E2" s="9"/>
      <c r="F2" s="1"/>
      <c r="G2" s="1"/>
      <c r="H2" s="1"/>
      <c r="I2" s="1"/>
      <c r="J2" s="6"/>
      <c r="K2" s="1"/>
      <c r="L2" s="1"/>
      <c r="M2" s="1"/>
      <c r="N2" s="1"/>
      <c r="O2" s="1"/>
      <c r="P2" s="1"/>
    </row>
    <row r="3" spans="1:20" x14ac:dyDescent="0.2">
      <c r="A3" s="6"/>
      <c r="B3" s="6"/>
      <c r="C3" s="6"/>
      <c r="D3" s="49"/>
      <c r="E3" s="9"/>
      <c r="F3" s="1"/>
      <c r="G3" s="1"/>
      <c r="H3" s="1"/>
      <c r="I3" s="1"/>
      <c r="J3" s="6"/>
      <c r="K3" s="1"/>
      <c r="L3" s="1"/>
      <c r="M3" s="1"/>
      <c r="N3" s="8"/>
      <c r="O3" s="1"/>
      <c r="P3" s="1"/>
    </row>
    <row r="4" spans="1:20" ht="18" customHeight="1" thickBot="1" x14ac:dyDescent="0.25">
      <c r="A4" s="2"/>
      <c r="B4" s="2"/>
      <c r="C4" s="2"/>
      <c r="D4" s="4"/>
      <c r="E4" s="10"/>
      <c r="F4" s="11"/>
      <c r="G4" s="12"/>
      <c r="H4" s="12"/>
      <c r="I4" s="12"/>
      <c r="J4" s="12"/>
      <c r="K4" s="12"/>
      <c r="L4" s="12"/>
      <c r="M4" s="12"/>
      <c r="N4" s="53"/>
      <c r="O4" s="10"/>
      <c r="P4" s="10"/>
    </row>
    <row r="5" spans="1:20" ht="14.25" customHeight="1" thickTop="1" x14ac:dyDescent="0.2">
      <c r="A5" s="307" t="s">
        <v>2</v>
      </c>
      <c r="B5" s="308"/>
      <c r="C5" s="309"/>
      <c r="D5" s="13"/>
      <c r="E5" s="296" t="s">
        <v>3</v>
      </c>
      <c r="F5" s="299" t="s">
        <v>1</v>
      </c>
      <c r="G5" s="300"/>
      <c r="H5" s="300"/>
      <c r="I5" s="300"/>
      <c r="J5" s="300"/>
      <c r="K5" s="300"/>
      <c r="L5" s="300"/>
      <c r="M5" s="301"/>
      <c r="N5" s="302" t="s">
        <v>33</v>
      </c>
      <c r="O5" s="303"/>
      <c r="P5" s="303"/>
      <c r="Q5" s="304"/>
      <c r="R5" s="65"/>
    </row>
    <row r="6" spans="1:20" ht="14.25" customHeight="1" x14ac:dyDescent="0.2">
      <c r="A6" s="310"/>
      <c r="B6" s="311"/>
      <c r="C6" s="312"/>
      <c r="D6" s="14"/>
      <c r="E6" s="297"/>
      <c r="F6" s="277" t="s">
        <v>34</v>
      </c>
      <c r="G6" s="278"/>
      <c r="H6" s="278"/>
      <c r="I6" s="278"/>
      <c r="J6" s="278"/>
      <c r="K6" s="278"/>
      <c r="L6" s="279"/>
      <c r="M6" s="15"/>
      <c r="N6" s="16"/>
      <c r="O6" s="17"/>
      <c r="P6" s="15"/>
      <c r="Q6" s="58"/>
      <c r="R6" s="66"/>
    </row>
    <row r="7" spans="1:20" ht="14.25" customHeight="1" x14ac:dyDescent="0.2">
      <c r="A7" s="310"/>
      <c r="B7" s="311"/>
      <c r="C7" s="312"/>
      <c r="D7" s="14"/>
      <c r="E7" s="297"/>
      <c r="F7" s="277" t="s">
        <v>35</v>
      </c>
      <c r="G7" s="278"/>
      <c r="H7" s="279"/>
      <c r="I7" s="18" t="s">
        <v>4</v>
      </c>
      <c r="J7" s="277" t="s">
        <v>36</v>
      </c>
      <c r="K7" s="279"/>
      <c r="L7" s="55" t="s">
        <v>73</v>
      </c>
      <c r="M7" s="19" t="s">
        <v>5</v>
      </c>
      <c r="N7" s="20" t="s">
        <v>6</v>
      </c>
      <c r="O7" s="18" t="s">
        <v>7</v>
      </c>
      <c r="P7" s="19" t="s">
        <v>8</v>
      </c>
      <c r="Q7" s="54" t="s">
        <v>32</v>
      </c>
      <c r="R7" s="67"/>
      <c r="S7" s="289" t="s">
        <v>71</v>
      </c>
      <c r="T7" s="289"/>
    </row>
    <row r="8" spans="1:20" ht="14.25" customHeight="1" x14ac:dyDescent="0.2">
      <c r="A8" s="313"/>
      <c r="B8" s="314"/>
      <c r="C8" s="315"/>
      <c r="D8" s="21"/>
      <c r="E8" s="298"/>
      <c r="F8" s="22" t="s">
        <v>9</v>
      </c>
      <c r="G8" s="22" t="s">
        <v>5</v>
      </c>
      <c r="H8" s="22" t="s">
        <v>10</v>
      </c>
      <c r="I8" s="23" t="s">
        <v>11</v>
      </c>
      <c r="J8" s="22" t="s">
        <v>9</v>
      </c>
      <c r="K8" s="22" t="s">
        <v>5</v>
      </c>
      <c r="L8" s="22" t="s">
        <v>12</v>
      </c>
      <c r="M8" s="24" t="s">
        <v>8</v>
      </c>
      <c r="N8" s="25"/>
      <c r="O8" s="26"/>
      <c r="P8" s="56"/>
      <c r="Q8" s="27"/>
      <c r="R8" s="68"/>
    </row>
    <row r="9" spans="1:20" s="95" customFormat="1" ht="25.5" customHeight="1" x14ac:dyDescent="0.2">
      <c r="A9" s="268" t="s">
        <v>47</v>
      </c>
      <c r="B9" s="269"/>
      <c r="C9" s="270"/>
      <c r="D9" s="89" t="s">
        <v>17</v>
      </c>
      <c r="E9" s="94">
        <f>E12+E15</f>
        <v>106980</v>
      </c>
      <c r="F9" s="85">
        <f t="shared" ref="F9:Q9" si="0">F12+F15</f>
        <v>2332</v>
      </c>
      <c r="G9" s="85">
        <f t="shared" si="0"/>
        <v>3963</v>
      </c>
      <c r="H9" s="85">
        <f t="shared" si="0"/>
        <v>133</v>
      </c>
      <c r="I9" s="85">
        <f t="shared" si="0"/>
        <v>228</v>
      </c>
      <c r="J9" s="85">
        <f t="shared" si="0"/>
        <v>18970</v>
      </c>
      <c r="K9" s="85">
        <f t="shared" si="0"/>
        <v>25374</v>
      </c>
      <c r="L9" s="85">
        <f t="shared" si="0"/>
        <v>1898</v>
      </c>
      <c r="M9" s="86">
        <f t="shared" si="0"/>
        <v>1800</v>
      </c>
      <c r="N9" s="87">
        <f t="shared" si="0"/>
        <v>15189</v>
      </c>
      <c r="O9" s="85">
        <f t="shared" si="0"/>
        <v>33800</v>
      </c>
      <c r="P9" s="85">
        <f t="shared" si="0"/>
        <v>3285</v>
      </c>
      <c r="Q9" s="86">
        <f t="shared" si="0"/>
        <v>8</v>
      </c>
      <c r="R9" s="31"/>
      <c r="S9" s="32">
        <f>SUM(F9:Q9)</f>
        <v>106980</v>
      </c>
      <c r="T9" s="30">
        <f>E9-S9</f>
        <v>0</v>
      </c>
    </row>
    <row r="10" spans="1:20" s="95" customFormat="1" ht="25.5" customHeight="1" x14ac:dyDescent="0.2">
      <c r="A10" s="72"/>
      <c r="B10" s="73"/>
      <c r="C10" s="74"/>
      <c r="D10" s="90" t="s">
        <v>39</v>
      </c>
      <c r="E10" s="91"/>
      <c r="F10" s="92"/>
      <c r="G10" s="92"/>
      <c r="H10" s="92"/>
      <c r="I10" s="92"/>
      <c r="J10" s="92"/>
      <c r="K10" s="92"/>
      <c r="L10" s="92"/>
      <c r="M10" s="93"/>
      <c r="N10" s="91"/>
      <c r="O10" s="92"/>
      <c r="P10" s="93"/>
      <c r="Q10" s="61"/>
      <c r="R10" s="31"/>
      <c r="S10" s="32"/>
    </row>
    <row r="11" spans="1:20" s="95" customFormat="1" ht="25.5" customHeight="1" x14ac:dyDescent="0.2">
      <c r="A11" s="72"/>
      <c r="B11" s="73"/>
      <c r="C11" s="74"/>
      <c r="D11" s="97" t="s">
        <v>40</v>
      </c>
      <c r="E11" s="79"/>
      <c r="F11" s="80"/>
      <c r="G11" s="80"/>
      <c r="H11" s="80"/>
      <c r="I11" s="80"/>
      <c r="J11" s="80"/>
      <c r="K11" s="80"/>
      <c r="L11" s="80"/>
      <c r="M11" s="81"/>
      <c r="N11" s="79"/>
      <c r="O11" s="80"/>
      <c r="P11" s="81"/>
      <c r="Q11" s="98"/>
      <c r="R11" s="31"/>
      <c r="S11" s="32"/>
    </row>
    <row r="12" spans="1:20" s="95" customFormat="1" ht="25.5" customHeight="1" x14ac:dyDescent="0.2">
      <c r="A12" s="290" t="s">
        <v>37</v>
      </c>
      <c r="B12" s="291"/>
      <c r="C12" s="292"/>
      <c r="D12" s="115" t="s">
        <v>17</v>
      </c>
      <c r="E12" s="129">
        <v>104209</v>
      </c>
      <c r="F12" s="130">
        <f>SUM(F13:F14)</f>
        <v>2329</v>
      </c>
      <c r="G12" s="130">
        <f>SUM(G13:G14)</f>
        <v>3954</v>
      </c>
      <c r="H12" s="130">
        <f>SUM(H13:H14)</f>
        <v>133</v>
      </c>
      <c r="I12" s="130">
        <v>228</v>
      </c>
      <c r="J12" s="130">
        <f>SUM(J13:J14)</f>
        <v>18281</v>
      </c>
      <c r="K12" s="130">
        <f>SUM(K13:K14)</f>
        <v>24239</v>
      </c>
      <c r="L12" s="130">
        <v>1897</v>
      </c>
      <c r="M12" s="131">
        <v>1674</v>
      </c>
      <c r="N12" s="132">
        <v>15189</v>
      </c>
      <c r="O12" s="130">
        <v>33800</v>
      </c>
      <c r="P12" s="133">
        <v>2477</v>
      </c>
      <c r="Q12" s="134">
        <v>8</v>
      </c>
      <c r="R12" s="31"/>
      <c r="S12" s="32">
        <f>SUM(F12:Q12)</f>
        <v>104209</v>
      </c>
      <c r="T12" s="30">
        <f>E12-S12</f>
        <v>0</v>
      </c>
    </row>
    <row r="13" spans="1:20" s="95" customFormat="1" ht="25.5" customHeight="1" x14ac:dyDescent="0.2">
      <c r="A13" s="116"/>
      <c r="B13" s="117"/>
      <c r="C13" s="118"/>
      <c r="D13" s="119" t="s">
        <v>39</v>
      </c>
      <c r="E13" s="135"/>
      <c r="F13" s="136">
        <v>1513</v>
      </c>
      <c r="G13" s="136">
        <v>3916</v>
      </c>
      <c r="H13" s="136">
        <v>6</v>
      </c>
      <c r="I13" s="136"/>
      <c r="J13" s="136">
        <v>18257</v>
      </c>
      <c r="K13" s="136">
        <v>23956</v>
      </c>
      <c r="L13" s="136"/>
      <c r="M13" s="137"/>
      <c r="N13" s="135"/>
      <c r="O13" s="136"/>
      <c r="P13" s="137"/>
      <c r="Q13" s="138"/>
      <c r="R13" s="31"/>
      <c r="S13" s="32"/>
    </row>
    <row r="14" spans="1:20" s="95" customFormat="1" ht="25.5" customHeight="1" x14ac:dyDescent="0.2">
      <c r="A14" s="120"/>
      <c r="B14" s="121"/>
      <c r="C14" s="122"/>
      <c r="D14" s="123" t="s">
        <v>40</v>
      </c>
      <c r="E14" s="139"/>
      <c r="F14" s="140">
        <v>816</v>
      </c>
      <c r="G14" s="140">
        <v>38</v>
      </c>
      <c r="H14" s="140">
        <v>127</v>
      </c>
      <c r="I14" s="140"/>
      <c r="J14" s="140">
        <v>24</v>
      </c>
      <c r="K14" s="140">
        <v>283</v>
      </c>
      <c r="L14" s="140"/>
      <c r="M14" s="141"/>
      <c r="N14" s="139"/>
      <c r="O14" s="140"/>
      <c r="P14" s="141"/>
      <c r="Q14" s="142"/>
      <c r="R14" s="31"/>
      <c r="S14" s="32"/>
    </row>
    <row r="15" spans="1:20" s="95" customFormat="1" ht="25.5" customHeight="1" x14ac:dyDescent="0.2">
      <c r="A15" s="293" t="s">
        <v>38</v>
      </c>
      <c r="B15" s="294"/>
      <c r="C15" s="295"/>
      <c r="D15" s="124" t="s">
        <v>17</v>
      </c>
      <c r="E15" s="143">
        <v>2771</v>
      </c>
      <c r="F15" s="144">
        <f>SUM(F16:F17)</f>
        <v>3</v>
      </c>
      <c r="G15" s="144">
        <f>SUM(G16:G17)</f>
        <v>9</v>
      </c>
      <c r="H15" s="144">
        <f>SUM(H16:H17)</f>
        <v>0</v>
      </c>
      <c r="I15" s="144">
        <v>0</v>
      </c>
      <c r="J15" s="144">
        <f>SUM(J16:J17)</f>
        <v>689</v>
      </c>
      <c r="K15" s="144">
        <f>SUM(K16:K17)</f>
        <v>1135</v>
      </c>
      <c r="L15" s="144">
        <v>1</v>
      </c>
      <c r="M15" s="145">
        <v>126</v>
      </c>
      <c r="N15" s="146">
        <v>0</v>
      </c>
      <c r="O15" s="144">
        <v>0</v>
      </c>
      <c r="P15" s="147">
        <v>808</v>
      </c>
      <c r="Q15" s="148">
        <v>0</v>
      </c>
      <c r="R15" s="31"/>
      <c r="S15" s="32">
        <f>SUM(F15:Q15)</f>
        <v>2771</v>
      </c>
      <c r="T15" s="30">
        <f>E15-S15</f>
        <v>0</v>
      </c>
    </row>
    <row r="16" spans="1:20" s="95" customFormat="1" ht="25.5" customHeight="1" x14ac:dyDescent="0.2">
      <c r="A16" s="116"/>
      <c r="B16" s="117"/>
      <c r="C16" s="118"/>
      <c r="D16" s="119" t="s">
        <v>39</v>
      </c>
      <c r="E16" s="135"/>
      <c r="F16" s="136">
        <v>3</v>
      </c>
      <c r="G16" s="136">
        <v>9</v>
      </c>
      <c r="H16" s="136"/>
      <c r="I16" s="136"/>
      <c r="J16" s="136">
        <v>689</v>
      </c>
      <c r="K16" s="136">
        <v>1135</v>
      </c>
      <c r="L16" s="136"/>
      <c r="M16" s="137"/>
      <c r="N16" s="135"/>
      <c r="O16" s="136"/>
      <c r="P16" s="137"/>
      <c r="Q16" s="138"/>
      <c r="R16" s="31"/>
      <c r="S16" s="32"/>
    </row>
    <row r="17" spans="1:19" s="95" customFormat="1" ht="25.5" customHeight="1" x14ac:dyDescent="0.2">
      <c r="A17" s="125"/>
      <c r="B17" s="126"/>
      <c r="C17" s="127"/>
      <c r="D17" s="128" t="s">
        <v>40</v>
      </c>
      <c r="E17" s="149"/>
      <c r="F17" s="150"/>
      <c r="G17" s="150"/>
      <c r="H17" s="150"/>
      <c r="I17" s="150"/>
      <c r="J17" s="150"/>
      <c r="K17" s="150"/>
      <c r="L17" s="150"/>
      <c r="M17" s="151"/>
      <c r="N17" s="149"/>
      <c r="O17" s="150"/>
      <c r="P17" s="151"/>
      <c r="Q17" s="152"/>
      <c r="R17" s="31"/>
      <c r="S17" s="32"/>
    </row>
    <row r="18" spans="1:19" s="95" customFormat="1" x14ac:dyDescent="0.2">
      <c r="A18"/>
      <c r="B18"/>
      <c r="C18"/>
      <c r="D18" s="5"/>
      <c r="E18" s="3"/>
      <c r="F18" s="3"/>
      <c r="G18"/>
      <c r="H18"/>
      <c r="I18"/>
      <c r="J18"/>
      <c r="K18"/>
      <c r="L18"/>
      <c r="M18"/>
      <c r="N18"/>
      <c r="O18"/>
      <c r="P18"/>
      <c r="Q18"/>
      <c r="R18"/>
      <c r="S18"/>
    </row>
    <row r="19" spans="1:19" s="95" customFormat="1" x14ac:dyDescent="0.2">
      <c r="A19"/>
      <c r="B19"/>
      <c r="C19"/>
      <c r="D19" s="5"/>
      <c r="E19" s="3"/>
      <c r="F19" s="3"/>
      <c r="G19" s="3"/>
      <c r="H19" s="3"/>
      <c r="I19" s="3"/>
      <c r="J19" s="3"/>
      <c r="K19" s="3"/>
      <c r="L19" s="3"/>
      <c r="M19" s="3"/>
      <c r="N19" s="3"/>
      <c r="O19" s="3"/>
      <c r="P19" s="3"/>
      <c r="Q19"/>
      <c r="R19"/>
      <c r="S19"/>
    </row>
    <row r="20" spans="1:19" s="95" customFormat="1" x14ac:dyDescent="0.2">
      <c r="A20"/>
      <c r="B20"/>
      <c r="C20"/>
      <c r="D20" s="5"/>
      <c r="E20"/>
      <c r="F20" s="3"/>
      <c r="G20"/>
      <c r="H20"/>
      <c r="I20"/>
      <c r="J20"/>
      <c r="K20"/>
      <c r="L20"/>
      <c r="M20"/>
      <c r="N20"/>
      <c r="O20"/>
      <c r="P20"/>
      <c r="Q20"/>
      <c r="R20"/>
      <c r="S20"/>
    </row>
    <row r="22" spans="1:19" s="95" customFormat="1" x14ac:dyDescent="0.2">
      <c r="A22"/>
      <c r="B22"/>
      <c r="C22"/>
      <c r="D22" s="5"/>
      <c r="E22"/>
      <c r="F22"/>
      <c r="G22"/>
      <c r="H22"/>
      <c r="I22"/>
      <c r="J22"/>
      <c r="K22"/>
      <c r="L22" s="3"/>
      <c r="M22"/>
      <c r="N22"/>
      <c r="O22"/>
      <c r="P22"/>
      <c r="Q22"/>
      <c r="R22"/>
      <c r="S22"/>
    </row>
    <row r="23" spans="1:19" s="95" customFormat="1" x14ac:dyDescent="0.2">
      <c r="A23"/>
      <c r="B23"/>
      <c r="C23"/>
      <c r="D23" s="5"/>
      <c r="E23" s="3"/>
      <c r="F23"/>
      <c r="G23"/>
      <c r="H23"/>
      <c r="I23" s="3"/>
      <c r="J23"/>
      <c r="K23"/>
      <c r="L23" s="3"/>
      <c r="M23"/>
      <c r="N23"/>
      <c r="O23"/>
      <c r="P23"/>
      <c r="Q23"/>
      <c r="R23"/>
      <c r="S23"/>
    </row>
    <row r="24" spans="1:19" s="95" customFormat="1" x14ac:dyDescent="0.2">
      <c r="A24"/>
      <c r="B24"/>
      <c r="C24"/>
      <c r="D24" s="5"/>
      <c r="E24"/>
      <c r="F24"/>
      <c r="G24"/>
      <c r="H24"/>
      <c r="I24"/>
      <c r="J24"/>
      <c r="K24"/>
      <c r="L24" s="3"/>
      <c r="M24"/>
      <c r="N24"/>
      <c r="O24"/>
      <c r="P24"/>
      <c r="Q24"/>
      <c r="R24"/>
      <c r="S24"/>
    </row>
    <row r="25" spans="1:19" s="95" customFormat="1" x14ac:dyDescent="0.2">
      <c r="A25"/>
      <c r="B25"/>
      <c r="C25"/>
      <c r="D25" s="5"/>
      <c r="E25"/>
      <c r="F25"/>
      <c r="G25"/>
      <c r="H25"/>
      <c r="I25"/>
      <c r="J25"/>
      <c r="K25"/>
      <c r="L25" s="3"/>
      <c r="M25"/>
      <c r="N25"/>
      <c r="O25"/>
      <c r="P25"/>
      <c r="Q25"/>
      <c r="R25"/>
      <c r="S25"/>
    </row>
    <row r="26" spans="1:19" s="95" customFormat="1" x14ac:dyDescent="0.2">
      <c r="A26"/>
      <c r="B26"/>
      <c r="C26"/>
      <c r="D26" s="5"/>
      <c r="E26"/>
      <c r="F26"/>
      <c r="G26"/>
      <c r="H26"/>
      <c r="I26"/>
      <c r="J26"/>
      <c r="K26"/>
      <c r="L26" s="3"/>
      <c r="M26"/>
      <c r="N26"/>
      <c r="O26"/>
      <c r="P26"/>
      <c r="Q26"/>
      <c r="R26"/>
      <c r="S26"/>
    </row>
    <row r="27" spans="1:19" s="95" customFormat="1" x14ac:dyDescent="0.2">
      <c r="A27"/>
      <c r="B27"/>
      <c r="C27"/>
      <c r="D27" s="5"/>
      <c r="E27"/>
      <c r="F27"/>
      <c r="G27"/>
      <c r="H27"/>
      <c r="I27"/>
      <c r="J27"/>
      <c r="K27"/>
      <c r="L27" s="3"/>
      <c r="M27"/>
      <c r="N27"/>
      <c r="O27"/>
      <c r="P27"/>
      <c r="Q27"/>
      <c r="R27"/>
      <c r="S27"/>
    </row>
    <row r="28" spans="1:19" x14ac:dyDescent="0.2">
      <c r="L28" s="3"/>
    </row>
  </sheetData>
  <mergeCells count="11">
    <mergeCell ref="F6:L6"/>
    <mergeCell ref="F7:H7"/>
    <mergeCell ref="J7:K7"/>
    <mergeCell ref="A9:C9"/>
    <mergeCell ref="A12:C12"/>
    <mergeCell ref="A15:C15"/>
    <mergeCell ref="S7:T7"/>
    <mergeCell ref="A5:C8"/>
    <mergeCell ref="E5:E8"/>
    <mergeCell ref="F5:M5"/>
    <mergeCell ref="N5:Q5"/>
  </mergeCells>
  <phoneticPr fontId="2"/>
  <printOptions horizontalCentered="1"/>
  <pageMargins left="0.59055118110236227" right="0.59055118110236227" top="0.59055118110236227" bottom="0.39370078740157483" header="0" footer="0"/>
  <pageSetup paperSize="9" scale="7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091</vt:lpstr>
      <vt:lpstr>作業用(093)</vt:lpstr>
      <vt:lpstr>作業用(93)岩国市のみ</vt:lpstr>
      <vt:lpstr>'091'!Print_Area</vt:lpstr>
      <vt:lpstr>'作業用(093)'!Print_Area</vt:lpstr>
      <vt:lpstr>'作業用(93)岩国市のみ'!Print_Area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kiyomi</dc:creator>
  <cp:lastModifiedBy>大塚　浩昭</cp:lastModifiedBy>
  <cp:lastPrinted>2024-10-21T05:10:05Z</cp:lastPrinted>
  <dcterms:created xsi:type="dcterms:W3CDTF">2007-10-11T05:49:43Z</dcterms:created>
  <dcterms:modified xsi:type="dcterms:W3CDTF">2024-11-26T04:12:40Z</dcterms:modified>
</cp:coreProperties>
</file>