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180" firstSheet="2" activeTab="2"/>
  </bookViews>
  <sheets>
    <sheet name="(1) 身体障害者福祉センター" sheetId="1" r:id="rId1"/>
    <sheet name="(2) 点字図書館" sheetId="2" r:id="rId2"/>
    <sheet name="(3) 聴覚障害者情報提供施設 " sheetId="3" r:id="rId3"/>
  </sheets>
  <definedNames>
    <definedName name="_xlnm.Print_Area" localSheetId="0">'(1) 身体障害者福祉センター'!$A$1:$H$12</definedName>
    <definedName name="_xlnm.Print_Area" localSheetId="1">'(2) 点字図書館'!$A$1:$H$10</definedName>
    <definedName name="_xlnm.Print_Area" localSheetId="2">'(3) 聴覚障害者情報提供施設 '!$A$1:$I$9</definedName>
  </definedNames>
  <calcPr fullCalcOnLoad="1"/>
</workbook>
</file>

<file path=xl/sharedStrings.xml><?xml version="1.0" encoding="utf-8"?>
<sst xmlns="http://schemas.openxmlformats.org/spreadsheetml/2006/main" count="267" uniqueCount="114">
  <si>
    <t>施設名</t>
  </si>
  <si>
    <t>施設カナ名</t>
  </si>
  <si>
    <t>電話番号</t>
  </si>
  <si>
    <t>設置者</t>
  </si>
  <si>
    <t>開設年月日</t>
  </si>
  <si>
    <t>定員</t>
  </si>
  <si>
    <t>備考</t>
  </si>
  <si>
    <t>ﾎｳﾌｼｼﾝﾀｲｼｮｳｶﾞｲｼｬﾌｸｼｾﾝﾀｰ</t>
  </si>
  <si>
    <t>ﾔﾏｸﾞﾁｹﾝﾃﾝｼﾞﾄｼｮｶﾝ</t>
  </si>
  <si>
    <t>ﾔﾏｸﾞﾁｹﾝﾁｮｳｶｸｼｮｳｶﾞｲｼｬｼﾞｮｳﾎｳｾﾝﾀｰ</t>
  </si>
  <si>
    <t/>
  </si>
  <si>
    <t>下関市</t>
  </si>
  <si>
    <t>防府市</t>
  </si>
  <si>
    <t>山口県</t>
  </si>
  <si>
    <t>ﾔﾏｸﾞﾁｹﾝｼﾝﾀｲｼｮｳｶﾞｲｼｬﾌｸｼｾﾝﾀｰ</t>
  </si>
  <si>
    <t>分類略称</t>
  </si>
  <si>
    <t>35203</t>
  </si>
  <si>
    <t>山口市</t>
  </si>
  <si>
    <t>35201</t>
  </si>
  <si>
    <t>35206</t>
  </si>
  <si>
    <t>点字図書</t>
  </si>
  <si>
    <t>聴覚情報</t>
  </si>
  <si>
    <t>長門市</t>
  </si>
  <si>
    <t>岩国市</t>
  </si>
  <si>
    <t>住所（町名、大字以下）</t>
  </si>
  <si>
    <t>所在地</t>
  </si>
  <si>
    <t>施設長</t>
  </si>
  <si>
    <t>施設数</t>
  </si>
  <si>
    <t>（公立）</t>
  </si>
  <si>
    <t>（私立）</t>
  </si>
  <si>
    <t>設置者区分</t>
  </si>
  <si>
    <t>設置主体別内訳</t>
  </si>
  <si>
    <t>国</t>
  </si>
  <si>
    <t>社会福祉法人</t>
  </si>
  <si>
    <t>県</t>
  </si>
  <si>
    <t>市町</t>
  </si>
  <si>
    <t>組合その他</t>
  </si>
  <si>
    <t>社団・財団法人</t>
  </si>
  <si>
    <t>その他法人</t>
  </si>
  <si>
    <t>個人</t>
  </si>
  <si>
    <t>（施設数計）</t>
  </si>
  <si>
    <t>施設等調書用計算</t>
  </si>
  <si>
    <t>下関市</t>
  </si>
  <si>
    <t>宇部市</t>
  </si>
  <si>
    <t>山口市</t>
  </si>
  <si>
    <t>萩市</t>
  </si>
  <si>
    <t>防府市</t>
  </si>
  <si>
    <t>下松市</t>
  </si>
  <si>
    <t>光市</t>
  </si>
  <si>
    <t>柳井市</t>
  </si>
  <si>
    <t>美祢市</t>
  </si>
  <si>
    <t>周南市</t>
  </si>
  <si>
    <t>山陽小野田市</t>
  </si>
  <si>
    <t>市計</t>
  </si>
  <si>
    <t>美東町</t>
  </si>
  <si>
    <t>秋芳町</t>
  </si>
  <si>
    <t>阿東町</t>
  </si>
  <si>
    <t>町計</t>
  </si>
  <si>
    <t>県計</t>
  </si>
  <si>
    <t>市町別保健福祉施設等一覧用計算</t>
  </si>
  <si>
    <t>関西町1-10</t>
  </si>
  <si>
    <t>八幡馬場36-1</t>
  </si>
  <si>
    <t>身障センター</t>
  </si>
  <si>
    <t>山口県
盲人福祉協会
点字図書館</t>
  </si>
  <si>
    <t>鋳銭司南原2364-1</t>
  </si>
  <si>
    <t>古谷雄一</t>
  </si>
  <si>
    <t>市町コード</t>
  </si>
  <si>
    <t>市町名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</si>
  <si>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</si>
  <si>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</si>
  <si>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</si>
  <si>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</si>
  <si>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</si>
  <si>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</si>
  <si>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岡本博美</t>
  </si>
  <si>
    <t>６　身体障害者社会参加支援施設</t>
  </si>
  <si>
    <t xml:space="preserve"> (1) 身体障害者福祉センター</t>
  </si>
  <si>
    <t>751-0823</t>
  </si>
  <si>
    <t>753-0092</t>
  </si>
  <si>
    <t>747-0805</t>
  </si>
  <si>
    <t>下関市
身体障害者
福祉センター</t>
  </si>
  <si>
    <t xml:space="preserve"> (2) 点字図書館</t>
  </si>
  <si>
    <t>ﾔﾏｸﾞﾁｹﾝﾓｳｼﾞﾝﾌｸｼｷｮｳｶｲﾃﾝｼﾞﾄｼｮｶﾝ</t>
  </si>
  <si>
    <t>郵便
番号</t>
  </si>
  <si>
    <t xml:space="preserve"> (3) 聴覚障害者情報提供施設</t>
  </si>
  <si>
    <t>山口県
聴覚障害者
情報センター</t>
  </si>
  <si>
    <t>083-
224-2300</t>
  </si>
  <si>
    <t>083-
925-2345</t>
  </si>
  <si>
    <t>0835-
23-6625</t>
  </si>
  <si>
    <t>社会福祉法人
山口県
盲人福祉協会</t>
  </si>
  <si>
    <t>750-0032</t>
  </si>
  <si>
    <t>083-
231-7114</t>
  </si>
  <si>
    <t>753-0083</t>
  </si>
  <si>
    <t>083-
922-0375</t>
  </si>
  <si>
    <t>747-1221</t>
  </si>
  <si>
    <t>083-
985-0611</t>
  </si>
  <si>
    <t>経営者
（理事長）</t>
  </si>
  <si>
    <t>後河原150-1</t>
  </si>
  <si>
    <t>社会福祉法人
下関市
社会福祉協議会
(波佐間　清)</t>
  </si>
  <si>
    <t>髙﨑　耕太郎</t>
  </si>
  <si>
    <t>貴船町3丁目1番43号</t>
  </si>
  <si>
    <t>ｼﾓﾉｾｷｼｼﾝﾀｲｼｮｳｶﾞｲｼｬﾌｸｼｾﾝﾀｰ</t>
  </si>
  <si>
    <t>防府市
身体障害者
福祉センター</t>
  </si>
  <si>
    <t>鞠生町12番2号</t>
  </si>
  <si>
    <t>社会福祉法人
防府市
社会福祉事業団
（森重　　豊）</t>
  </si>
  <si>
    <t>社会福祉法人
山口県
聴覚障害者
福祉協会
(赤井正志)</t>
  </si>
  <si>
    <t>山口県
身体障害者
福祉センター</t>
  </si>
  <si>
    <t>橋本藤夫</t>
  </si>
  <si>
    <t>山口県
点字図書館</t>
  </si>
  <si>
    <t>山口県</t>
  </si>
  <si>
    <t>大塚泰二</t>
  </si>
  <si>
    <t>赤井正志</t>
  </si>
  <si>
    <t>公益社団法人山口県障害者スポーツ協会（田中秀夫）</t>
  </si>
  <si>
    <t>社会福祉法人
山口県
盲人福祉協会
（岡本博美）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</si>
</sst>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411]ggge&quot;年&quot;m&quot;月&quot;d&quot;日&quot;;@"/>
    <numFmt numFmtId="181" formatCode="mmm\-yyyy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6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vertical="center"/>
    </xf>
    <xf numFmtId="49" fontId="47" fillId="33" borderId="0" xfId="61" applyNumberFormat="1" applyFont="1" applyFill="1" applyBorder="1" applyAlignment="1">
      <alignment horizontal="center" wrapText="1"/>
      <protection/>
    </xf>
    <xf numFmtId="0" fontId="46" fillId="33" borderId="14" xfId="61" applyFont="1" applyFill="1" applyBorder="1" applyAlignment="1">
      <alignment horizontal="distributed" vertical="center" wrapText="1"/>
      <protection/>
    </xf>
    <xf numFmtId="0" fontId="46" fillId="33" borderId="15" xfId="61" applyFont="1" applyFill="1" applyBorder="1" applyAlignment="1">
      <alignment horizontal="distributed" vertical="center" wrapText="1"/>
      <protection/>
    </xf>
    <xf numFmtId="0" fontId="46" fillId="33" borderId="15" xfId="61" applyFont="1" applyFill="1" applyBorder="1" applyAlignment="1">
      <alignment horizontal="left" vertical="center" wrapText="1"/>
      <protection/>
    </xf>
    <xf numFmtId="180" fontId="46" fillId="33" borderId="15" xfId="61" applyNumberFormat="1" applyFont="1" applyFill="1" applyBorder="1" applyAlignment="1">
      <alignment horizontal="center" vertical="center" shrinkToFit="1"/>
      <protection/>
    </xf>
    <xf numFmtId="0" fontId="46" fillId="33" borderId="16" xfId="61" applyFont="1" applyFill="1" applyBorder="1" applyAlignment="1">
      <alignment horizontal="left" vertical="center" wrapText="1"/>
      <protection/>
    </xf>
    <xf numFmtId="49" fontId="46" fillId="33" borderId="17" xfId="61" applyNumberFormat="1" applyFont="1" applyFill="1" applyBorder="1" applyAlignment="1">
      <alignment horizontal="left" vertical="center" wrapText="1"/>
      <protection/>
    </xf>
    <xf numFmtId="0" fontId="46" fillId="33" borderId="18" xfId="60" applyFont="1" applyFill="1" applyBorder="1" applyAlignment="1">
      <alignment horizontal="left" vertical="center" wrapText="1"/>
      <protection/>
    </xf>
    <xf numFmtId="0" fontId="46" fillId="33" borderId="18" xfId="61" applyFont="1" applyFill="1" applyBorder="1" applyAlignment="1">
      <alignment horizontal="left" vertical="center" wrapText="1"/>
      <protection/>
    </xf>
    <xf numFmtId="0" fontId="46" fillId="33" borderId="18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7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0" fontId="47" fillId="33" borderId="29" xfId="0" applyFont="1" applyFill="1" applyBorder="1" applyAlignment="1">
      <alignment vertical="center"/>
    </xf>
    <xf numFmtId="0" fontId="47" fillId="33" borderId="30" xfId="0" applyFont="1" applyFill="1" applyBorder="1" applyAlignment="1">
      <alignment vertical="center"/>
    </xf>
    <xf numFmtId="0" fontId="47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vertical="center"/>
    </xf>
    <xf numFmtId="0" fontId="49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vertical="center"/>
    </xf>
    <xf numFmtId="0" fontId="47" fillId="33" borderId="35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vertical="center"/>
    </xf>
    <xf numFmtId="0" fontId="46" fillId="6" borderId="38" xfId="61" applyFont="1" applyFill="1" applyBorder="1" applyAlignment="1">
      <alignment horizontal="center" vertical="center"/>
      <protection/>
    </xf>
    <xf numFmtId="0" fontId="46" fillId="6" borderId="39" xfId="61" applyFont="1" applyFill="1" applyBorder="1" applyAlignment="1">
      <alignment horizontal="center" vertical="center"/>
      <protection/>
    </xf>
    <xf numFmtId="0" fontId="46" fillId="6" borderId="39" xfId="61" applyFont="1" applyFill="1" applyBorder="1" applyAlignment="1">
      <alignment horizontal="center" vertical="center" wrapText="1"/>
      <protection/>
    </xf>
    <xf numFmtId="0" fontId="46" fillId="6" borderId="40" xfId="61" applyFont="1" applyFill="1" applyBorder="1" applyAlignment="1">
      <alignment horizontal="center" vertical="center"/>
      <protection/>
    </xf>
    <xf numFmtId="49" fontId="46" fillId="6" borderId="41" xfId="61" applyNumberFormat="1" applyFont="1" applyFill="1" applyBorder="1" applyAlignment="1">
      <alignment horizontal="center" vertical="center" wrapText="1"/>
      <protection/>
    </xf>
    <xf numFmtId="49" fontId="46" fillId="6" borderId="42" xfId="61" applyNumberFormat="1" applyFont="1" applyFill="1" applyBorder="1" applyAlignment="1">
      <alignment horizontal="center" vertical="center" wrapText="1"/>
      <protection/>
    </xf>
    <xf numFmtId="0" fontId="46" fillId="6" borderId="42" xfId="61" applyFont="1" applyFill="1" applyBorder="1" applyAlignment="1">
      <alignment horizontal="center" vertical="center"/>
      <protection/>
    </xf>
    <xf numFmtId="49" fontId="46" fillId="6" borderId="43" xfId="61" applyNumberFormat="1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6" fillId="6" borderId="44" xfId="61" applyFont="1" applyFill="1" applyBorder="1" applyAlignment="1">
      <alignment horizontal="center" vertical="center"/>
      <protection/>
    </xf>
    <xf numFmtId="0" fontId="46" fillId="6" borderId="45" xfId="61" applyFont="1" applyFill="1" applyBorder="1" applyAlignment="1">
      <alignment horizontal="center" vertical="center"/>
      <protection/>
    </xf>
    <xf numFmtId="0" fontId="46" fillId="6" borderId="45" xfId="61" applyFont="1" applyFill="1" applyBorder="1" applyAlignment="1">
      <alignment horizontal="center" vertical="center" wrapText="1"/>
      <protection/>
    </xf>
    <xf numFmtId="0" fontId="46" fillId="6" borderId="46" xfId="61" applyFont="1" applyFill="1" applyBorder="1" applyAlignment="1">
      <alignment horizontal="center" vertical="center"/>
      <protection/>
    </xf>
    <xf numFmtId="0" fontId="28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6" fillId="33" borderId="47" xfId="0" applyFont="1" applyFill="1" applyBorder="1" applyAlignment="1">
      <alignment horizontal="right" vertical="center"/>
    </xf>
    <xf numFmtId="0" fontId="46" fillId="6" borderId="48" xfId="61" applyFont="1" applyFill="1" applyBorder="1" applyAlignment="1">
      <alignment horizontal="center" vertical="center"/>
      <protection/>
    </xf>
    <xf numFmtId="0" fontId="46" fillId="33" borderId="49" xfId="0" applyFont="1" applyFill="1" applyBorder="1" applyAlignment="1">
      <alignment horizontal="right" vertical="center"/>
    </xf>
    <xf numFmtId="0" fontId="46" fillId="33" borderId="50" xfId="0" applyFont="1" applyFill="1" applyBorder="1" applyAlignment="1">
      <alignment vertical="center"/>
    </xf>
    <xf numFmtId="0" fontId="46" fillId="6" borderId="51" xfId="61" applyFont="1" applyFill="1" applyBorder="1" applyAlignment="1">
      <alignment horizontal="center" vertical="center"/>
      <protection/>
    </xf>
    <xf numFmtId="0" fontId="46" fillId="33" borderId="52" xfId="61" applyFont="1" applyFill="1" applyBorder="1" applyAlignment="1">
      <alignment horizontal="left" vertical="center" wrapText="1"/>
      <protection/>
    </xf>
    <xf numFmtId="0" fontId="46" fillId="6" borderId="53" xfId="61" applyFont="1" applyFill="1" applyBorder="1" applyAlignment="1">
      <alignment horizontal="center" vertical="center"/>
      <protection/>
    </xf>
    <xf numFmtId="0" fontId="46" fillId="6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left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0" fontId="4" fillId="0" borderId="18" xfId="60" applyFont="1" applyFill="1" applyBorder="1" applyAlignment="1">
      <alignment horizontal="left" vertical="center" wrapText="1"/>
      <protection/>
    </xf>
    <xf numFmtId="0" fontId="4" fillId="0" borderId="18" xfId="61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6" xfId="61" applyFont="1" applyFill="1" applyBorder="1" applyAlignment="1">
      <alignment horizontal="left" vertical="center" wrapText="1"/>
      <protection/>
    </xf>
    <xf numFmtId="49" fontId="4" fillId="0" borderId="57" xfId="61" applyNumberFormat="1" applyFont="1" applyFill="1" applyBorder="1" applyAlignment="1">
      <alignment horizontal="left" vertical="center" wrapText="1"/>
      <protection/>
    </xf>
    <xf numFmtId="0" fontId="4" fillId="0" borderId="58" xfId="60" applyFont="1" applyFill="1" applyBorder="1" applyAlignment="1">
      <alignment horizontal="left" vertical="center" wrapText="1"/>
      <protection/>
    </xf>
    <xf numFmtId="0" fontId="4" fillId="0" borderId="58" xfId="61" applyFont="1" applyFill="1" applyBorder="1" applyAlignment="1">
      <alignment horizontal="left" vertical="center" wrapText="1"/>
      <protection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61" applyFont="1" applyFill="1" applyBorder="1" applyAlignment="1">
      <alignment horizontal="distributed" vertical="center" wrapText="1"/>
      <protection/>
    </xf>
    <xf numFmtId="0" fontId="4" fillId="0" borderId="61" xfId="61" applyFont="1" applyFill="1" applyBorder="1" applyAlignment="1">
      <alignment horizontal="distributed" vertical="center" wrapText="1"/>
      <protection/>
    </xf>
    <xf numFmtId="0" fontId="4" fillId="0" borderId="61" xfId="61" applyFont="1" applyFill="1" applyBorder="1" applyAlignment="1">
      <alignment horizontal="left" vertical="center" wrapText="1"/>
      <protection/>
    </xf>
    <xf numFmtId="180" fontId="4" fillId="0" borderId="61" xfId="61" applyNumberFormat="1" applyFont="1" applyFill="1" applyBorder="1" applyAlignment="1">
      <alignment horizontal="center" vertical="center" shrinkToFit="1"/>
      <protection/>
    </xf>
    <xf numFmtId="0" fontId="4" fillId="0" borderId="62" xfId="61" applyFont="1" applyFill="1" applyBorder="1" applyAlignment="1">
      <alignment horizontal="left" vertical="center" wrapText="1"/>
      <protection/>
    </xf>
    <xf numFmtId="0" fontId="4" fillId="0" borderId="63" xfId="61" applyFont="1" applyFill="1" applyBorder="1" applyAlignment="1">
      <alignment horizontal="left" vertical="center" wrapText="1"/>
      <protection/>
    </xf>
    <xf numFmtId="49" fontId="4" fillId="0" borderId="64" xfId="61" applyNumberFormat="1" applyFont="1" applyFill="1" applyBorder="1" applyAlignment="1">
      <alignment horizontal="left" vertical="center" wrapText="1"/>
      <protection/>
    </xf>
    <xf numFmtId="0" fontId="4" fillId="0" borderId="65" xfId="60" applyFont="1" applyFill="1" applyBorder="1" applyAlignment="1">
      <alignment horizontal="left" vertical="center" wrapText="1"/>
      <protection/>
    </xf>
    <xf numFmtId="0" fontId="4" fillId="0" borderId="65" xfId="61" applyFont="1" applyFill="1" applyBorder="1" applyAlignment="1">
      <alignment horizontal="left" vertical="center" wrapText="1"/>
      <protection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7" xfId="61" applyFont="1" applyFill="1" applyBorder="1" applyAlignment="1">
      <alignment horizontal="left" vertical="center" wrapText="1"/>
      <protection/>
    </xf>
    <xf numFmtId="0" fontId="4" fillId="0" borderId="44" xfId="61" applyFont="1" applyFill="1" applyBorder="1" applyAlignment="1">
      <alignment horizontal="distributed" vertical="center" wrapText="1"/>
      <protection/>
    </xf>
    <xf numFmtId="0" fontId="4" fillId="0" borderId="45" xfId="61" applyFont="1" applyFill="1" applyBorder="1" applyAlignment="1">
      <alignment horizontal="distributed" vertical="center" wrapText="1"/>
      <protection/>
    </xf>
    <xf numFmtId="0" fontId="4" fillId="0" borderId="45" xfId="61" applyFont="1" applyFill="1" applyBorder="1" applyAlignment="1">
      <alignment horizontal="left" vertical="center" wrapText="1"/>
      <protection/>
    </xf>
    <xf numFmtId="180" fontId="4" fillId="0" borderId="45" xfId="61" applyNumberFormat="1" applyFont="1" applyFill="1" applyBorder="1" applyAlignment="1">
      <alignment horizontal="center" vertical="center" shrinkToFit="1"/>
      <protection/>
    </xf>
    <xf numFmtId="0" fontId="4" fillId="0" borderId="54" xfId="61" applyFont="1" applyFill="1" applyBorder="1" applyAlignment="1">
      <alignment horizontal="left" vertical="center" wrapText="1"/>
      <protection/>
    </xf>
    <xf numFmtId="0" fontId="4" fillId="0" borderId="53" xfId="61" applyFont="1" applyFill="1" applyBorder="1" applyAlignment="1">
      <alignment horizontal="left" vertical="center" wrapText="1"/>
      <protection/>
    </xf>
    <xf numFmtId="0" fontId="4" fillId="0" borderId="46" xfId="61" applyFont="1" applyFill="1" applyBorder="1" applyAlignment="1">
      <alignment horizontal="left" vertical="center" wrapText="1"/>
      <protection/>
    </xf>
    <xf numFmtId="49" fontId="4" fillId="0" borderId="68" xfId="61" applyNumberFormat="1" applyFont="1" applyFill="1" applyBorder="1" applyAlignment="1">
      <alignment horizontal="left" vertical="center" wrapText="1"/>
      <protection/>
    </xf>
    <xf numFmtId="0" fontId="4" fillId="0" borderId="69" xfId="60" applyFont="1" applyFill="1" applyBorder="1" applyAlignment="1">
      <alignment horizontal="left" vertical="center" wrapText="1"/>
      <protection/>
    </xf>
    <xf numFmtId="0" fontId="4" fillId="0" borderId="69" xfId="61" applyFont="1" applyFill="1" applyBorder="1" applyAlignment="1">
      <alignment horizontal="left" vertical="center" wrapText="1"/>
      <protection/>
    </xf>
    <xf numFmtId="0" fontId="4" fillId="0" borderId="6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7" fillId="33" borderId="31" xfId="0" applyFont="1" applyFill="1" applyBorder="1" applyAlignment="1">
      <alignment horizontal="center" vertical="center"/>
    </xf>
    <xf numFmtId="0" fontId="4" fillId="0" borderId="14" xfId="61" applyFont="1" applyFill="1" applyBorder="1" applyAlignment="1">
      <alignment horizontal="distributed" vertical="center" wrapText="1"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80" fontId="4" fillId="0" borderId="15" xfId="61" applyNumberFormat="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left" vertical="center" wrapText="1"/>
      <protection/>
    </xf>
    <xf numFmtId="0" fontId="4" fillId="0" borderId="71" xfId="61" applyFont="1" applyFill="1" applyBorder="1" applyAlignment="1">
      <alignment horizontal="distributed" vertical="center" wrapText="1"/>
      <protection/>
    </xf>
    <xf numFmtId="0" fontId="4" fillId="0" borderId="72" xfId="61" applyFont="1" applyFill="1" applyBorder="1" applyAlignment="1">
      <alignment horizontal="distributed" vertical="center" wrapText="1"/>
      <protection/>
    </xf>
    <xf numFmtId="0" fontId="4" fillId="0" borderId="72" xfId="61" applyFont="1" applyFill="1" applyBorder="1" applyAlignment="1">
      <alignment horizontal="left" vertical="center" wrapText="1"/>
      <protection/>
    </xf>
    <xf numFmtId="180" fontId="4" fillId="0" borderId="72" xfId="61" applyNumberFormat="1" applyFont="1" applyFill="1" applyBorder="1" applyAlignment="1">
      <alignment horizontal="center" vertical="center" shrinkToFit="1"/>
      <protection/>
    </xf>
    <xf numFmtId="0" fontId="4" fillId="0" borderId="73" xfId="61" applyFont="1" applyFill="1" applyBorder="1" applyAlignment="1">
      <alignment horizontal="left" vertical="center" wrapText="1"/>
      <protection/>
    </xf>
    <xf numFmtId="0" fontId="46" fillId="33" borderId="5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74" xfId="0" applyFont="1" applyFill="1" applyBorder="1" applyAlignment="1">
      <alignment horizontal="center" vertical="center"/>
    </xf>
    <xf numFmtId="0" fontId="47" fillId="33" borderId="75" xfId="0" applyFont="1" applyFill="1" applyBorder="1" applyAlignment="1">
      <alignment horizontal="center" vertical="center"/>
    </xf>
    <xf numFmtId="0" fontId="47" fillId="33" borderId="76" xfId="0" applyFont="1" applyFill="1" applyBorder="1" applyAlignment="1">
      <alignment horizontal="center" vertical="center"/>
    </xf>
    <xf numFmtId="0" fontId="46" fillId="33" borderId="72" xfId="61" applyFont="1" applyFill="1" applyBorder="1" applyAlignment="1">
      <alignment horizontal="distributed" vertical="center" wrapText="1"/>
      <protection/>
    </xf>
    <xf numFmtId="0" fontId="46" fillId="33" borderId="60" xfId="61" applyFont="1" applyFill="1" applyBorder="1" applyAlignment="1">
      <alignment horizontal="distributed" vertical="center" wrapText="1"/>
      <protection/>
    </xf>
    <xf numFmtId="0" fontId="46" fillId="33" borderId="61" xfId="61" applyFont="1" applyFill="1" applyBorder="1" applyAlignment="1">
      <alignment horizontal="distributed" vertical="center" wrapText="1"/>
      <protection/>
    </xf>
    <xf numFmtId="0" fontId="46" fillId="33" borderId="61" xfId="61" applyFont="1" applyFill="1" applyBorder="1" applyAlignment="1">
      <alignment horizontal="left" vertical="center" wrapText="1"/>
      <protection/>
    </xf>
    <xf numFmtId="180" fontId="46" fillId="33" borderId="61" xfId="61" applyNumberFormat="1" applyFont="1" applyFill="1" applyBorder="1" applyAlignment="1">
      <alignment horizontal="center" vertical="center" shrinkToFit="1"/>
      <protection/>
    </xf>
    <xf numFmtId="0" fontId="46" fillId="33" borderId="62" xfId="61" applyFont="1" applyFill="1" applyBorder="1" applyAlignment="1">
      <alignment horizontal="left" vertical="center" wrapText="1"/>
      <protection/>
    </xf>
    <xf numFmtId="0" fontId="46" fillId="33" borderId="45" xfId="61" applyFont="1" applyFill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標準_Sheet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5" zoomScaleSheetLayoutView="75" workbookViewId="0" topLeftCell="A1">
      <selection activeCell="A20" sqref="A20"/>
    </sheetView>
  </sheetViews>
  <sheetFormatPr defaultColWidth="39.375" defaultRowHeight="13.5"/>
  <cols>
    <col min="1" max="1" width="16.25390625" style="2" customWidth="1"/>
    <col min="2" max="2" width="12.625" style="2" customWidth="1"/>
    <col min="3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8.125" style="2" customWidth="1"/>
    <col min="9" max="9" width="11.875" style="2" customWidth="1"/>
    <col min="10" max="10" width="9.75390625" style="2" bestFit="1" customWidth="1"/>
    <col min="11" max="11" width="10.375" style="2" bestFit="1" customWidth="1"/>
    <col min="12" max="12" width="7.375" style="2" bestFit="1" customWidth="1"/>
    <col min="13" max="13" width="19.375" style="2" customWidth="1"/>
    <col min="14" max="14" width="24.375" style="2" bestFit="1" customWidth="1"/>
    <col min="15" max="15" width="9.00390625" style="2" customWidth="1"/>
    <col min="16" max="16" width="12.25390625" style="2" bestFit="1" customWidth="1"/>
    <col min="17" max="17" width="4.625" style="2" customWidth="1"/>
    <col min="18" max="16384" width="39.375" style="2" customWidth="1"/>
  </cols>
  <sheetData>
    <row r="1" spans="1:16" ht="12.75">
      <c r="A1" s="64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65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>
      <c r="A5" s="4"/>
      <c r="B5" s="123" t="str">
        <f>"〔施設"&amp;C6&amp;"（公立"&amp;C7&amp;"、"&amp;"私立"&amp;C8&amp;"）〕"</f>
        <v>〔施設3（公立3、私立0）〕</v>
      </c>
      <c r="C5" s="123"/>
      <c r="D5" s="12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4"/>
      <c r="B6" s="6" t="s">
        <v>27</v>
      </c>
      <c r="C6" s="7">
        <f>C7+C8</f>
        <v>3</v>
      </c>
      <c r="D6" s="66"/>
      <c r="E6" s="58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4"/>
      <c r="B7" s="6" t="s">
        <v>28</v>
      </c>
      <c r="C7" s="7">
        <f>COUNTIF($O$10:$O$12,B7)</f>
        <v>3</v>
      </c>
      <c r="D7" s="66"/>
      <c r="E7" s="58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8"/>
      <c r="B8" s="9" t="s">
        <v>29</v>
      </c>
      <c r="C8" s="10">
        <f>COUNTIF($O$10:$O$12,B8)</f>
        <v>0</v>
      </c>
      <c r="D8" s="66"/>
      <c r="E8" s="58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ht="42" customHeight="1">
      <c r="A9" s="49" t="s">
        <v>0</v>
      </c>
      <c r="B9" s="50" t="s">
        <v>3</v>
      </c>
      <c r="C9" s="51" t="s">
        <v>96</v>
      </c>
      <c r="D9" s="50" t="s">
        <v>26</v>
      </c>
      <c r="E9" s="50" t="s">
        <v>25</v>
      </c>
      <c r="F9" s="51" t="s">
        <v>83</v>
      </c>
      <c r="G9" s="50" t="s">
        <v>4</v>
      </c>
      <c r="H9" s="52" t="s">
        <v>2</v>
      </c>
      <c r="I9" s="67" t="s">
        <v>6</v>
      </c>
      <c r="J9" s="53" t="s">
        <v>15</v>
      </c>
      <c r="K9" s="54" t="s">
        <v>66</v>
      </c>
      <c r="L9" s="54" t="s">
        <v>67</v>
      </c>
      <c r="M9" s="55" t="s">
        <v>24</v>
      </c>
      <c r="N9" s="55" t="s">
        <v>1</v>
      </c>
      <c r="O9" s="54" t="s">
        <v>30</v>
      </c>
      <c r="P9" s="56" t="s">
        <v>31</v>
      </c>
      <c r="Q9" s="11"/>
    </row>
    <row r="10" spans="1:17" s="81" customFormat="1" ht="63" customHeight="1">
      <c r="A10" s="113" t="s">
        <v>80</v>
      </c>
      <c r="B10" s="114" t="s">
        <v>11</v>
      </c>
      <c r="C10" s="114" t="s">
        <v>98</v>
      </c>
      <c r="D10" s="114" t="s">
        <v>99</v>
      </c>
      <c r="E10" s="115" t="str">
        <f>L10&amp;M10</f>
        <v>下関市貴船町3丁目1番43号</v>
      </c>
      <c r="F10" s="115" t="s">
        <v>77</v>
      </c>
      <c r="G10" s="116">
        <v>30042</v>
      </c>
      <c r="H10" s="117" t="s">
        <v>86</v>
      </c>
      <c r="I10" s="74" t="s">
        <v>10</v>
      </c>
      <c r="J10" s="75" t="s">
        <v>62</v>
      </c>
      <c r="K10" s="76" t="s">
        <v>18</v>
      </c>
      <c r="L10" s="76" t="s">
        <v>11</v>
      </c>
      <c r="M10" s="77" t="s">
        <v>100</v>
      </c>
      <c r="N10" s="77" t="s">
        <v>101</v>
      </c>
      <c r="O10" s="78" t="str">
        <f>IF(P10="","",IF(OR(P10="国",P10="県",P10="市町",P10="組合その他"),"（公立）","（私立）"))</f>
        <v>（公立）</v>
      </c>
      <c r="P10" s="79" t="s">
        <v>35</v>
      </c>
      <c r="Q10" s="80"/>
    </row>
    <row r="11" spans="1:17" s="81" customFormat="1" ht="42" customHeight="1">
      <c r="A11" s="118" t="s">
        <v>106</v>
      </c>
      <c r="B11" s="119" t="s">
        <v>13</v>
      </c>
      <c r="C11" s="129" t="s">
        <v>112</v>
      </c>
      <c r="D11" s="119" t="s">
        <v>107</v>
      </c>
      <c r="E11" s="120" t="str">
        <f>L11&amp;M11</f>
        <v>山口市八幡馬場36-1</v>
      </c>
      <c r="F11" s="120" t="s">
        <v>78</v>
      </c>
      <c r="G11" s="121">
        <v>27120</v>
      </c>
      <c r="H11" s="122" t="s">
        <v>87</v>
      </c>
      <c r="I11" s="82" t="s">
        <v>10</v>
      </c>
      <c r="J11" s="83" t="s">
        <v>62</v>
      </c>
      <c r="K11" s="84" t="s">
        <v>16</v>
      </c>
      <c r="L11" s="84" t="s">
        <v>17</v>
      </c>
      <c r="M11" s="85" t="s">
        <v>61</v>
      </c>
      <c r="N11" s="85" t="s">
        <v>14</v>
      </c>
      <c r="O11" s="86" t="str">
        <f>IF(P11="","",IF(OR(P11="国",P11="県",P11="市町",P11="組合その他"),"（公立）","（私立）"))</f>
        <v>（公立）</v>
      </c>
      <c r="P11" s="87" t="s">
        <v>34</v>
      </c>
      <c r="Q11" s="80"/>
    </row>
    <row r="12" spans="1:17" s="81" customFormat="1" ht="61.5" customHeight="1">
      <c r="A12" s="88" t="s">
        <v>102</v>
      </c>
      <c r="B12" s="89" t="s">
        <v>12</v>
      </c>
      <c r="C12" s="89" t="s">
        <v>104</v>
      </c>
      <c r="D12" s="89" t="s">
        <v>65</v>
      </c>
      <c r="E12" s="90" t="str">
        <f>L12&amp;M12</f>
        <v>防府市鞠生町12番2号</v>
      </c>
      <c r="F12" s="90" t="s">
        <v>79</v>
      </c>
      <c r="G12" s="91">
        <v>30407</v>
      </c>
      <c r="H12" s="92" t="s">
        <v>88</v>
      </c>
      <c r="I12" s="93" t="s">
        <v>10</v>
      </c>
      <c r="J12" s="94" t="s">
        <v>62</v>
      </c>
      <c r="K12" s="95" t="s">
        <v>19</v>
      </c>
      <c r="L12" s="95" t="s">
        <v>12</v>
      </c>
      <c r="M12" s="96" t="s">
        <v>103</v>
      </c>
      <c r="N12" s="96" t="s">
        <v>7</v>
      </c>
      <c r="O12" s="97" t="str">
        <f>IF(P12="","",IF(OR(P12="国",P12="県",P12="市町",P12="組合その他"),"（公立）","（私立）"))</f>
        <v>（公立）</v>
      </c>
      <c r="P12" s="98" t="s">
        <v>35</v>
      </c>
      <c r="Q12" s="80"/>
    </row>
    <row r="13" spans="1:17" ht="12.75">
      <c r="A13" s="23">
        <f>COUNTA(A10:A12)</f>
        <v>3</v>
      </c>
      <c r="Q13" s="22"/>
    </row>
    <row r="14" spans="1:12" ht="13.5" thickBot="1">
      <c r="A14" s="24" t="s">
        <v>40</v>
      </c>
      <c r="C14" s="25" t="s">
        <v>59</v>
      </c>
      <c r="L14" s="25" t="s">
        <v>41</v>
      </c>
    </row>
    <row r="15" spans="3:15" ht="13.5" thickTop="1">
      <c r="C15" s="26" t="s">
        <v>42</v>
      </c>
      <c r="D15" s="27">
        <f aca="true" t="shared" si="0" ref="D15:D27">COUNTIF($L$10:$L$12,C15)</f>
        <v>1</v>
      </c>
      <c r="L15" s="28"/>
      <c r="M15" s="29" t="s">
        <v>31</v>
      </c>
      <c r="N15" s="29" t="s">
        <v>27</v>
      </c>
      <c r="O15" s="30" t="s">
        <v>5</v>
      </c>
    </row>
    <row r="16" spans="3:15" ht="12.75">
      <c r="C16" s="31" t="s">
        <v>43</v>
      </c>
      <c r="D16" s="32">
        <f t="shared" si="0"/>
        <v>0</v>
      </c>
      <c r="L16" s="125" t="s">
        <v>28</v>
      </c>
      <c r="M16" s="33" t="s">
        <v>32</v>
      </c>
      <c r="N16" s="33">
        <f aca="true" t="shared" si="1" ref="N16:N23">COUNTIF($P$10:$P$12,M16)</f>
        <v>0</v>
      </c>
      <c r="O16" s="34" t="e">
        <f>SUMIF($P$10:$P$12,M16,#REF!)</f>
        <v>#REF!</v>
      </c>
    </row>
    <row r="17" spans="3:15" ht="12.75">
      <c r="C17" s="31" t="s">
        <v>44</v>
      </c>
      <c r="D17" s="32">
        <f t="shared" si="0"/>
        <v>1</v>
      </c>
      <c r="L17" s="126"/>
      <c r="M17" s="33" t="s">
        <v>34</v>
      </c>
      <c r="N17" s="33">
        <f t="shared" si="1"/>
        <v>1</v>
      </c>
      <c r="O17" s="34" t="e">
        <f>SUMIF($P$10:$P$12,M17,#REF!)</f>
        <v>#REF!</v>
      </c>
    </row>
    <row r="18" spans="3:15" ht="12.75">
      <c r="C18" s="31" t="s">
        <v>45</v>
      </c>
      <c r="D18" s="32">
        <f t="shared" si="0"/>
        <v>0</v>
      </c>
      <c r="L18" s="126"/>
      <c r="M18" s="33" t="s">
        <v>35</v>
      </c>
      <c r="N18" s="33">
        <f t="shared" si="1"/>
        <v>2</v>
      </c>
      <c r="O18" s="34" t="e">
        <f>SUMIF($P$10:$P$12,M18,#REF!)</f>
        <v>#REF!</v>
      </c>
    </row>
    <row r="19" spans="3:15" ht="13.5" thickBot="1">
      <c r="C19" s="31" t="s">
        <v>46</v>
      </c>
      <c r="D19" s="32">
        <f t="shared" si="0"/>
        <v>1</v>
      </c>
      <c r="L19" s="127"/>
      <c r="M19" s="35" t="s">
        <v>36</v>
      </c>
      <c r="N19" s="35">
        <f t="shared" si="1"/>
        <v>0</v>
      </c>
      <c r="O19" s="36" t="e">
        <f>SUMIF($P$10:$P$12,M19,#REF!)</f>
        <v>#REF!</v>
      </c>
    </row>
    <row r="20" spans="3:15" ht="13.5" thickTop="1">
      <c r="C20" s="31" t="s">
        <v>47</v>
      </c>
      <c r="D20" s="32">
        <f t="shared" si="0"/>
        <v>0</v>
      </c>
      <c r="L20" s="126" t="s">
        <v>29</v>
      </c>
      <c r="M20" s="37" t="s">
        <v>33</v>
      </c>
      <c r="N20" s="37">
        <f t="shared" si="1"/>
        <v>0</v>
      </c>
      <c r="O20" s="38" t="e">
        <f>SUMIF($P$10:$P$12,M20,#REF!)</f>
        <v>#REF!</v>
      </c>
    </row>
    <row r="21" spans="3:15" ht="12.75">
      <c r="C21" s="31" t="s">
        <v>23</v>
      </c>
      <c r="D21" s="32">
        <f t="shared" si="0"/>
        <v>0</v>
      </c>
      <c r="L21" s="126"/>
      <c r="M21" s="33" t="s">
        <v>37</v>
      </c>
      <c r="N21" s="33">
        <f t="shared" si="1"/>
        <v>0</v>
      </c>
      <c r="O21" s="34" t="e">
        <f>SUMIF($P$10:$P$12,M21,#REF!)</f>
        <v>#REF!</v>
      </c>
    </row>
    <row r="22" spans="3:15" ht="12.75">
      <c r="C22" s="31" t="s">
        <v>48</v>
      </c>
      <c r="D22" s="32">
        <f t="shared" si="0"/>
        <v>0</v>
      </c>
      <c r="L22" s="126"/>
      <c r="M22" s="33" t="s">
        <v>38</v>
      </c>
      <c r="N22" s="33">
        <f t="shared" si="1"/>
        <v>0</v>
      </c>
      <c r="O22" s="34" t="e">
        <f>SUMIF($P$10:$P$12,M22,#REF!)</f>
        <v>#REF!</v>
      </c>
    </row>
    <row r="23" spans="3:15" ht="13.5" thickBot="1">
      <c r="C23" s="31" t="s">
        <v>22</v>
      </c>
      <c r="D23" s="32">
        <f t="shared" si="0"/>
        <v>0</v>
      </c>
      <c r="L23" s="128"/>
      <c r="M23" s="39" t="s">
        <v>39</v>
      </c>
      <c r="N23" s="39">
        <f t="shared" si="1"/>
        <v>0</v>
      </c>
      <c r="O23" s="40" t="e">
        <f>SUMIF($P$10:$P$12,M23,#REF!)</f>
        <v>#REF!</v>
      </c>
    </row>
    <row r="24" spans="3:15" ht="13.5" thickTop="1">
      <c r="C24" s="31" t="s">
        <v>49</v>
      </c>
      <c r="D24" s="32">
        <f t="shared" si="0"/>
        <v>0</v>
      </c>
      <c r="N24" s="22">
        <f>SUM(N16:N23)</f>
        <v>3</v>
      </c>
      <c r="O24" s="22" t="e">
        <f>SUM(O16:O23)</f>
        <v>#REF!</v>
      </c>
    </row>
    <row r="25" spans="3:4" ht="12.75">
      <c r="C25" s="31" t="s">
        <v>50</v>
      </c>
      <c r="D25" s="32">
        <f t="shared" si="0"/>
        <v>0</v>
      </c>
    </row>
    <row r="26" spans="3:4" ht="12.75">
      <c r="C26" s="31" t="s">
        <v>51</v>
      </c>
      <c r="D26" s="32">
        <f t="shared" si="0"/>
        <v>0</v>
      </c>
    </row>
    <row r="27" spans="3:4" ht="13.5" thickBot="1">
      <c r="C27" s="112" t="s">
        <v>52</v>
      </c>
      <c r="D27" s="42">
        <f t="shared" si="0"/>
        <v>0</v>
      </c>
    </row>
    <row r="28" spans="3:4" ht="13.5" thickBot="1" thickTop="1">
      <c r="C28" s="43" t="s">
        <v>53</v>
      </c>
      <c r="D28" s="44">
        <f>SUM(D15:D27)</f>
        <v>3</v>
      </c>
    </row>
    <row r="29" spans="3:4" ht="13.5" thickTop="1">
      <c r="C29" s="45" t="s">
        <v>68</v>
      </c>
      <c r="D29" s="46">
        <f aca="true" t="shared" si="2" ref="D29:D37">COUNTIF($L$10:$L$12,C29)</f>
        <v>0</v>
      </c>
    </row>
    <row r="30" spans="3:4" ht="12.75">
      <c r="C30" s="31" t="s">
        <v>69</v>
      </c>
      <c r="D30" s="32">
        <f t="shared" si="2"/>
        <v>0</v>
      </c>
    </row>
    <row r="31" spans="3:4" ht="12.75">
      <c r="C31" s="31" t="s">
        <v>70</v>
      </c>
      <c r="D31" s="32">
        <f t="shared" si="2"/>
        <v>0</v>
      </c>
    </row>
    <row r="32" spans="3:4" ht="12.75">
      <c r="C32" s="31" t="s">
        <v>71</v>
      </c>
      <c r="D32" s="32">
        <f t="shared" si="2"/>
        <v>0</v>
      </c>
    </row>
    <row r="33" spans="3:4" ht="12.75">
      <c r="C33" s="31" t="s">
        <v>72</v>
      </c>
      <c r="D33" s="32">
        <f t="shared" si="2"/>
        <v>0</v>
      </c>
    </row>
    <row r="34" spans="3:4" ht="12.75">
      <c r="C34" s="31" t="s">
        <v>54</v>
      </c>
      <c r="D34" s="32">
        <f t="shared" si="2"/>
        <v>0</v>
      </c>
    </row>
    <row r="35" spans="3:4" ht="12.75">
      <c r="C35" s="31" t="s">
        <v>55</v>
      </c>
      <c r="D35" s="32">
        <f t="shared" si="2"/>
        <v>0</v>
      </c>
    </row>
    <row r="36" spans="3:4" ht="12.75">
      <c r="C36" s="31" t="s">
        <v>73</v>
      </c>
      <c r="D36" s="32">
        <f t="shared" si="2"/>
        <v>0</v>
      </c>
    </row>
    <row r="37" spans="3:4" ht="13.5" thickBot="1">
      <c r="C37" s="112" t="s">
        <v>56</v>
      </c>
      <c r="D37" s="42">
        <f t="shared" si="2"/>
        <v>0</v>
      </c>
    </row>
    <row r="38" spans="3:4" ht="13.5" thickBot="1" thickTop="1">
      <c r="C38" s="43" t="s">
        <v>57</v>
      </c>
      <c r="D38" s="44">
        <f>SUM(D29:D37)</f>
        <v>0</v>
      </c>
    </row>
    <row r="39" spans="3:4" ht="13.5" thickBot="1" thickTop="1">
      <c r="C39" s="47" t="s">
        <v>58</v>
      </c>
      <c r="D39" s="48">
        <f>D28+D38</f>
        <v>3</v>
      </c>
    </row>
    <row r="40" ht="13.5" thickTop="1"/>
  </sheetData>
  <sheetProtection/>
  <mergeCells count="3">
    <mergeCell ref="B5:D5"/>
    <mergeCell ref="L16:L19"/>
    <mergeCell ref="L20:L23"/>
  </mergeCells>
  <dataValidations count="2">
    <dataValidation type="list" allowBlank="1" showInputMessage="1" showErrorMessage="1" sqref="P10:P12">
      <formula1>#REF!</formula1>
    </dataValidation>
    <dataValidation type="list" allowBlank="1" showInputMessage="1" showErrorMessage="1" sqref="Q10:Q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46" zoomScaleSheetLayoutView="46" zoomScalePageLayoutView="0" workbookViewId="0" topLeftCell="A1">
      <selection activeCell="A9" sqref="A9:H11"/>
    </sheetView>
  </sheetViews>
  <sheetFormatPr defaultColWidth="39.375" defaultRowHeight="13.5"/>
  <cols>
    <col min="1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8.125" style="2" customWidth="1"/>
    <col min="9" max="9" width="5.625" style="2" hidden="1" customWidth="1"/>
    <col min="10" max="10" width="11.875" style="2" customWidth="1"/>
    <col min="11" max="11" width="7.375" style="2" bestFit="1" customWidth="1"/>
    <col min="12" max="12" width="10.375" style="2" bestFit="1" customWidth="1"/>
    <col min="13" max="13" width="7.375" style="2" bestFit="1" customWidth="1"/>
    <col min="14" max="14" width="19.375" style="2" customWidth="1"/>
    <col min="15" max="15" width="27.875" style="2" bestFit="1" customWidth="1"/>
    <col min="16" max="16" width="9.00390625" style="2" customWidth="1"/>
    <col min="17" max="17" width="12.25390625" style="2" bestFit="1" customWidth="1"/>
    <col min="18" max="18" width="6.625" style="2" customWidth="1"/>
    <col min="19" max="16384" width="39.3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65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4"/>
      <c r="B4" s="124" t="str">
        <f>"〔施設"&amp;C5&amp;"（公立"&amp;C6&amp;"、"&amp;"私立"&amp;C7&amp;"）〕"</f>
        <v>〔施設2（公立1、私立1）〕</v>
      </c>
      <c r="C4" s="124"/>
      <c r="D4" s="5"/>
      <c r="E4" s="5">
        <f>IF(H11=E5,"","おかしいぞ～？")</f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59" customFormat="1" ht="12.75">
      <c r="A5" s="57"/>
      <c r="B5" s="6" t="s">
        <v>27</v>
      </c>
      <c r="C5" s="7">
        <f>C6+C7</f>
        <v>2</v>
      </c>
      <c r="D5" s="66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2.75">
      <c r="A6" s="8"/>
      <c r="B6" s="6" t="s">
        <v>28</v>
      </c>
      <c r="C6" s="7">
        <f>COUNTIF($P$9:$P$10,B6)</f>
        <v>1</v>
      </c>
      <c r="D6" s="66"/>
      <c r="E6" s="5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8"/>
      <c r="B7" s="9" t="s">
        <v>29</v>
      </c>
      <c r="C7" s="10">
        <f>COUNTIF($P$9:$P$10,B7)</f>
        <v>1</v>
      </c>
      <c r="D7" s="68"/>
      <c r="E7" s="6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42" customHeight="1">
      <c r="A8" s="49" t="s">
        <v>0</v>
      </c>
      <c r="B8" s="50" t="s">
        <v>3</v>
      </c>
      <c r="C8" s="51" t="s">
        <v>96</v>
      </c>
      <c r="D8" s="50" t="s">
        <v>26</v>
      </c>
      <c r="E8" s="50" t="s">
        <v>25</v>
      </c>
      <c r="F8" s="51" t="s">
        <v>83</v>
      </c>
      <c r="G8" s="50" t="s">
        <v>4</v>
      </c>
      <c r="H8" s="52" t="s">
        <v>2</v>
      </c>
      <c r="I8" s="70" t="s">
        <v>5</v>
      </c>
      <c r="J8" s="52" t="s">
        <v>6</v>
      </c>
      <c r="K8" s="53" t="s">
        <v>15</v>
      </c>
      <c r="L8" s="54" t="s">
        <v>66</v>
      </c>
      <c r="M8" s="54" t="s">
        <v>67</v>
      </c>
      <c r="N8" s="55" t="s">
        <v>24</v>
      </c>
      <c r="O8" s="55" t="s">
        <v>1</v>
      </c>
      <c r="P8" s="54" t="s">
        <v>30</v>
      </c>
      <c r="Q8" s="56" t="s">
        <v>31</v>
      </c>
    </row>
    <row r="9" spans="1:17" ht="57" customHeight="1">
      <c r="A9" s="12" t="s">
        <v>63</v>
      </c>
      <c r="B9" s="13" t="s">
        <v>89</v>
      </c>
      <c r="C9" s="13" t="s">
        <v>113</v>
      </c>
      <c r="D9" s="13" t="s">
        <v>74</v>
      </c>
      <c r="E9" s="14" t="str">
        <f>M9&amp;N9</f>
        <v>下関市関西町1-10</v>
      </c>
      <c r="F9" s="14" t="s">
        <v>90</v>
      </c>
      <c r="G9" s="15">
        <v>27120</v>
      </c>
      <c r="H9" s="16" t="s">
        <v>91</v>
      </c>
      <c r="I9" s="71" t="s">
        <v>10</v>
      </c>
      <c r="J9" s="16" t="s">
        <v>10</v>
      </c>
      <c r="K9" s="17" t="s">
        <v>20</v>
      </c>
      <c r="L9" s="18" t="s">
        <v>18</v>
      </c>
      <c r="M9" s="18" t="s">
        <v>11</v>
      </c>
      <c r="N9" s="19" t="s">
        <v>60</v>
      </c>
      <c r="O9" s="19" t="s">
        <v>82</v>
      </c>
      <c r="P9" s="20" t="str">
        <f>IF(Q9="","",IF(OR(Q9="国",Q9="県",Q9="市町",Q9="組合その他"),"（公立）","（私立）"))</f>
        <v>（私立）</v>
      </c>
      <c r="Q9" s="21" t="s">
        <v>33</v>
      </c>
    </row>
    <row r="10" spans="1:17" s="81" customFormat="1" ht="42" customHeight="1">
      <c r="A10" s="130" t="s">
        <v>108</v>
      </c>
      <c r="B10" s="131" t="s">
        <v>109</v>
      </c>
      <c r="C10" s="131" t="s">
        <v>109</v>
      </c>
      <c r="D10" s="131" t="s">
        <v>110</v>
      </c>
      <c r="E10" s="132" t="str">
        <f>M10&amp;N10</f>
        <v>山口市後河原150-1</v>
      </c>
      <c r="F10" s="132" t="s">
        <v>92</v>
      </c>
      <c r="G10" s="133">
        <v>26755</v>
      </c>
      <c r="H10" s="134" t="s">
        <v>93</v>
      </c>
      <c r="I10" s="99" t="s">
        <v>10</v>
      </c>
      <c r="J10" s="92" t="s">
        <v>10</v>
      </c>
      <c r="K10" s="94" t="s">
        <v>20</v>
      </c>
      <c r="L10" s="95" t="s">
        <v>16</v>
      </c>
      <c r="M10" s="95" t="s">
        <v>17</v>
      </c>
      <c r="N10" s="96" t="s">
        <v>97</v>
      </c>
      <c r="O10" s="96" t="s">
        <v>8</v>
      </c>
      <c r="P10" s="97" t="str">
        <f>IF(Q10="","",IF(OR(Q10="国",Q10="県",Q10="市町",Q10="組合その他"),"（公立）","（私立）"))</f>
        <v>（公立）</v>
      </c>
      <c r="Q10" s="98" t="s">
        <v>34</v>
      </c>
    </row>
    <row r="11" spans="1:8" ht="12.75">
      <c r="A11" s="23">
        <f>COUNTA(A9:A10)</f>
        <v>2</v>
      </c>
      <c r="H11" s="23"/>
    </row>
    <row r="12" spans="1:14" ht="13.5" thickBot="1">
      <c r="A12" s="24" t="s">
        <v>40</v>
      </c>
      <c r="C12" s="25" t="s">
        <v>59</v>
      </c>
      <c r="H12" s="24"/>
      <c r="N12" s="25" t="s">
        <v>41</v>
      </c>
    </row>
    <row r="13" spans="3:17" ht="13.5" thickTop="1">
      <c r="C13" s="26" t="s">
        <v>42</v>
      </c>
      <c r="D13" s="27">
        <f aca="true" t="shared" si="0" ref="D13:D25">COUNTIF($M$9:$M$10,C13)</f>
        <v>1</v>
      </c>
      <c r="N13" s="28"/>
      <c r="O13" s="29" t="s">
        <v>31</v>
      </c>
      <c r="P13" s="29" t="s">
        <v>27</v>
      </c>
      <c r="Q13" s="30" t="s">
        <v>5</v>
      </c>
    </row>
    <row r="14" spans="3:17" ht="12.75">
      <c r="C14" s="31" t="s">
        <v>43</v>
      </c>
      <c r="D14" s="32">
        <f t="shared" si="0"/>
        <v>0</v>
      </c>
      <c r="N14" s="125" t="s">
        <v>28</v>
      </c>
      <c r="O14" s="33" t="s">
        <v>32</v>
      </c>
      <c r="P14" s="33">
        <f aca="true" t="shared" si="1" ref="P14:P21">COUNTIF($Q$9:$Q$10,O14)</f>
        <v>0</v>
      </c>
      <c r="Q14" s="34">
        <f aca="true" t="shared" si="2" ref="Q14:Q21">SUMIF($Q$9:$Q$10,O14,$H$9:$H$10)</f>
        <v>0</v>
      </c>
    </row>
    <row r="15" spans="3:17" ht="12.75">
      <c r="C15" s="31" t="s">
        <v>44</v>
      </c>
      <c r="D15" s="32">
        <f t="shared" si="0"/>
        <v>1</v>
      </c>
      <c r="N15" s="126"/>
      <c r="O15" s="33" t="s">
        <v>34</v>
      </c>
      <c r="P15" s="33">
        <f t="shared" si="1"/>
        <v>1</v>
      </c>
      <c r="Q15" s="34">
        <f t="shared" si="2"/>
        <v>0</v>
      </c>
    </row>
    <row r="16" spans="3:17" ht="12.75">
      <c r="C16" s="31" t="s">
        <v>45</v>
      </c>
      <c r="D16" s="32">
        <f t="shared" si="0"/>
        <v>0</v>
      </c>
      <c r="N16" s="126"/>
      <c r="O16" s="33" t="s">
        <v>35</v>
      </c>
      <c r="P16" s="33">
        <f t="shared" si="1"/>
        <v>0</v>
      </c>
      <c r="Q16" s="34">
        <f t="shared" si="2"/>
        <v>0</v>
      </c>
    </row>
    <row r="17" spans="3:17" ht="13.5" thickBot="1">
      <c r="C17" s="31" t="s">
        <v>46</v>
      </c>
      <c r="D17" s="32">
        <f t="shared" si="0"/>
        <v>0</v>
      </c>
      <c r="N17" s="127"/>
      <c r="O17" s="35" t="s">
        <v>36</v>
      </c>
      <c r="P17" s="35">
        <f t="shared" si="1"/>
        <v>0</v>
      </c>
      <c r="Q17" s="36">
        <f t="shared" si="2"/>
        <v>0</v>
      </c>
    </row>
    <row r="18" spans="3:17" ht="13.5" thickTop="1">
      <c r="C18" s="31" t="s">
        <v>47</v>
      </c>
      <c r="D18" s="32">
        <f t="shared" si="0"/>
        <v>0</v>
      </c>
      <c r="N18" s="126" t="s">
        <v>29</v>
      </c>
      <c r="O18" s="37" t="s">
        <v>33</v>
      </c>
      <c r="P18" s="37">
        <f t="shared" si="1"/>
        <v>1</v>
      </c>
      <c r="Q18" s="38">
        <f t="shared" si="2"/>
        <v>0</v>
      </c>
    </row>
    <row r="19" spans="3:17" ht="12.75">
      <c r="C19" s="31" t="s">
        <v>23</v>
      </c>
      <c r="D19" s="32">
        <f t="shared" si="0"/>
        <v>0</v>
      </c>
      <c r="N19" s="126"/>
      <c r="O19" s="33" t="s">
        <v>37</v>
      </c>
      <c r="P19" s="33">
        <f t="shared" si="1"/>
        <v>0</v>
      </c>
      <c r="Q19" s="34">
        <f t="shared" si="2"/>
        <v>0</v>
      </c>
    </row>
    <row r="20" spans="3:17" ht="12.75">
      <c r="C20" s="31" t="s">
        <v>48</v>
      </c>
      <c r="D20" s="32">
        <f t="shared" si="0"/>
        <v>0</v>
      </c>
      <c r="N20" s="126"/>
      <c r="O20" s="33" t="s">
        <v>38</v>
      </c>
      <c r="P20" s="33">
        <f t="shared" si="1"/>
        <v>0</v>
      </c>
      <c r="Q20" s="34">
        <f t="shared" si="2"/>
        <v>0</v>
      </c>
    </row>
    <row r="21" spans="3:17" ht="13.5" thickBot="1">
      <c r="C21" s="31" t="s">
        <v>22</v>
      </c>
      <c r="D21" s="32">
        <f t="shared" si="0"/>
        <v>0</v>
      </c>
      <c r="N21" s="128"/>
      <c r="O21" s="39" t="s">
        <v>39</v>
      </c>
      <c r="P21" s="39">
        <f t="shared" si="1"/>
        <v>0</v>
      </c>
      <c r="Q21" s="40">
        <f t="shared" si="2"/>
        <v>0</v>
      </c>
    </row>
    <row r="22" spans="3:17" ht="13.5" thickTop="1">
      <c r="C22" s="31" t="s">
        <v>49</v>
      </c>
      <c r="D22" s="32">
        <f t="shared" si="0"/>
        <v>0</v>
      </c>
      <c r="P22" s="22">
        <f>SUM(P14:P21)</f>
        <v>2</v>
      </c>
      <c r="Q22" s="22">
        <f>SUM(Q14:Q21)</f>
        <v>0</v>
      </c>
    </row>
    <row r="23" spans="3:4" ht="12.75">
      <c r="C23" s="31" t="s">
        <v>50</v>
      </c>
      <c r="D23" s="32">
        <f t="shared" si="0"/>
        <v>0</v>
      </c>
    </row>
    <row r="24" spans="3:4" ht="12.75">
      <c r="C24" s="31" t="s">
        <v>51</v>
      </c>
      <c r="D24" s="32">
        <f t="shared" si="0"/>
        <v>0</v>
      </c>
    </row>
    <row r="25" spans="3:4" ht="13.5" thickBot="1">
      <c r="C25" s="41" t="s">
        <v>52</v>
      </c>
      <c r="D25" s="42">
        <f t="shared" si="0"/>
        <v>0</v>
      </c>
    </row>
    <row r="26" spans="3:4" ht="13.5" thickBot="1" thickTop="1">
      <c r="C26" s="43" t="s">
        <v>53</v>
      </c>
      <c r="D26" s="44">
        <f>SUM(D13:D25)</f>
        <v>2</v>
      </c>
    </row>
    <row r="27" spans="3:4" ht="13.5" thickTop="1">
      <c r="C27" s="45" t="s">
        <v>68</v>
      </c>
      <c r="D27" s="46">
        <f aca="true" t="shared" si="3" ref="D27:D35">COUNTIF($M$9:$M$10,C27)</f>
        <v>0</v>
      </c>
    </row>
    <row r="28" spans="3:4" ht="12.75">
      <c r="C28" s="31" t="s">
        <v>69</v>
      </c>
      <c r="D28" s="32">
        <f t="shared" si="3"/>
        <v>0</v>
      </c>
    </row>
    <row r="29" spans="3:4" ht="12.75">
      <c r="C29" s="31" t="s">
        <v>70</v>
      </c>
      <c r="D29" s="32">
        <f t="shared" si="3"/>
        <v>0</v>
      </c>
    </row>
    <row r="30" spans="3:4" ht="12.75">
      <c r="C30" s="31" t="s">
        <v>71</v>
      </c>
      <c r="D30" s="32">
        <f t="shared" si="3"/>
        <v>0</v>
      </c>
    </row>
    <row r="31" spans="3:4" ht="12.75">
      <c r="C31" s="31" t="s">
        <v>72</v>
      </c>
      <c r="D31" s="32">
        <f t="shared" si="3"/>
        <v>0</v>
      </c>
    </row>
    <row r="32" spans="3:4" ht="12.75">
      <c r="C32" s="31" t="s">
        <v>54</v>
      </c>
      <c r="D32" s="32">
        <f t="shared" si="3"/>
        <v>0</v>
      </c>
    </row>
    <row r="33" spans="3:4" ht="12.75">
      <c r="C33" s="31" t="s">
        <v>55</v>
      </c>
      <c r="D33" s="32">
        <f t="shared" si="3"/>
        <v>0</v>
      </c>
    </row>
    <row r="34" spans="3:4" ht="12.75">
      <c r="C34" s="31" t="s">
        <v>73</v>
      </c>
      <c r="D34" s="32">
        <f t="shared" si="3"/>
        <v>0</v>
      </c>
    </row>
    <row r="35" spans="3:4" ht="13.5" thickBot="1">
      <c r="C35" s="41" t="s">
        <v>56</v>
      </c>
      <c r="D35" s="42">
        <f t="shared" si="3"/>
        <v>0</v>
      </c>
    </row>
    <row r="36" spans="3:4" ht="13.5" thickBot="1" thickTop="1">
      <c r="C36" s="43" t="s">
        <v>57</v>
      </c>
      <c r="D36" s="44">
        <f>SUM(D27:D35)</f>
        <v>0</v>
      </c>
    </row>
    <row r="37" spans="3:4" ht="13.5" thickBot="1" thickTop="1">
      <c r="C37" s="47" t="s">
        <v>58</v>
      </c>
      <c r="D37" s="48">
        <f>D26+D36</f>
        <v>2</v>
      </c>
    </row>
    <row r="38" ht="13.5" thickTop="1"/>
  </sheetData>
  <sheetProtection/>
  <mergeCells count="3">
    <mergeCell ref="N14:N17"/>
    <mergeCell ref="N18:N21"/>
    <mergeCell ref="B4:C4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75" zoomScaleSheetLayoutView="75" zoomScalePageLayoutView="0" workbookViewId="0" topLeftCell="A1">
      <selection activeCell="E14" sqref="E14"/>
    </sheetView>
  </sheetViews>
  <sheetFormatPr defaultColWidth="39.375" defaultRowHeight="13.5"/>
  <cols>
    <col min="1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8.125" style="2" customWidth="1"/>
    <col min="9" max="9" width="5.625" style="2" hidden="1" customWidth="1"/>
    <col min="10" max="10" width="11.875" style="2" customWidth="1"/>
    <col min="11" max="11" width="7.375" style="2" bestFit="1" customWidth="1"/>
    <col min="12" max="12" width="10.375" style="2" bestFit="1" customWidth="1"/>
    <col min="13" max="13" width="7.375" style="2" bestFit="1" customWidth="1"/>
    <col min="14" max="14" width="18.875" style="2" bestFit="1" customWidth="1"/>
    <col min="15" max="15" width="27.875" style="2" bestFit="1" customWidth="1"/>
    <col min="16" max="16" width="9.00390625" style="2" customWidth="1"/>
    <col min="17" max="17" width="12.25390625" style="2" bestFit="1" customWidth="1"/>
    <col min="18" max="18" width="9.75390625" style="2" customWidth="1"/>
    <col min="19" max="16384" width="39.3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65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4"/>
      <c r="B4" s="123" t="str">
        <f>"〔施設"&amp;C5&amp;"（公立"&amp;C6&amp;"、"&amp;"私立"&amp;C7&amp;"）〕"</f>
        <v>〔施設1（公立1、私立0）〕</v>
      </c>
      <c r="C4" s="123"/>
      <c r="D4" s="5"/>
      <c r="E4" s="5">
        <f>IF(H10=E5,"","おかしいぞ～？")</f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8"/>
      <c r="B5" s="6" t="s">
        <v>27</v>
      </c>
      <c r="C5" s="7">
        <f>C6+C7</f>
        <v>1</v>
      </c>
      <c r="D5" s="66"/>
      <c r="E5" s="5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8"/>
      <c r="B6" s="6" t="s">
        <v>28</v>
      </c>
      <c r="C6" s="7">
        <f>COUNTIF($P$9:$P$9,B6)</f>
        <v>1</v>
      </c>
      <c r="D6" s="66"/>
      <c r="E6" s="5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8"/>
      <c r="B7" s="9" t="s">
        <v>29</v>
      </c>
      <c r="C7" s="10">
        <f>COUNTIF($P$9:$P$9,B7)</f>
        <v>0</v>
      </c>
      <c r="D7" s="68"/>
      <c r="E7" s="6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42" customHeight="1">
      <c r="A8" s="60" t="s">
        <v>0</v>
      </c>
      <c r="B8" s="61" t="s">
        <v>3</v>
      </c>
      <c r="C8" s="62" t="s">
        <v>96</v>
      </c>
      <c r="D8" s="61" t="s">
        <v>26</v>
      </c>
      <c r="E8" s="50" t="s">
        <v>25</v>
      </c>
      <c r="F8" s="62" t="s">
        <v>83</v>
      </c>
      <c r="G8" s="61" t="s">
        <v>4</v>
      </c>
      <c r="H8" s="73" t="s">
        <v>2</v>
      </c>
      <c r="I8" s="72" t="s">
        <v>5</v>
      </c>
      <c r="J8" s="63" t="s">
        <v>6</v>
      </c>
      <c r="K8" s="53" t="s">
        <v>15</v>
      </c>
      <c r="L8" s="54" t="s">
        <v>66</v>
      </c>
      <c r="M8" s="54" t="s">
        <v>67</v>
      </c>
      <c r="N8" s="55" t="s">
        <v>24</v>
      </c>
      <c r="O8" s="55" t="s">
        <v>1</v>
      </c>
      <c r="P8" s="54" t="s">
        <v>30</v>
      </c>
      <c r="Q8" s="56" t="s">
        <v>31</v>
      </c>
    </row>
    <row r="9" spans="1:17" s="81" customFormat="1" ht="63" customHeight="1">
      <c r="A9" s="100" t="s">
        <v>85</v>
      </c>
      <c r="B9" s="101" t="s">
        <v>13</v>
      </c>
      <c r="C9" s="101" t="s">
        <v>105</v>
      </c>
      <c r="D9" s="135" t="s">
        <v>111</v>
      </c>
      <c r="E9" s="102" t="str">
        <f>M9&amp;N9</f>
        <v>山口市鋳銭司南原2364-1</v>
      </c>
      <c r="F9" s="102" t="s">
        <v>94</v>
      </c>
      <c r="G9" s="103">
        <v>36434</v>
      </c>
      <c r="H9" s="104" t="s">
        <v>95</v>
      </c>
      <c r="I9" s="105" t="s">
        <v>10</v>
      </c>
      <c r="J9" s="106" t="s">
        <v>10</v>
      </c>
      <c r="K9" s="107" t="s">
        <v>21</v>
      </c>
      <c r="L9" s="108" t="s">
        <v>16</v>
      </c>
      <c r="M9" s="108" t="s">
        <v>17</v>
      </c>
      <c r="N9" s="109" t="s">
        <v>64</v>
      </c>
      <c r="O9" s="109" t="s">
        <v>9</v>
      </c>
      <c r="P9" s="110" t="str">
        <f>IF(Q9="","",IF(OR(Q9="国",Q9="県",Q9="市町",Q9="組合その他"),"（公立）","（私立）"))</f>
        <v>（公立）</v>
      </c>
      <c r="Q9" s="111" t="s">
        <v>34</v>
      </c>
    </row>
    <row r="10" spans="1:17" ht="12.75">
      <c r="A10" s="22">
        <f>COUNTA(A9:A9)</f>
        <v>1</v>
      </c>
      <c r="B10" s="59"/>
      <c r="C10" s="59"/>
      <c r="D10" s="59"/>
      <c r="E10" s="59"/>
      <c r="F10" s="59"/>
      <c r="G10" s="59"/>
      <c r="H10" s="22"/>
      <c r="I10" s="59"/>
      <c r="J10" s="59"/>
      <c r="K10" s="59"/>
      <c r="L10" s="59"/>
      <c r="M10" s="59"/>
      <c r="N10" s="59"/>
      <c r="O10" s="59"/>
      <c r="P10" s="59"/>
      <c r="Q10" s="59"/>
    </row>
    <row r="11" spans="1:14" ht="13.5" thickBot="1">
      <c r="A11" s="24" t="s">
        <v>40</v>
      </c>
      <c r="C11" s="25" t="s">
        <v>59</v>
      </c>
      <c r="H11" s="24"/>
      <c r="N11" s="25" t="s">
        <v>41</v>
      </c>
    </row>
    <row r="12" spans="3:17" ht="13.5" thickTop="1">
      <c r="C12" s="26" t="s">
        <v>42</v>
      </c>
      <c r="D12" s="27">
        <f aca="true" t="shared" si="0" ref="D12:D24">COUNTIF($M$9:$M$9,C12)</f>
        <v>0</v>
      </c>
      <c r="N12" s="28"/>
      <c r="O12" s="29" t="s">
        <v>31</v>
      </c>
      <c r="P12" s="29" t="s">
        <v>27</v>
      </c>
      <c r="Q12" s="30" t="s">
        <v>5</v>
      </c>
    </row>
    <row r="13" spans="3:17" ht="12.75">
      <c r="C13" s="31" t="s">
        <v>43</v>
      </c>
      <c r="D13" s="32">
        <f t="shared" si="0"/>
        <v>0</v>
      </c>
      <c r="N13" s="125" t="s">
        <v>28</v>
      </c>
      <c r="O13" s="33" t="s">
        <v>32</v>
      </c>
      <c r="P13" s="33">
        <f aca="true" t="shared" si="1" ref="P13:P20">COUNTIF($Q$9:$Q$9,O13)</f>
        <v>0</v>
      </c>
      <c r="Q13" s="34">
        <f aca="true" t="shared" si="2" ref="Q13:Q20">SUMIF($Q$9:$Q$9,O13,$H$9:$H$9)</f>
        <v>0</v>
      </c>
    </row>
    <row r="14" spans="3:17" ht="12.75">
      <c r="C14" s="31" t="s">
        <v>44</v>
      </c>
      <c r="D14" s="32">
        <f t="shared" si="0"/>
        <v>1</v>
      </c>
      <c r="N14" s="126"/>
      <c r="O14" s="33" t="s">
        <v>34</v>
      </c>
      <c r="P14" s="33">
        <f t="shared" si="1"/>
        <v>1</v>
      </c>
      <c r="Q14" s="34">
        <f t="shared" si="2"/>
        <v>0</v>
      </c>
    </row>
    <row r="15" spans="3:17" ht="12.75">
      <c r="C15" s="31" t="s">
        <v>45</v>
      </c>
      <c r="D15" s="32">
        <f t="shared" si="0"/>
        <v>0</v>
      </c>
      <c r="N15" s="126"/>
      <c r="O15" s="33" t="s">
        <v>35</v>
      </c>
      <c r="P15" s="33">
        <f t="shared" si="1"/>
        <v>0</v>
      </c>
      <c r="Q15" s="34">
        <f t="shared" si="2"/>
        <v>0</v>
      </c>
    </row>
    <row r="16" spans="3:17" ht="13.5" thickBot="1">
      <c r="C16" s="31" t="s">
        <v>46</v>
      </c>
      <c r="D16" s="32">
        <f t="shared" si="0"/>
        <v>0</v>
      </c>
      <c r="N16" s="127"/>
      <c r="O16" s="35" t="s">
        <v>36</v>
      </c>
      <c r="P16" s="35">
        <f t="shared" si="1"/>
        <v>0</v>
      </c>
      <c r="Q16" s="36">
        <f t="shared" si="2"/>
        <v>0</v>
      </c>
    </row>
    <row r="17" spans="3:17" ht="13.5" thickTop="1">
      <c r="C17" s="31" t="s">
        <v>47</v>
      </c>
      <c r="D17" s="32">
        <f t="shared" si="0"/>
        <v>0</v>
      </c>
      <c r="N17" s="126" t="s">
        <v>29</v>
      </c>
      <c r="O17" s="37" t="s">
        <v>33</v>
      </c>
      <c r="P17" s="37">
        <f t="shared" si="1"/>
        <v>0</v>
      </c>
      <c r="Q17" s="38">
        <f t="shared" si="2"/>
        <v>0</v>
      </c>
    </row>
    <row r="18" spans="3:17" ht="12.75">
      <c r="C18" s="31" t="s">
        <v>23</v>
      </c>
      <c r="D18" s="32">
        <f t="shared" si="0"/>
        <v>0</v>
      </c>
      <c r="N18" s="126"/>
      <c r="O18" s="33" t="s">
        <v>37</v>
      </c>
      <c r="P18" s="33">
        <f t="shared" si="1"/>
        <v>0</v>
      </c>
      <c r="Q18" s="34">
        <f t="shared" si="2"/>
        <v>0</v>
      </c>
    </row>
    <row r="19" spans="3:17" ht="12.75">
      <c r="C19" s="31" t="s">
        <v>48</v>
      </c>
      <c r="D19" s="32">
        <f t="shared" si="0"/>
        <v>0</v>
      </c>
      <c r="N19" s="126"/>
      <c r="O19" s="33" t="s">
        <v>38</v>
      </c>
      <c r="P19" s="33">
        <f t="shared" si="1"/>
        <v>0</v>
      </c>
      <c r="Q19" s="34">
        <f t="shared" si="2"/>
        <v>0</v>
      </c>
    </row>
    <row r="20" spans="3:17" ht="13.5" thickBot="1">
      <c r="C20" s="31" t="s">
        <v>22</v>
      </c>
      <c r="D20" s="32">
        <f t="shared" si="0"/>
        <v>0</v>
      </c>
      <c r="N20" s="128"/>
      <c r="O20" s="39" t="s">
        <v>39</v>
      </c>
      <c r="P20" s="39">
        <f t="shared" si="1"/>
        <v>0</v>
      </c>
      <c r="Q20" s="40">
        <f t="shared" si="2"/>
        <v>0</v>
      </c>
    </row>
    <row r="21" spans="3:17" ht="13.5" thickTop="1">
      <c r="C21" s="31" t="s">
        <v>49</v>
      </c>
      <c r="D21" s="32">
        <f t="shared" si="0"/>
        <v>0</v>
      </c>
      <c r="P21" s="22">
        <f>SUM(P13:P20)</f>
        <v>1</v>
      </c>
      <c r="Q21" s="22">
        <f>SUM(Q13:Q20)</f>
        <v>0</v>
      </c>
    </row>
    <row r="22" spans="3:4" ht="12.75">
      <c r="C22" s="31" t="s">
        <v>50</v>
      </c>
      <c r="D22" s="32">
        <f t="shared" si="0"/>
        <v>0</v>
      </c>
    </row>
    <row r="23" spans="3:4" ht="12.75">
      <c r="C23" s="31" t="s">
        <v>51</v>
      </c>
      <c r="D23" s="32">
        <f t="shared" si="0"/>
        <v>0</v>
      </c>
    </row>
    <row r="24" spans="3:4" ht="13.5" thickBot="1">
      <c r="C24" s="112" t="s">
        <v>52</v>
      </c>
      <c r="D24" s="42">
        <f t="shared" si="0"/>
        <v>0</v>
      </c>
    </row>
    <row r="25" spans="3:4" ht="13.5" thickBot="1" thickTop="1">
      <c r="C25" s="43" t="s">
        <v>53</v>
      </c>
      <c r="D25" s="44">
        <f>SUM(D12:D24)</f>
        <v>1</v>
      </c>
    </row>
    <row r="26" spans="3:4" ht="13.5" thickTop="1">
      <c r="C26" s="45" t="s">
        <v>68</v>
      </c>
      <c r="D26" s="46">
        <f aca="true" t="shared" si="3" ref="D26:D34">COUNTIF($M$9:$M$9,C26)</f>
        <v>0</v>
      </c>
    </row>
    <row r="27" spans="3:4" ht="12.75">
      <c r="C27" s="31" t="s">
        <v>69</v>
      </c>
      <c r="D27" s="32">
        <f t="shared" si="3"/>
        <v>0</v>
      </c>
    </row>
    <row r="28" spans="3:4" ht="12.75">
      <c r="C28" s="31" t="s">
        <v>70</v>
      </c>
      <c r="D28" s="32">
        <f t="shared" si="3"/>
        <v>0</v>
      </c>
    </row>
    <row r="29" spans="3:4" ht="12.75">
      <c r="C29" s="31" t="s">
        <v>71</v>
      </c>
      <c r="D29" s="32">
        <f t="shared" si="3"/>
        <v>0</v>
      </c>
    </row>
    <row r="30" spans="3:4" ht="12.75">
      <c r="C30" s="31" t="s">
        <v>72</v>
      </c>
      <c r="D30" s="32">
        <f t="shared" si="3"/>
        <v>0</v>
      </c>
    </row>
    <row r="31" spans="3:4" ht="12.75">
      <c r="C31" s="31" t="s">
        <v>54</v>
      </c>
      <c r="D31" s="32">
        <f t="shared" si="3"/>
        <v>0</v>
      </c>
    </row>
    <row r="32" spans="3:4" ht="12.75">
      <c r="C32" s="31" t="s">
        <v>55</v>
      </c>
      <c r="D32" s="32">
        <f t="shared" si="3"/>
        <v>0</v>
      </c>
    </row>
    <row r="33" spans="3:4" ht="12.75">
      <c r="C33" s="31" t="s">
        <v>73</v>
      </c>
      <c r="D33" s="32">
        <f t="shared" si="3"/>
        <v>0</v>
      </c>
    </row>
    <row r="34" spans="3:4" ht="13.5" thickBot="1">
      <c r="C34" s="112" t="s">
        <v>56</v>
      </c>
      <c r="D34" s="42">
        <f t="shared" si="3"/>
        <v>0</v>
      </c>
    </row>
    <row r="35" spans="3:4" ht="13.5" thickBot="1" thickTop="1">
      <c r="C35" s="43" t="s">
        <v>57</v>
      </c>
      <c r="D35" s="44">
        <f>SUM(D26:D34)</f>
        <v>0</v>
      </c>
    </row>
    <row r="36" spans="3:4" ht="13.5" thickBot="1" thickTop="1">
      <c r="C36" s="47" t="s">
        <v>58</v>
      </c>
      <c r="D36" s="48">
        <f>D25+D35</f>
        <v>1</v>
      </c>
    </row>
    <row r="37" ht="13.5" thickTop="1"/>
  </sheetData>
  <sheetProtection/>
  <mergeCells count="3">
    <mergeCell ref="B4:C4"/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周管　海帆</cp:lastModifiedBy>
  <cp:lastPrinted>2023-05-29T02:36:17Z</cp:lastPrinted>
  <dcterms:created xsi:type="dcterms:W3CDTF">2004-04-01T04:18:14Z</dcterms:created>
  <dcterms:modified xsi:type="dcterms:W3CDTF">2024-04-26T01:29:36Z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-2077437329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