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180" activeTab="0"/>
  </bookViews>
  <sheets>
    <sheet name="４　障害者支援施設（施設入所支援）" sheetId="1" r:id="rId1"/>
  </sheets>
  <definedNames>
    <definedName name="_xlnm.Print_Area" localSheetId="0">'４　障害者支援施設（施設入所支援）'!$A$1:$J$55</definedName>
    <definedName name="_xlnm.Print_Titles" localSheetId="0">'４　障害者支援施設（施設入所支援）'!$7:$7</definedName>
  </definedNames>
  <calcPr fullCalcOnLoad="1"/>
</workbook>
</file>

<file path=xl/sharedStrings.xml><?xml version="1.0" encoding="utf-8"?>
<sst xmlns="http://schemas.openxmlformats.org/spreadsheetml/2006/main" count="644" uniqueCount="441">
  <si>
    <t>施設名</t>
  </si>
  <si>
    <t>施設カナ名</t>
  </si>
  <si>
    <t>電話番号</t>
  </si>
  <si>
    <t>設置者</t>
  </si>
  <si>
    <t>経営者</t>
  </si>
  <si>
    <t>開設年月日</t>
  </si>
  <si>
    <t>定員</t>
  </si>
  <si>
    <t>備考</t>
  </si>
  <si>
    <t>分類略称</t>
  </si>
  <si>
    <t>宇部市</t>
  </si>
  <si>
    <t>長門市</t>
  </si>
  <si>
    <t>萩市</t>
  </si>
  <si>
    <t>岩国市</t>
  </si>
  <si>
    <t>施設長</t>
  </si>
  <si>
    <t>所在地</t>
  </si>
  <si>
    <t>設置者区分</t>
  </si>
  <si>
    <t>設置主体別内訳</t>
  </si>
  <si>
    <t>国</t>
  </si>
  <si>
    <t>県</t>
  </si>
  <si>
    <t>市町</t>
  </si>
  <si>
    <t>組合その他</t>
  </si>
  <si>
    <t>社会福祉法人</t>
  </si>
  <si>
    <t>社団・財団法人</t>
  </si>
  <si>
    <t>その他法人</t>
  </si>
  <si>
    <t>個人</t>
  </si>
  <si>
    <t>施設数</t>
  </si>
  <si>
    <t>定員　</t>
  </si>
  <si>
    <t>（公立）</t>
  </si>
  <si>
    <t>（私立）</t>
  </si>
  <si>
    <t>（施設数計）</t>
  </si>
  <si>
    <t>市町別保健福祉施設等一覧用計算</t>
  </si>
  <si>
    <t>（定員計）</t>
  </si>
  <si>
    <t>施設等調書用計算</t>
  </si>
  <si>
    <t>下関市</t>
  </si>
  <si>
    <t>山口市</t>
  </si>
  <si>
    <t>防府市</t>
  </si>
  <si>
    <t>下松市</t>
  </si>
  <si>
    <t>光市</t>
  </si>
  <si>
    <t>柳井市</t>
  </si>
  <si>
    <t>美祢市</t>
  </si>
  <si>
    <t>周南市</t>
  </si>
  <si>
    <t>山陽小野田市</t>
  </si>
  <si>
    <t>市計</t>
  </si>
  <si>
    <t>美東町</t>
  </si>
  <si>
    <t>秋芳町</t>
  </si>
  <si>
    <t>阿東町</t>
  </si>
  <si>
    <t>町計</t>
  </si>
  <si>
    <t>県計</t>
  </si>
  <si>
    <t>住所（町名、大字以下）</t>
  </si>
  <si>
    <t>周南市</t>
  </si>
  <si>
    <t>ｶﾉｶﾞｸｴﾝﾀﾞｲﾆｾｲｼﾞﾝﾌﾞ</t>
  </si>
  <si>
    <t>入所支援</t>
  </si>
  <si>
    <t>大字川西字宮川1167</t>
  </si>
  <si>
    <t>ｼﾞｮｳﾅﾝｶﾞｸｴﾝﾀﾞｲｻﾝｺｳｾｲﾌﾞ</t>
  </si>
  <si>
    <t>ｼｮｳｶﾞｲｼｬｼｴﾝｼｾﾂｼﾝﾜｴﾝ</t>
  </si>
  <si>
    <t>ﾊｷﾞｼｼｮｳｶﾞｲｼｬｼｴﾝｼｾﾂｻﾝﾐｴﾝ</t>
  </si>
  <si>
    <t>ｼﾃｲｼｮｳｶﾞｲｼｬｼｴﾝｼｾﾂﾕｳｱｲ</t>
  </si>
  <si>
    <t>ﾗｲﾌﾞﾘｰｱｿｶﾉｿﾉ</t>
  </si>
  <si>
    <t>山口市</t>
  </si>
  <si>
    <t>郵便
番号</t>
  </si>
  <si>
    <t>萩市</t>
  </si>
  <si>
    <t>障害者支援施設
しんわ苑</t>
  </si>
  <si>
    <t>鹿野学園
第二成人部</t>
  </si>
  <si>
    <t>城南学園
第三更生部</t>
  </si>
  <si>
    <t>第二くすの園</t>
  </si>
  <si>
    <t>社会福祉法人
くすの園</t>
  </si>
  <si>
    <t>下関市</t>
  </si>
  <si>
    <t>セルプ南風</t>
  </si>
  <si>
    <t>高嶺園</t>
  </si>
  <si>
    <t>社会福祉法人
高嶺会</t>
  </si>
  <si>
    <t>大字東岐波字横尾新開1451-1</t>
  </si>
  <si>
    <t>大字浜方205</t>
  </si>
  <si>
    <t>障害者支援施設
陽の出園</t>
  </si>
  <si>
    <t>社会福祉法人
美和福祉会</t>
  </si>
  <si>
    <t>美和町生見25番地</t>
  </si>
  <si>
    <t>社会福祉法人
緑風会</t>
  </si>
  <si>
    <t>社会福祉法人
緑風会
（藤﨑秀生）</t>
  </si>
  <si>
    <t>藤﨑秀生</t>
  </si>
  <si>
    <t>由宇町980番地１</t>
  </si>
  <si>
    <t>鹿野下1010番地</t>
  </si>
  <si>
    <t>鼓澄苑</t>
  </si>
  <si>
    <t>ｺﾁｮｳｴﾝ</t>
  </si>
  <si>
    <t>社会福祉法人
白鳩学園</t>
  </si>
  <si>
    <t>社会福祉法人
白鳩学園
（石田邦彦）</t>
  </si>
  <si>
    <t>大字大島637番地の2</t>
  </si>
  <si>
    <t>白鳩学園育成館</t>
  </si>
  <si>
    <t>石田邦彦</t>
  </si>
  <si>
    <t>障害者支援施設
誘楽園</t>
  </si>
  <si>
    <t>35343</t>
  </si>
  <si>
    <t>日の山のぞみ苑</t>
  </si>
  <si>
    <t>油良1020番地</t>
  </si>
  <si>
    <t>宿井406番地</t>
  </si>
  <si>
    <t>社会福祉法人</t>
  </si>
  <si>
    <t>山口コロニー
ワークセンター</t>
  </si>
  <si>
    <t>社会福祉法人
山口県コロニー協会</t>
  </si>
  <si>
    <t>岩国市</t>
  </si>
  <si>
    <t>湯免清風園</t>
  </si>
  <si>
    <t>長門市</t>
  </si>
  <si>
    <t>障害者支援施設
若葉園</t>
  </si>
  <si>
    <t>華南園</t>
  </si>
  <si>
    <t>障害者支援施設
緑風園</t>
  </si>
  <si>
    <t>ｼｮｳｶﾞｲｼｬｼｴﾝｼｾﾂﾘｮｸﾌｳｴﾝ</t>
  </si>
  <si>
    <t>社会福祉法人
鼓ヶ浦整肢学園
（杉尾嘉嗣）</t>
  </si>
  <si>
    <t>社会福祉法人
城南学園</t>
  </si>
  <si>
    <t>柳井ひまわり園</t>
  </si>
  <si>
    <t>障害者支援施設
ひかり苑</t>
  </si>
  <si>
    <t>ショートステイ</t>
  </si>
  <si>
    <t>るりがくえん</t>
  </si>
  <si>
    <t>社会福祉法人
るりがくえん</t>
  </si>
  <si>
    <t>障害者支援施設
山口秋穂園</t>
  </si>
  <si>
    <t>社会福祉法人
親誠会</t>
  </si>
  <si>
    <t>恒松成人</t>
  </si>
  <si>
    <t>社会福祉法人
親誠会
(恒松成人)</t>
  </si>
  <si>
    <t>４　障害者支援施設（施設入所支援）</t>
  </si>
  <si>
    <t>社会福祉法人
親生会</t>
  </si>
  <si>
    <t>防府市
大平園</t>
  </si>
  <si>
    <t>第1しょうせい苑</t>
  </si>
  <si>
    <t>社会福祉法人
松星苑</t>
  </si>
  <si>
    <t>社会福祉法人
松星苑
（原田正剛）</t>
  </si>
  <si>
    <t>第2しょうせい苑</t>
  </si>
  <si>
    <t>障害者支援施設
ひかりの里</t>
  </si>
  <si>
    <t>社会福祉法人
光教会</t>
  </si>
  <si>
    <t>社会福祉法人
光教会
（光教路晃映）</t>
  </si>
  <si>
    <t>錦見3-7-57</t>
  </si>
  <si>
    <t>山陽小野田市</t>
  </si>
  <si>
    <t>障害者支援施設
あけぼの園</t>
  </si>
  <si>
    <t>社会福祉法人
永久会</t>
  </si>
  <si>
    <t>福祥苑</t>
  </si>
  <si>
    <t>社会福祉法人
福祥会</t>
  </si>
  <si>
    <t>障害者支援施設
つくし園</t>
  </si>
  <si>
    <t>社会福祉法人
つくし園</t>
  </si>
  <si>
    <t>大字須佐486番地4</t>
  </si>
  <si>
    <t>三見3852番地1</t>
  </si>
  <si>
    <t>三隅中393番地1</t>
  </si>
  <si>
    <t>大字久米752番地4</t>
  </si>
  <si>
    <t>市町コード</t>
  </si>
  <si>
    <t>市町名</t>
  </si>
  <si>
    <t>社会福祉法人
蓬莱会
（阿部次男）</t>
  </si>
  <si>
    <t>大島郡周防大島町</t>
  </si>
  <si>
    <t>熊毛郡田布施町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</si>
  <si>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</si>
  <si>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</si>
  <si>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</si>
  <si>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</si>
  <si>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</si>
  <si>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</si>
  <si>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35206</t>
  </si>
  <si>
    <t>防府市</t>
  </si>
  <si>
    <t>松本　正</t>
  </si>
  <si>
    <t>朝倉町4-55</t>
  </si>
  <si>
    <t>751-0804</t>
  </si>
  <si>
    <t>759-6602</t>
  </si>
  <si>
    <t>751-0887</t>
  </si>
  <si>
    <t>752-0901</t>
  </si>
  <si>
    <t>752-0904</t>
  </si>
  <si>
    <t>755-0084</t>
  </si>
  <si>
    <t>755-0241</t>
  </si>
  <si>
    <t>753-0302</t>
  </si>
  <si>
    <t>753-0061</t>
  </si>
  <si>
    <t>753-0001</t>
  </si>
  <si>
    <t>747-1221</t>
  </si>
  <si>
    <t>754-0893</t>
  </si>
  <si>
    <t>759-3411</t>
  </si>
  <si>
    <t>759-3721</t>
  </si>
  <si>
    <t>747-0831</t>
  </si>
  <si>
    <t>747-1232</t>
  </si>
  <si>
    <t>747-0833</t>
  </si>
  <si>
    <t>747-0004</t>
  </si>
  <si>
    <t>744-0033</t>
  </si>
  <si>
    <t>740-1231</t>
  </si>
  <si>
    <t>740-1404</t>
  </si>
  <si>
    <t>741-0061</t>
  </si>
  <si>
    <t>743-0051</t>
  </si>
  <si>
    <t>759-3802</t>
  </si>
  <si>
    <t>759-4502</t>
  </si>
  <si>
    <t>759-4103</t>
  </si>
  <si>
    <t>742-1352</t>
  </si>
  <si>
    <t>759-2301</t>
  </si>
  <si>
    <t>745-0304</t>
  </si>
  <si>
    <t>745-0801</t>
  </si>
  <si>
    <t>745-0803</t>
  </si>
  <si>
    <t>746-0104</t>
  </si>
  <si>
    <t>742-2802</t>
  </si>
  <si>
    <t>742-1504</t>
  </si>
  <si>
    <t>742-1503</t>
  </si>
  <si>
    <t>社会福祉法人
くすの園
（永山和彦）</t>
  </si>
  <si>
    <t>済生会山口
地域ケアセンター
障害者支援施設
なでしこ園</t>
  </si>
  <si>
    <t>ふしの学園
第２宮野の里</t>
  </si>
  <si>
    <t>ふしの学園
宮野の里</t>
  </si>
  <si>
    <t>萩市
障害者支援施設
さんみ苑</t>
  </si>
  <si>
    <t>城南学園
更生部</t>
  </si>
  <si>
    <t>城南学園
第二更生部</t>
  </si>
  <si>
    <t>ショートステイ</t>
  </si>
  <si>
    <t>社会福祉法人
南風荘</t>
  </si>
  <si>
    <t>社会福祉法人
山口県社会福祉
事業団</t>
  </si>
  <si>
    <t>社会福祉法人
ひらきの里</t>
  </si>
  <si>
    <t>社会福祉法人
恩賜財団
済生会支部
山口県済生会</t>
  </si>
  <si>
    <t>社会福祉法人
ふしの学園</t>
  </si>
  <si>
    <t>ﾌｼﾉｶﾞｸｴﾝﾀﾞｲﾆﾐﾔﾉﾉｻﾄ</t>
  </si>
  <si>
    <t xml:space="preserve">
ショートステイ</t>
  </si>
  <si>
    <t>社会福祉法人
霞峯会</t>
  </si>
  <si>
    <t>指定障害者
支援施設
ゆうあい</t>
  </si>
  <si>
    <t>社会福祉法人
蓬莱会</t>
  </si>
  <si>
    <t>ﾊﾅﾉｳﾗｶﾞｸｴﾝ</t>
  </si>
  <si>
    <t>岩国市</t>
  </si>
  <si>
    <t>ｼｮｳｶﾞｲｼｬｼｴﾝｼｾﾂﾋﾉﾃﾞｴﾝ</t>
  </si>
  <si>
    <t>ショートステイ　</t>
  </si>
  <si>
    <t>ｼｮｳｶﾞｲｼｬｼｴﾝｼｾﾂﾜｶﾊﾞｴﾝ</t>
  </si>
  <si>
    <t>ｼｮｳｶﾞｲｼｬｼｴﾝｼｾﾂﾋｶﾘﾉｻﾄ</t>
  </si>
  <si>
    <t>社会福祉法人
ひかり苑</t>
  </si>
  <si>
    <t>社会福祉法人
清風会</t>
  </si>
  <si>
    <t>社会福祉法人
清風会
（岡田和好）</t>
  </si>
  <si>
    <t>ﾕﾒﾝｾｲﾌｳｴﾝ</t>
  </si>
  <si>
    <t>社会福祉法人
さつき会</t>
  </si>
  <si>
    <t>ﾔﾅｲﾋﾏﾜﾘｴﾝ</t>
  </si>
  <si>
    <t>ライブリー
あそかの園</t>
  </si>
  <si>
    <t>社会福祉法人
同朋福祉会</t>
  </si>
  <si>
    <t>社会福祉法人
同朋福祉会
（河内美舟）</t>
  </si>
  <si>
    <t>河内美舟</t>
  </si>
  <si>
    <t>社会福祉法人
鹿野学園</t>
  </si>
  <si>
    <t>鹿野学園成人部</t>
  </si>
  <si>
    <t>周南市</t>
  </si>
  <si>
    <t>ｶﾉｶﾞｸｴﾝｾｲｼﾞﾝﾌﾞ</t>
  </si>
  <si>
    <t>社会福祉法人
鼓ヶ浦整肢学園</t>
  </si>
  <si>
    <t>ｼﾛﾊﾄｶﾞｸｴﾝｲｸｾｲｶﾝ</t>
  </si>
  <si>
    <t>たちばな園</t>
  </si>
  <si>
    <t>ﾀﾁﾊﾞﾅｴﾝ</t>
  </si>
  <si>
    <t>社会福祉法人
施福会</t>
  </si>
  <si>
    <t>ｼｮｳｶﾞｲｼｬｼｴﾝｼｾﾂﾕｳﾗｸｴﾝ</t>
  </si>
  <si>
    <t>大字川西1144</t>
  </si>
  <si>
    <t>社会福祉法人
山口県
社会福祉事業団</t>
  </si>
  <si>
    <t>社会福祉法人
霞峯会
（椋　晶雄）</t>
  </si>
  <si>
    <t>社会福祉法人
ひかり苑
（河野　亨）</t>
  </si>
  <si>
    <t>國澤宗厳</t>
  </si>
  <si>
    <t>岩武　毅</t>
  </si>
  <si>
    <t>綿谷　強</t>
  </si>
  <si>
    <t>083-
257-1050</t>
  </si>
  <si>
    <t>083-
256-6810</t>
  </si>
  <si>
    <t>083-
248-3307</t>
  </si>
  <si>
    <t>083-
248-5185</t>
  </si>
  <si>
    <t>0836-
32-1321</t>
  </si>
  <si>
    <t>0836-
59-2411</t>
  </si>
  <si>
    <t>0836-
39-7301</t>
  </si>
  <si>
    <t>0836-
31-1674</t>
  </si>
  <si>
    <t>083-
929-0312</t>
  </si>
  <si>
    <t>083-
934-5200</t>
  </si>
  <si>
    <t>083-
920-3131</t>
  </si>
  <si>
    <t>083-
986-2054</t>
  </si>
  <si>
    <t>083-
928-0415</t>
  </si>
  <si>
    <t>083-
984-5151</t>
  </si>
  <si>
    <t>08387-
6-3311</t>
  </si>
  <si>
    <t>0838-
27-5000</t>
  </si>
  <si>
    <t>0835-
27-3001</t>
  </si>
  <si>
    <t>0835-
23-3650</t>
  </si>
  <si>
    <t>0835-
24-4665</t>
  </si>
  <si>
    <t>0835-
22-3280</t>
  </si>
  <si>
    <t>0833-
43-9810</t>
  </si>
  <si>
    <t>0833-
45-2425</t>
  </si>
  <si>
    <t>0827-
96-0311</t>
  </si>
  <si>
    <t>0827-
63-1155</t>
  </si>
  <si>
    <t>0827-
63-1177</t>
  </si>
  <si>
    <t>0827-
44-2255</t>
  </si>
  <si>
    <t>0833-
77-2000</t>
  </si>
  <si>
    <t>0837-
43-2121</t>
  </si>
  <si>
    <t>0837-
32-1688</t>
  </si>
  <si>
    <t>0837-
22-6423</t>
  </si>
  <si>
    <t>0820-
24-1100</t>
  </si>
  <si>
    <t>0837-
56-1813</t>
  </si>
  <si>
    <t>0834-
68-2189</t>
  </si>
  <si>
    <t>0834-
29-5011</t>
  </si>
  <si>
    <t>0834-
84-0341</t>
  </si>
  <si>
    <t>0834-
67-2131</t>
  </si>
  <si>
    <t>0836-
84-5920</t>
  </si>
  <si>
    <t>0820-
73-1011</t>
  </si>
  <si>
    <t>0820-
52-2554</t>
  </si>
  <si>
    <t>0820-
53-1295</t>
  </si>
  <si>
    <t>大字川上714-11</t>
  </si>
  <si>
    <t>岩狩3丁目1-2</t>
  </si>
  <si>
    <t>於福町上4017-1番地</t>
  </si>
  <si>
    <t>津田　安史</t>
  </si>
  <si>
    <t>あすとぴあ2丁目2番10号</t>
  </si>
  <si>
    <t>重岡　和敬</t>
  </si>
  <si>
    <t>大字浜方205-1</t>
  </si>
  <si>
    <t>中嶋成信</t>
  </si>
  <si>
    <t>大字米光356番地</t>
  </si>
  <si>
    <t>社会福祉法人
城南学園
(北村経夫)</t>
  </si>
  <si>
    <t>大字東岐波746-7</t>
  </si>
  <si>
    <t>社会福祉法人
福祥会
（福永幸子）</t>
  </si>
  <si>
    <t>指定障害者支援施設
みつば園</t>
  </si>
  <si>
    <t>083-
263-1055</t>
  </si>
  <si>
    <t>大字川上字大固屋714番13</t>
  </si>
  <si>
    <t>0835-
32-0159</t>
  </si>
  <si>
    <t>三枝　啓巳</t>
  </si>
  <si>
    <t>社会福祉法人
美和福祉会
（亀井新五）</t>
  </si>
  <si>
    <t>岡本　幸生</t>
  </si>
  <si>
    <t>華の浦</t>
  </si>
  <si>
    <t>ショートステイ</t>
  </si>
  <si>
    <t>社会福祉法人
山口県
社会福祉事業団
（秋貞憲治）</t>
  </si>
  <si>
    <t>社会福祉法人
高嶺会
（平野恒二）</t>
  </si>
  <si>
    <t>油谷久富10045番地</t>
  </si>
  <si>
    <t>社会福祉法人
ふたば園
（西島孝一）</t>
  </si>
  <si>
    <t>社会福祉法人
山口県コロニー協会
（岡本幸生）</t>
  </si>
  <si>
    <t>社会福祉法人
つくし園
（三浦和之）</t>
  </si>
  <si>
    <t>深川湯本10620-2</t>
  </si>
  <si>
    <t>品川泰章</t>
  </si>
  <si>
    <t>ﾀﾞｲﾆｸｽﾉｴﾝ</t>
  </si>
  <si>
    <t>宇部市</t>
  </si>
  <si>
    <t>ｳﾍﾞｸﾙﾐｴﾝｺｳｾｲﾌﾞ</t>
  </si>
  <si>
    <t>山口市</t>
  </si>
  <si>
    <t>宮野上3358</t>
  </si>
  <si>
    <t>宮野上3346</t>
  </si>
  <si>
    <t>ﾌｼﾉｶﾞｸｴﾝﾐﾔﾉﾉｻﾄ</t>
  </si>
  <si>
    <t>ﾔﾏｸﾞﾁｺﾛﾆｰﾜｰｸｾﾝﾀｰ</t>
  </si>
  <si>
    <t>防府市</t>
  </si>
  <si>
    <t>ｶﾅﾝｴﾝ</t>
  </si>
  <si>
    <t>ショートステイ</t>
  </si>
  <si>
    <t>光市</t>
  </si>
  <si>
    <t>ｼｮｳｶﾞｲｼｬｼｴﾝｼｾﾂﾋｶﾘｴﾝ</t>
  </si>
  <si>
    <t>ｼｮｳｶﾞｲｼｬｼｴﾝｼｾﾂｱｹﾎﾞﾉｴﾝ</t>
  </si>
  <si>
    <t>ﾌｸｼｮｳｴﾝ</t>
  </si>
  <si>
    <t>柳井市</t>
  </si>
  <si>
    <t>伊保庄4472</t>
  </si>
  <si>
    <t>ｼﾞｮｳﾅﾝｶﾞｸｴﾝｺｳｾｲﾌﾞ</t>
  </si>
  <si>
    <t>うべくるみ園
入所部あゆむ</t>
  </si>
  <si>
    <t>鹿野下10513番地の１</t>
  </si>
  <si>
    <t>田村　博孝</t>
  </si>
  <si>
    <t>竹村　佳久</t>
  </si>
  <si>
    <t>社会福祉法人
防府市
社会福祉事業団
（森重　豊）</t>
  </si>
  <si>
    <t>佐藤　拓生</t>
  </si>
  <si>
    <t>755-0152</t>
  </si>
  <si>
    <t>0836-
43-6211</t>
  </si>
  <si>
    <t>ｾﾙﾌﾟﾅﾝﾌﾟｳ</t>
  </si>
  <si>
    <t>ｺｳﾘｮｳｴﾝ</t>
  </si>
  <si>
    <t>あした</t>
  </si>
  <si>
    <t>社会福祉法人
むべの里光栄</t>
  </si>
  <si>
    <t>社会福祉法人
むべの里光栄
（隅田典代）</t>
  </si>
  <si>
    <t>ｱｼﾀ</t>
  </si>
  <si>
    <t>ﾋﾉﾔﾏﾉｿﾞﾐｴﾝ</t>
  </si>
  <si>
    <t>障害者支援施設
ひらきの里</t>
  </si>
  <si>
    <t>ｼｮｳｶﾞｲｼｬｼｴﾝｼｾﾂﾋﾗｷﾉｻﾄ</t>
  </si>
  <si>
    <t>ｻｲｾｲｶｲﾔﾏｸﾞﾁﾁｲｷｹｱｾﾝﾀｰｼｮｳｶﾞｲｼｬｼｴﾝｼｾﾂﾅﾃﾞｼｺｴﾝ</t>
  </si>
  <si>
    <t>鋳銭司10812-1</t>
  </si>
  <si>
    <t>ﾙﾘｶﾞｸｴﾝ</t>
  </si>
  <si>
    <t>秋穂二島字田の尻10434-1</t>
  </si>
  <si>
    <t>ｼｮｳｶﾞｲｼｬｼｴﾝｼｾﾂﾔﾏｸﾞﾁｱｲｵｴﾝ</t>
  </si>
  <si>
    <t>ﾎｳﾌｼｵｵﾋﾗｴﾝ</t>
  </si>
  <si>
    <t>生野屋南1丁目7番11号</t>
  </si>
  <si>
    <t>ﾀﾞｲｲﾁｼｮｳｾｲｴﾝ</t>
  </si>
  <si>
    <t>生野屋南1丁目12番1号</t>
  </si>
  <si>
    <t>ﾀﾞｲﾆｼｮｳｾｲｴﾝ</t>
  </si>
  <si>
    <t>ｼｮｳｶﾞｲｼｬｼｴﾝｼｾﾂﾂｸｼｴﾝ</t>
  </si>
  <si>
    <t>756-0817</t>
  </si>
  <si>
    <t>ｼﾃｲｼｮｳｶﾞｲｼｬｼｴﾝｼｾﾂﾐﾂﾊﾞｴﾝ</t>
  </si>
  <si>
    <t>中田正美</t>
  </si>
  <si>
    <t>大字川西字宮川1167</t>
  </si>
  <si>
    <t>ｼﾞｮｳﾅﾝｶﾞｸｴﾝﾀﾞｲﾆｺｳｾイブ</t>
  </si>
  <si>
    <t>社会福祉法人
ひらきの里
（平尾　要）</t>
  </si>
  <si>
    <t>社会福祉法人
恩賜財団
済生会支部
山口県済生会
（津江和成)</t>
  </si>
  <si>
    <t>社会福祉法人
るりがくえん
（湯田克治）</t>
  </si>
  <si>
    <t>広中恵子</t>
  </si>
  <si>
    <t>仁保中郷10043番地</t>
  </si>
  <si>
    <t>杉山直</t>
  </si>
  <si>
    <t>向島字竜丸山10079-42</t>
  </si>
  <si>
    <t>大字台道10522番地</t>
  </si>
  <si>
    <t>牟礼10114-1</t>
  </si>
  <si>
    <t>藤井勝</t>
  </si>
  <si>
    <t>出口善則</t>
  </si>
  <si>
    <t>要田　俊彦</t>
  </si>
  <si>
    <t>社会福祉法人
親生会
（杉本　重雄）</t>
  </si>
  <si>
    <t>社会福祉法人
ふしの学園
(柴田　朗)</t>
  </si>
  <si>
    <t>社会福祉法人
永久会
（重岡和敬）</t>
  </si>
  <si>
    <t>なごみの里</t>
  </si>
  <si>
    <t>社会福祉法人
下関市
民生事業助成会</t>
  </si>
  <si>
    <t>083-
262-2112</t>
  </si>
  <si>
    <t>入所支援</t>
  </si>
  <si>
    <t>下関市</t>
  </si>
  <si>
    <t>ﾅｺﾞﾐﾉｻﾄ</t>
  </si>
  <si>
    <t>社会福祉法人</t>
  </si>
  <si>
    <t>下関幸陽園</t>
  </si>
  <si>
    <t>社会福祉法人
慈恵会</t>
  </si>
  <si>
    <t>社会福祉法人
慈恵会
（中原英子）</t>
  </si>
  <si>
    <t>中原英子</t>
  </si>
  <si>
    <t>ｼﾓﾉｾｷｺｳﾖｳｴﾝ</t>
  </si>
  <si>
    <t>障害者支援施設
フェニックス</t>
  </si>
  <si>
    <t>社会福祉法人
暁会</t>
  </si>
  <si>
    <t>吉水　千賀子</t>
  </si>
  <si>
    <t>ｼｮｳｶﾞｲｼｬｼｴﾝｼｾﾂﾌｪﾆｯｸｽ</t>
  </si>
  <si>
    <t>王司山田園</t>
  </si>
  <si>
    <t>社会福祉法人
開成会</t>
  </si>
  <si>
    <t>河野　正志</t>
  </si>
  <si>
    <t>ショートステイ</t>
  </si>
  <si>
    <t>ｵｳｼﾞﾔﾏﾀﾞｴﾝ</t>
  </si>
  <si>
    <t>障害者支援施設
員光園</t>
  </si>
  <si>
    <t>社会福祉法人
やまばと会
員光園</t>
  </si>
  <si>
    <t>社会福祉法人
やまばと会
員光園
（伊木瑞生）</t>
  </si>
  <si>
    <t>宮内光雄</t>
  </si>
  <si>
    <t>ｼｮｳｶﾞｲｼｬｼｴﾝｼｾﾂｶｽﾞﾐﾂｴﾝ</t>
  </si>
  <si>
    <t>社会福祉法人
暁会
（吉水秋子）</t>
  </si>
  <si>
    <t>西丸　太佳夫</t>
  </si>
  <si>
    <t>内田　典生</t>
  </si>
  <si>
    <t>伊南　孝之</t>
  </si>
  <si>
    <t>山村　繁典</t>
  </si>
  <si>
    <t>古賀　真知子</t>
  </si>
  <si>
    <t>社会福祉法人
山口県社会福祉
事業団
（内畠義裕）</t>
  </si>
  <si>
    <t>中本　ひふみ</t>
  </si>
  <si>
    <t>丸林　稔夫</t>
  </si>
  <si>
    <t>山本　良和</t>
  </si>
  <si>
    <t>有吉　富男</t>
  </si>
  <si>
    <t>社会福祉法人
鹿野学園
(吉浦　正男)</t>
  </si>
  <si>
    <t>福田　章子</t>
  </si>
  <si>
    <t>社会福祉法人
南風荘
（佐藤　拓生）</t>
  </si>
  <si>
    <t>竹永　吉伸</t>
  </si>
  <si>
    <t>福森　正明</t>
  </si>
  <si>
    <t>由宇町980番地1</t>
  </si>
  <si>
    <t>社会福祉法人
さつき会
(山田　敏数)</t>
  </si>
  <si>
    <t>嶋岡博昭</t>
  </si>
  <si>
    <t>社会福祉法人
施福会
(田縁和明)</t>
  </si>
  <si>
    <t>横山具寛</t>
  </si>
  <si>
    <t>社会福祉法人
山陽小野田市
社会福祉事業団
（田所　栄）</t>
  </si>
  <si>
    <t>大字小野田11337番地1</t>
  </si>
  <si>
    <t>山本洋子</t>
  </si>
  <si>
    <t>永峰　淳司</t>
  </si>
  <si>
    <t>なごみの里ありどみ</t>
  </si>
  <si>
    <t>社会福祉法人
下関市
民生事業助成会</t>
  </si>
  <si>
    <t>入所支援</t>
  </si>
  <si>
    <t>下関市</t>
  </si>
  <si>
    <t>ﾅｺﾞﾐﾉｻﾄｱﾘﾄﾞﾐ</t>
  </si>
  <si>
    <t>社会福祉法人</t>
  </si>
  <si>
    <t>吉村妙子</t>
  </si>
  <si>
    <t>新谷　惠</t>
  </si>
  <si>
    <t>楠乃５丁目５番１号</t>
  </si>
  <si>
    <t>大字蒲生野字横田２５０番地</t>
  </si>
  <si>
    <t>楠乃５丁目５番２８号</t>
  </si>
  <si>
    <t>大字小野６４番地１</t>
  </si>
  <si>
    <t>大字山田５４９番地５</t>
  </si>
  <si>
    <t>大字員光字流河原１５４４番地</t>
  </si>
  <si>
    <t>大字有冨４１４番地２</t>
  </si>
  <si>
    <t>社会福祉法人
下関市
民生事業助成会
（時田　俊男）</t>
  </si>
  <si>
    <t>時田　俊男</t>
  </si>
  <si>
    <t>時田　俊男</t>
  </si>
  <si>
    <t>社会福祉法人
開成会
（森　健二）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</si>
</sst>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6" fillId="6" borderId="20" xfId="61" applyFont="1" applyFill="1" applyBorder="1" applyAlignment="1">
      <alignment horizontal="center" vertical="center"/>
      <protection/>
    </xf>
    <xf numFmtId="0" fontId="6" fillId="6" borderId="21" xfId="61" applyFont="1" applyFill="1" applyBorder="1" applyAlignment="1">
      <alignment horizontal="center" vertical="center"/>
      <protection/>
    </xf>
    <xf numFmtId="0" fontId="6" fillId="6" borderId="21" xfId="61" applyFont="1" applyFill="1" applyBorder="1" applyAlignment="1">
      <alignment horizontal="center" vertical="center" wrapText="1"/>
      <protection/>
    </xf>
    <xf numFmtId="0" fontId="6" fillId="6" borderId="22" xfId="61" applyFont="1" applyFill="1" applyBorder="1" applyAlignment="1">
      <alignment horizontal="center" vertical="center"/>
      <protection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33" borderId="31" xfId="61" applyFont="1" applyFill="1" applyBorder="1" applyAlignment="1">
      <alignment horizontal="distributed" vertical="center" wrapText="1"/>
      <protection/>
    </xf>
    <xf numFmtId="0" fontId="6" fillId="33" borderId="32" xfId="61" applyFont="1" applyFill="1" applyBorder="1" applyAlignment="1">
      <alignment horizontal="distributed" vertical="center" wrapText="1"/>
      <protection/>
    </xf>
    <xf numFmtId="0" fontId="6" fillId="33" borderId="32" xfId="61" applyFont="1" applyFill="1" applyBorder="1" applyAlignment="1">
      <alignment horizontal="left" vertical="center" wrapText="1"/>
      <protection/>
    </xf>
    <xf numFmtId="181" fontId="6" fillId="33" borderId="32" xfId="61" applyNumberFormat="1" applyFont="1" applyFill="1" applyBorder="1" applyAlignment="1">
      <alignment horizontal="center" vertical="center" shrinkToFit="1"/>
      <protection/>
    </xf>
    <xf numFmtId="0" fontId="6" fillId="33" borderId="33" xfId="61" applyFont="1" applyFill="1" applyBorder="1" applyAlignment="1">
      <alignment horizontal="left" vertical="center" wrapText="1"/>
      <protection/>
    </xf>
    <xf numFmtId="49" fontId="6" fillId="33" borderId="34" xfId="61" applyNumberFormat="1" applyFont="1" applyFill="1" applyBorder="1" applyAlignment="1">
      <alignment horizontal="left" vertical="center" wrapText="1"/>
      <protection/>
    </xf>
    <xf numFmtId="0" fontId="6" fillId="33" borderId="35" xfId="61" applyFont="1" applyFill="1" applyBorder="1" applyAlignment="1">
      <alignment horizontal="left" vertical="center" wrapText="1"/>
      <protection/>
    </xf>
    <xf numFmtId="0" fontId="6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6" fillId="33" borderId="32" xfId="61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6" fillId="33" borderId="37" xfId="61" applyFont="1" applyFill="1" applyBorder="1" applyAlignment="1">
      <alignment horizontal="distributed" vertical="center" wrapText="1"/>
      <protection/>
    </xf>
    <xf numFmtId="0" fontId="6" fillId="33" borderId="38" xfId="61" applyFont="1" applyFill="1" applyBorder="1" applyAlignment="1">
      <alignment horizontal="distributed" vertical="center" wrapText="1"/>
      <protection/>
    </xf>
    <xf numFmtId="0" fontId="6" fillId="33" borderId="38" xfId="61" applyFont="1" applyFill="1" applyBorder="1" applyAlignment="1">
      <alignment horizontal="left" vertical="center" wrapText="1"/>
      <protection/>
    </xf>
    <xf numFmtId="181" fontId="6" fillId="33" borderId="38" xfId="61" applyNumberFormat="1" applyFont="1" applyFill="1" applyBorder="1" applyAlignment="1">
      <alignment horizontal="center" vertical="center" shrinkToFit="1"/>
      <protection/>
    </xf>
    <xf numFmtId="0" fontId="6" fillId="33" borderId="38" xfId="61" applyNumberFormat="1" applyFont="1" applyFill="1" applyBorder="1" applyAlignment="1">
      <alignment horizontal="center" vertical="center" wrapText="1"/>
      <protection/>
    </xf>
    <xf numFmtId="0" fontId="6" fillId="33" borderId="39" xfId="61" applyFont="1" applyFill="1" applyBorder="1" applyAlignment="1">
      <alignment horizontal="left" vertical="center" wrapText="1"/>
      <protection/>
    </xf>
    <xf numFmtId="49" fontId="6" fillId="33" borderId="40" xfId="61" applyNumberFormat="1" applyFont="1" applyFill="1" applyBorder="1" applyAlignment="1">
      <alignment horizontal="left" vertical="center" wrapText="1"/>
      <protection/>
    </xf>
    <xf numFmtId="0" fontId="6" fillId="33" borderId="41" xfId="61" applyFont="1" applyFill="1" applyBorder="1" applyAlignment="1">
      <alignment horizontal="left" vertical="center" wrapText="1"/>
      <protection/>
    </xf>
    <xf numFmtId="0" fontId="6" fillId="33" borderId="4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43" xfId="61" applyFont="1" applyFill="1" applyBorder="1" applyAlignment="1">
      <alignment horizontal="distributed" vertical="center" wrapText="1"/>
      <protection/>
    </xf>
    <xf numFmtId="0" fontId="6" fillId="33" borderId="44" xfId="61" applyFont="1" applyFill="1" applyBorder="1" applyAlignment="1">
      <alignment horizontal="distributed" vertical="center" wrapText="1"/>
      <protection/>
    </xf>
    <xf numFmtId="0" fontId="6" fillId="33" borderId="44" xfId="61" applyFont="1" applyFill="1" applyBorder="1" applyAlignment="1">
      <alignment horizontal="left" vertical="center" wrapText="1"/>
      <protection/>
    </xf>
    <xf numFmtId="181" fontId="6" fillId="33" borderId="44" xfId="61" applyNumberFormat="1" applyFont="1" applyFill="1" applyBorder="1" applyAlignment="1">
      <alignment horizontal="center" vertical="center" shrinkToFit="1"/>
      <protection/>
    </xf>
    <xf numFmtId="0" fontId="6" fillId="33" borderId="44" xfId="61" applyNumberFormat="1" applyFont="1" applyFill="1" applyBorder="1" applyAlignment="1">
      <alignment horizontal="center" vertical="center" wrapText="1"/>
      <protection/>
    </xf>
    <xf numFmtId="0" fontId="6" fillId="33" borderId="45" xfId="61" applyFont="1" applyFill="1" applyBorder="1" applyAlignment="1">
      <alignment horizontal="left" vertical="center" wrapText="1"/>
      <protection/>
    </xf>
    <xf numFmtId="49" fontId="6" fillId="33" borderId="46" xfId="61" applyNumberFormat="1" applyFont="1" applyFill="1" applyBorder="1" applyAlignment="1">
      <alignment horizontal="left" vertical="center" wrapText="1"/>
      <protection/>
    </xf>
    <xf numFmtId="0" fontId="6" fillId="33" borderId="47" xfId="61" applyFont="1" applyFill="1" applyBorder="1" applyAlignment="1">
      <alignment horizontal="left" vertical="center" wrapText="1"/>
      <protection/>
    </xf>
    <xf numFmtId="0" fontId="6" fillId="33" borderId="47" xfId="0" applyFont="1" applyFill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49" fontId="6" fillId="33" borderId="49" xfId="61" applyNumberFormat="1" applyFont="1" applyFill="1" applyBorder="1" applyAlignment="1">
      <alignment horizontal="left" vertical="center" wrapText="1"/>
      <protection/>
    </xf>
    <xf numFmtId="0" fontId="6" fillId="33" borderId="50" xfId="61" applyFont="1" applyFill="1" applyBorder="1" applyAlignment="1">
      <alignment horizontal="left" vertical="center" wrapText="1"/>
      <protection/>
    </xf>
    <xf numFmtId="0" fontId="6" fillId="33" borderId="50" xfId="0" applyFont="1" applyFill="1" applyBorder="1" applyAlignment="1">
      <alignment vertical="center"/>
    </xf>
    <xf numFmtId="0" fontId="6" fillId="33" borderId="51" xfId="0" applyFont="1" applyFill="1" applyBorder="1" applyAlignment="1">
      <alignment vertical="center"/>
    </xf>
    <xf numFmtId="0" fontId="6" fillId="33" borderId="50" xfId="0" applyFont="1" applyFill="1" applyBorder="1" applyAlignment="1">
      <alignment horizontal="left" vertical="center"/>
    </xf>
    <xf numFmtId="0" fontId="6" fillId="33" borderId="51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distributed" vertical="center" wrapText="1"/>
    </xf>
    <xf numFmtId="0" fontId="6" fillId="33" borderId="45" xfId="61" applyFont="1" applyFill="1" applyBorder="1" applyAlignment="1">
      <alignment horizontal="left" vertical="center" shrinkToFit="1"/>
      <protection/>
    </xf>
    <xf numFmtId="49" fontId="6" fillId="33" borderId="50" xfId="61" applyNumberFormat="1" applyFont="1" applyFill="1" applyBorder="1" applyAlignment="1">
      <alignment horizontal="left" vertical="center" wrapText="1"/>
      <protection/>
    </xf>
    <xf numFmtId="0" fontId="6" fillId="33" borderId="50" xfId="60" applyFont="1" applyFill="1" applyBorder="1" applyAlignment="1">
      <alignment horizontal="left" vertical="center" wrapText="1"/>
      <protection/>
    </xf>
    <xf numFmtId="0" fontId="6" fillId="33" borderId="50" xfId="61" applyNumberFormat="1" applyFont="1" applyFill="1" applyBorder="1" applyAlignment="1">
      <alignment horizontal="left" vertical="center" wrapText="1"/>
      <protection/>
    </xf>
    <xf numFmtId="0" fontId="8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left" vertical="center" shrinkToFit="1"/>
    </xf>
    <xf numFmtId="0" fontId="8" fillId="33" borderId="52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57" xfId="0" applyFont="1" applyFill="1" applyBorder="1" applyAlignment="1">
      <alignment vertical="center"/>
    </xf>
    <xf numFmtId="0" fontId="6" fillId="33" borderId="58" xfId="0" applyFont="1" applyFill="1" applyBorder="1" applyAlignment="1">
      <alignment horizontal="right" vertical="center"/>
    </xf>
    <xf numFmtId="38" fontId="6" fillId="33" borderId="15" xfId="48" applyFont="1" applyFill="1" applyBorder="1" applyAlignment="1">
      <alignment vertical="center"/>
    </xf>
    <xf numFmtId="0" fontId="6" fillId="33" borderId="59" xfId="0" applyFont="1" applyFill="1" applyBorder="1" applyAlignment="1">
      <alignment horizontal="right" vertical="center"/>
    </xf>
    <xf numFmtId="0" fontId="6" fillId="33" borderId="60" xfId="0" applyFont="1" applyFill="1" applyBorder="1" applyAlignment="1">
      <alignment vertical="center"/>
    </xf>
    <xf numFmtId="0" fontId="6" fillId="33" borderId="61" xfId="0" applyFont="1" applyFill="1" applyBorder="1" applyAlignment="1">
      <alignment horizontal="right" vertical="center"/>
    </xf>
    <xf numFmtId="38" fontId="6" fillId="33" borderId="59" xfId="48" applyFont="1" applyFill="1" applyBorder="1" applyAlignment="1">
      <alignment vertical="center"/>
    </xf>
    <xf numFmtId="0" fontId="6" fillId="33" borderId="0" xfId="61" applyFont="1" applyFill="1" applyBorder="1" applyAlignment="1">
      <alignment horizontal="left" vertical="center" wrapText="1"/>
      <protection/>
    </xf>
    <xf numFmtId="49" fontId="6" fillId="6" borderId="62" xfId="61" applyNumberFormat="1" applyFont="1" applyFill="1" applyBorder="1" applyAlignment="1">
      <alignment horizontal="center" vertical="center" wrapText="1"/>
      <protection/>
    </xf>
    <xf numFmtId="49" fontId="6" fillId="6" borderId="63" xfId="61" applyNumberFormat="1" applyFont="1" applyFill="1" applyBorder="1" applyAlignment="1">
      <alignment horizontal="center" vertical="center" wrapText="1"/>
      <protection/>
    </xf>
    <xf numFmtId="0" fontId="6" fillId="6" borderId="63" xfId="61" applyFont="1" applyFill="1" applyBorder="1" applyAlignment="1">
      <alignment horizontal="center" vertical="center"/>
      <protection/>
    </xf>
    <xf numFmtId="49" fontId="6" fillId="6" borderId="64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標準_Sheet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view="pageBreakPreview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O9" sqref="O9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00390625" style="1" customWidth="1"/>
    <col min="9" max="9" width="8.125" style="1" customWidth="1"/>
    <col min="10" max="10" width="11.3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39.375" style="1" customWidth="1"/>
    <col min="16" max="16" width="9.00390625" style="1" customWidth="1"/>
    <col min="17" max="17" width="12.25390625" style="1" bestFit="1" customWidth="1"/>
    <col min="18" max="18" width="11.75390625" style="1" customWidth="1"/>
    <col min="19" max="16384" width="39.375" style="1" customWidth="1"/>
  </cols>
  <sheetData>
    <row r="1" spans="1:17" ht="12.75">
      <c r="A1" s="18" t="s">
        <v>113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21"/>
      <c r="B3" s="82" t="str">
        <f>"〔施設"&amp;C4&amp;"（公立"&amp;C5&amp;"、"&amp;"私立"&amp;C6&amp;"）"&amp;"  定員"&amp;E4&amp;"（公立"&amp;E5&amp;"、私立"&amp;E6&amp;"）〕"</f>
        <v>〔施設48（公立3、私立45）  定員2399（公立110、私立2289）〕</v>
      </c>
      <c r="C3" s="82"/>
      <c r="D3" s="82"/>
      <c r="E3" s="8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2.75">
      <c r="A4" s="21"/>
      <c r="B4" s="87" t="s">
        <v>25</v>
      </c>
      <c r="C4" s="88">
        <f>C5+C6</f>
        <v>48</v>
      </c>
      <c r="D4" s="89" t="s">
        <v>26</v>
      </c>
      <c r="E4" s="90">
        <f>E5+E6</f>
        <v>2399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22"/>
      <c r="B5" s="87" t="s">
        <v>27</v>
      </c>
      <c r="C5" s="88">
        <f>COUNTIF($P$8:$P$55,B5)</f>
        <v>3</v>
      </c>
      <c r="D5" s="89" t="s">
        <v>27</v>
      </c>
      <c r="E5" s="90">
        <f>SUMIF($P$8:$P$55,D5,$H$8:$H$55)</f>
        <v>110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2.75">
      <c r="A6" s="22"/>
      <c r="B6" s="91" t="s">
        <v>28</v>
      </c>
      <c r="C6" s="92">
        <f>COUNTIF($P$8:$P$55,B6)</f>
        <v>45</v>
      </c>
      <c r="D6" s="93" t="s">
        <v>28</v>
      </c>
      <c r="E6" s="94">
        <f>SUMIF($P$8:$P$55,D6,$H$8:$H$55)</f>
        <v>2289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7.75" customHeight="1">
      <c r="A7" s="23" t="s">
        <v>0</v>
      </c>
      <c r="B7" s="24" t="s">
        <v>3</v>
      </c>
      <c r="C7" s="24" t="s">
        <v>4</v>
      </c>
      <c r="D7" s="24" t="s">
        <v>13</v>
      </c>
      <c r="E7" s="24" t="s">
        <v>14</v>
      </c>
      <c r="F7" s="25" t="s">
        <v>59</v>
      </c>
      <c r="G7" s="24" t="s">
        <v>5</v>
      </c>
      <c r="H7" s="24" t="s">
        <v>6</v>
      </c>
      <c r="I7" s="24" t="s">
        <v>2</v>
      </c>
      <c r="J7" s="26" t="s">
        <v>7</v>
      </c>
      <c r="K7" s="96" t="s">
        <v>8</v>
      </c>
      <c r="L7" s="97" t="s">
        <v>135</v>
      </c>
      <c r="M7" s="97" t="s">
        <v>136</v>
      </c>
      <c r="N7" s="98" t="s">
        <v>48</v>
      </c>
      <c r="O7" s="98" t="s">
        <v>1</v>
      </c>
      <c r="P7" s="97" t="s">
        <v>15</v>
      </c>
      <c r="Q7" s="99" t="s">
        <v>16</v>
      </c>
    </row>
    <row r="8" spans="1:17" s="48" customFormat="1" ht="42" customHeight="1">
      <c r="A8" s="50" t="s">
        <v>64</v>
      </c>
      <c r="B8" s="51" t="s">
        <v>65</v>
      </c>
      <c r="C8" s="51" t="s">
        <v>185</v>
      </c>
      <c r="D8" s="51" t="s">
        <v>429</v>
      </c>
      <c r="E8" s="52" t="str">
        <f aca="true" t="shared" si="0" ref="E8:E55">M8&amp;N8</f>
        <v>下関市楠乃５丁目５番１号</v>
      </c>
      <c r="F8" s="52" t="s">
        <v>150</v>
      </c>
      <c r="G8" s="53">
        <v>39904</v>
      </c>
      <c r="H8" s="54">
        <v>60</v>
      </c>
      <c r="I8" s="52" t="s">
        <v>236</v>
      </c>
      <c r="J8" s="55" t="s">
        <v>106</v>
      </c>
      <c r="K8" s="56" t="s">
        <v>51</v>
      </c>
      <c r="L8" s="57">
        <v>35201</v>
      </c>
      <c r="M8" s="57" t="s">
        <v>66</v>
      </c>
      <c r="N8" s="57" t="s">
        <v>430</v>
      </c>
      <c r="O8" s="57" t="s">
        <v>305</v>
      </c>
      <c r="P8" s="58" t="str">
        <f aca="true" t="shared" si="1" ref="P8:P55">IF(Q8="","",IF(OR(Q8="国",Q8="県",Q8="市町",Q8="組合その他"),"（公立）","（私立）"))</f>
        <v>（私立）</v>
      </c>
      <c r="Q8" s="59" t="s">
        <v>21</v>
      </c>
    </row>
    <row r="9" spans="1:17" s="48" customFormat="1" ht="57" customHeight="1">
      <c r="A9" s="60" t="s">
        <v>371</v>
      </c>
      <c r="B9" s="61" t="s">
        <v>372</v>
      </c>
      <c r="C9" s="61" t="s">
        <v>437</v>
      </c>
      <c r="D9" s="61" t="s">
        <v>439</v>
      </c>
      <c r="E9" s="62" t="str">
        <f t="shared" si="0"/>
        <v>下関市大字蒲生野字横田２５０番地</v>
      </c>
      <c r="F9" s="62" t="s">
        <v>151</v>
      </c>
      <c r="G9" s="63">
        <v>40238</v>
      </c>
      <c r="H9" s="64">
        <v>60</v>
      </c>
      <c r="I9" s="62" t="s">
        <v>373</v>
      </c>
      <c r="J9" s="65" t="s">
        <v>106</v>
      </c>
      <c r="K9" s="66" t="s">
        <v>374</v>
      </c>
      <c r="L9" s="67">
        <v>35201</v>
      </c>
      <c r="M9" s="67" t="s">
        <v>375</v>
      </c>
      <c r="N9" s="67" t="s">
        <v>431</v>
      </c>
      <c r="O9" s="67" t="s">
        <v>376</v>
      </c>
      <c r="P9" s="68" t="str">
        <f t="shared" si="1"/>
        <v>（私立）</v>
      </c>
      <c r="Q9" s="69" t="s">
        <v>377</v>
      </c>
    </row>
    <row r="10" spans="1:17" s="48" customFormat="1" ht="42" customHeight="1">
      <c r="A10" s="60" t="s">
        <v>378</v>
      </c>
      <c r="B10" s="61" t="s">
        <v>379</v>
      </c>
      <c r="C10" s="61" t="s">
        <v>380</v>
      </c>
      <c r="D10" s="61" t="s">
        <v>381</v>
      </c>
      <c r="E10" s="62" t="str">
        <f t="shared" si="0"/>
        <v>下関市楠乃５丁目５番２８号</v>
      </c>
      <c r="F10" s="62" t="s">
        <v>150</v>
      </c>
      <c r="G10" s="63">
        <v>40269</v>
      </c>
      <c r="H10" s="64">
        <v>80</v>
      </c>
      <c r="I10" s="62" t="s">
        <v>237</v>
      </c>
      <c r="J10" s="65" t="s">
        <v>106</v>
      </c>
      <c r="K10" s="66" t="s">
        <v>374</v>
      </c>
      <c r="L10" s="67">
        <v>35201</v>
      </c>
      <c r="M10" s="67" t="s">
        <v>375</v>
      </c>
      <c r="N10" s="67" t="s">
        <v>432</v>
      </c>
      <c r="O10" s="67" t="s">
        <v>382</v>
      </c>
      <c r="P10" s="68" t="str">
        <f t="shared" si="1"/>
        <v>（私立）</v>
      </c>
      <c r="Q10" s="69" t="s">
        <v>377</v>
      </c>
    </row>
    <row r="11" spans="1:17" s="48" customFormat="1" ht="42" customHeight="1">
      <c r="A11" s="60" t="s">
        <v>383</v>
      </c>
      <c r="B11" s="61" t="s">
        <v>384</v>
      </c>
      <c r="C11" s="61" t="s">
        <v>397</v>
      </c>
      <c r="D11" s="61" t="s">
        <v>385</v>
      </c>
      <c r="E11" s="62" t="str">
        <f t="shared" si="0"/>
        <v>下関市大字小野６４番地１</v>
      </c>
      <c r="F11" s="62" t="s">
        <v>152</v>
      </c>
      <c r="G11" s="63">
        <v>40269</v>
      </c>
      <c r="H11" s="64">
        <v>42</v>
      </c>
      <c r="I11" s="62" t="s">
        <v>289</v>
      </c>
      <c r="J11" s="65" t="s">
        <v>106</v>
      </c>
      <c r="K11" s="66" t="s">
        <v>374</v>
      </c>
      <c r="L11" s="67">
        <v>35201</v>
      </c>
      <c r="M11" s="67" t="s">
        <v>375</v>
      </c>
      <c r="N11" s="67" t="s">
        <v>433</v>
      </c>
      <c r="O11" s="67" t="s">
        <v>386</v>
      </c>
      <c r="P11" s="68" t="str">
        <f t="shared" si="1"/>
        <v>（私立）</v>
      </c>
      <c r="Q11" s="69" t="s">
        <v>377</v>
      </c>
    </row>
    <row r="12" spans="1:17" s="48" customFormat="1" ht="42" customHeight="1">
      <c r="A12" s="60" t="s">
        <v>387</v>
      </c>
      <c r="B12" s="61" t="s">
        <v>388</v>
      </c>
      <c r="C12" s="61" t="s">
        <v>440</v>
      </c>
      <c r="D12" s="61" t="s">
        <v>389</v>
      </c>
      <c r="E12" s="62" t="str">
        <f t="shared" si="0"/>
        <v>下関市大字山田５４９番地５</v>
      </c>
      <c r="F12" s="62" t="s">
        <v>153</v>
      </c>
      <c r="G12" s="63">
        <v>40787</v>
      </c>
      <c r="H12" s="64">
        <v>35</v>
      </c>
      <c r="I12" s="62" t="s">
        <v>238</v>
      </c>
      <c r="J12" s="65" t="s">
        <v>390</v>
      </c>
      <c r="K12" s="66" t="s">
        <v>374</v>
      </c>
      <c r="L12" s="67">
        <v>35201</v>
      </c>
      <c r="M12" s="67" t="s">
        <v>375</v>
      </c>
      <c r="N12" s="67" t="s">
        <v>434</v>
      </c>
      <c r="O12" s="67" t="s">
        <v>391</v>
      </c>
      <c r="P12" s="68" t="str">
        <f t="shared" si="1"/>
        <v>（私立）</v>
      </c>
      <c r="Q12" s="69" t="s">
        <v>377</v>
      </c>
    </row>
    <row r="13" spans="1:17" s="48" customFormat="1" ht="56.25" customHeight="1">
      <c r="A13" s="60" t="s">
        <v>392</v>
      </c>
      <c r="B13" s="61" t="s">
        <v>393</v>
      </c>
      <c r="C13" s="61" t="s">
        <v>394</v>
      </c>
      <c r="D13" s="61" t="s">
        <v>395</v>
      </c>
      <c r="E13" s="62" t="str">
        <f t="shared" si="0"/>
        <v>下関市大字員光字流河原１５４４番地</v>
      </c>
      <c r="F13" s="62" t="s">
        <v>154</v>
      </c>
      <c r="G13" s="63">
        <v>40817</v>
      </c>
      <c r="H13" s="64">
        <v>40</v>
      </c>
      <c r="I13" s="62" t="s">
        <v>239</v>
      </c>
      <c r="J13" s="65" t="s">
        <v>390</v>
      </c>
      <c r="K13" s="66" t="s">
        <v>374</v>
      </c>
      <c r="L13" s="67">
        <v>35201</v>
      </c>
      <c r="M13" s="67" t="s">
        <v>375</v>
      </c>
      <c r="N13" s="67" t="s">
        <v>435</v>
      </c>
      <c r="O13" s="67" t="s">
        <v>396</v>
      </c>
      <c r="P13" s="68" t="str">
        <f t="shared" si="1"/>
        <v>（私立）</v>
      </c>
      <c r="Q13" s="69" t="s">
        <v>377</v>
      </c>
    </row>
    <row r="14" spans="1:17" s="48" customFormat="1" ht="57" customHeight="1">
      <c r="A14" s="60" t="s">
        <v>422</v>
      </c>
      <c r="B14" s="61" t="s">
        <v>423</v>
      </c>
      <c r="C14" s="61" t="s">
        <v>437</v>
      </c>
      <c r="D14" s="61" t="s">
        <v>438</v>
      </c>
      <c r="E14" s="62" t="str">
        <f>M14&amp;N14</f>
        <v>下関市大字有冨４１４番地２</v>
      </c>
      <c r="F14" s="62" t="s">
        <v>151</v>
      </c>
      <c r="G14" s="63">
        <v>40238</v>
      </c>
      <c r="H14" s="64">
        <v>110</v>
      </c>
      <c r="I14" s="62" t="s">
        <v>373</v>
      </c>
      <c r="J14" s="65" t="s">
        <v>106</v>
      </c>
      <c r="K14" s="66" t="s">
        <v>424</v>
      </c>
      <c r="L14" s="67">
        <v>35201</v>
      </c>
      <c r="M14" s="67" t="s">
        <v>425</v>
      </c>
      <c r="N14" s="95" t="s">
        <v>436</v>
      </c>
      <c r="O14" s="67" t="s">
        <v>426</v>
      </c>
      <c r="P14" s="68" t="str">
        <f>IF(Q14="","",IF(OR(Q14="国",Q14="県",Q14="市町",Q14="組合その他"),"（公立）","（私立）"))</f>
        <v>（私立）</v>
      </c>
      <c r="Q14" s="69" t="s">
        <v>427</v>
      </c>
    </row>
    <row r="15" spans="1:17" s="48" customFormat="1" ht="42" customHeight="1">
      <c r="A15" s="60" t="s">
        <v>67</v>
      </c>
      <c r="B15" s="61" t="s">
        <v>193</v>
      </c>
      <c r="C15" s="61" t="s">
        <v>410</v>
      </c>
      <c r="D15" s="61" t="s">
        <v>328</v>
      </c>
      <c r="E15" s="62" t="str">
        <f t="shared" si="0"/>
        <v>宇部市あすとぴあ2丁目2番10号</v>
      </c>
      <c r="F15" s="62" t="s">
        <v>329</v>
      </c>
      <c r="G15" s="63">
        <v>39692</v>
      </c>
      <c r="H15" s="64">
        <v>40</v>
      </c>
      <c r="I15" s="62" t="s">
        <v>330</v>
      </c>
      <c r="J15" s="65" t="s">
        <v>192</v>
      </c>
      <c r="K15" s="70" t="s">
        <v>51</v>
      </c>
      <c r="L15" s="71">
        <v>35202</v>
      </c>
      <c r="M15" s="71" t="s">
        <v>306</v>
      </c>
      <c r="N15" s="71" t="s">
        <v>280</v>
      </c>
      <c r="O15" s="71" t="s">
        <v>331</v>
      </c>
      <c r="P15" s="72" t="str">
        <f t="shared" si="1"/>
        <v>（私立）</v>
      </c>
      <c r="Q15" s="73" t="s">
        <v>21</v>
      </c>
    </row>
    <row r="16" spans="1:17" s="48" customFormat="1" ht="42" customHeight="1">
      <c r="A16" s="60" t="s">
        <v>68</v>
      </c>
      <c r="B16" s="61" t="s">
        <v>69</v>
      </c>
      <c r="C16" s="61" t="s">
        <v>298</v>
      </c>
      <c r="D16" s="61" t="s">
        <v>235</v>
      </c>
      <c r="E16" s="62" t="str">
        <f t="shared" si="0"/>
        <v>宇部市大字川上714-11</v>
      </c>
      <c r="F16" s="62" t="s">
        <v>155</v>
      </c>
      <c r="G16" s="63">
        <v>39904</v>
      </c>
      <c r="H16" s="64">
        <v>60</v>
      </c>
      <c r="I16" s="62" t="s">
        <v>240</v>
      </c>
      <c r="J16" s="65" t="s">
        <v>106</v>
      </c>
      <c r="K16" s="70" t="s">
        <v>51</v>
      </c>
      <c r="L16" s="71">
        <v>35202</v>
      </c>
      <c r="M16" s="71" t="s">
        <v>306</v>
      </c>
      <c r="N16" s="71" t="s">
        <v>276</v>
      </c>
      <c r="O16" s="71" t="s">
        <v>332</v>
      </c>
      <c r="P16" s="72" t="str">
        <f t="shared" si="1"/>
        <v>（私立）</v>
      </c>
      <c r="Q16" s="73" t="s">
        <v>21</v>
      </c>
    </row>
    <row r="17" spans="1:17" s="48" customFormat="1" ht="42" customHeight="1">
      <c r="A17" s="60" t="s">
        <v>323</v>
      </c>
      <c r="B17" s="61" t="s">
        <v>114</v>
      </c>
      <c r="C17" s="61" t="s">
        <v>368</v>
      </c>
      <c r="D17" s="61" t="s">
        <v>398</v>
      </c>
      <c r="E17" s="62" t="str">
        <f t="shared" si="0"/>
        <v>宇部市大字川上字大固屋714番13</v>
      </c>
      <c r="F17" s="62" t="s">
        <v>155</v>
      </c>
      <c r="G17" s="63">
        <v>41000</v>
      </c>
      <c r="H17" s="64">
        <v>40</v>
      </c>
      <c r="I17" s="62" t="s">
        <v>243</v>
      </c>
      <c r="J17" s="65" t="s">
        <v>192</v>
      </c>
      <c r="K17" s="70" t="s">
        <v>51</v>
      </c>
      <c r="L17" s="71">
        <v>35202</v>
      </c>
      <c r="M17" s="71" t="s">
        <v>306</v>
      </c>
      <c r="N17" s="71" t="s">
        <v>290</v>
      </c>
      <c r="O17" s="71" t="s">
        <v>307</v>
      </c>
      <c r="P17" s="72" t="str">
        <f t="shared" si="1"/>
        <v>（私立）</v>
      </c>
      <c r="Q17" s="73" t="s">
        <v>21</v>
      </c>
    </row>
    <row r="18" spans="1:17" s="49" customFormat="1" ht="42" customHeight="1">
      <c r="A18" s="60" t="s">
        <v>333</v>
      </c>
      <c r="B18" s="61" t="s">
        <v>334</v>
      </c>
      <c r="C18" s="61" t="s">
        <v>335</v>
      </c>
      <c r="D18" s="61" t="s">
        <v>421</v>
      </c>
      <c r="E18" s="62" t="str">
        <f t="shared" si="0"/>
        <v>宇部市大字東岐波746-7</v>
      </c>
      <c r="F18" s="62" t="s">
        <v>156</v>
      </c>
      <c r="G18" s="63">
        <v>44287</v>
      </c>
      <c r="H18" s="64">
        <v>60</v>
      </c>
      <c r="I18" s="62" t="s">
        <v>242</v>
      </c>
      <c r="J18" s="65" t="s">
        <v>106</v>
      </c>
      <c r="K18" s="70" t="s">
        <v>51</v>
      </c>
      <c r="L18" s="71">
        <v>35202</v>
      </c>
      <c r="M18" s="71" t="s">
        <v>306</v>
      </c>
      <c r="N18" s="71" t="s">
        <v>286</v>
      </c>
      <c r="O18" s="71" t="s">
        <v>336</v>
      </c>
      <c r="P18" s="74" t="str">
        <f t="shared" si="1"/>
        <v>（私立）</v>
      </c>
      <c r="Q18" s="75" t="s">
        <v>21</v>
      </c>
    </row>
    <row r="19" spans="1:17" s="48" customFormat="1" ht="42" customHeight="1">
      <c r="A19" s="60" t="s">
        <v>89</v>
      </c>
      <c r="B19" s="61" t="s">
        <v>334</v>
      </c>
      <c r="C19" s="61" t="s">
        <v>335</v>
      </c>
      <c r="D19" s="61" t="s">
        <v>359</v>
      </c>
      <c r="E19" s="62" t="str">
        <f t="shared" si="0"/>
        <v>宇部市大字東岐波字横尾新開1451-1</v>
      </c>
      <c r="F19" s="62" t="s">
        <v>156</v>
      </c>
      <c r="G19" s="63">
        <v>44287</v>
      </c>
      <c r="H19" s="64">
        <v>50</v>
      </c>
      <c r="I19" s="62" t="s">
        <v>241</v>
      </c>
      <c r="J19" s="65" t="s">
        <v>106</v>
      </c>
      <c r="K19" s="70" t="s">
        <v>51</v>
      </c>
      <c r="L19" s="71">
        <v>35202</v>
      </c>
      <c r="M19" s="71" t="s">
        <v>306</v>
      </c>
      <c r="N19" s="71" t="s">
        <v>70</v>
      </c>
      <c r="O19" s="71" t="s">
        <v>337</v>
      </c>
      <c r="P19" s="72" t="str">
        <f t="shared" si="1"/>
        <v>（私立）</v>
      </c>
      <c r="Q19" s="73" t="s">
        <v>21</v>
      </c>
    </row>
    <row r="20" spans="1:17" s="48" customFormat="1" ht="42" customHeight="1">
      <c r="A20" s="60" t="s">
        <v>338</v>
      </c>
      <c r="B20" s="61" t="s">
        <v>195</v>
      </c>
      <c r="C20" s="61" t="s">
        <v>356</v>
      </c>
      <c r="D20" s="61" t="s">
        <v>148</v>
      </c>
      <c r="E20" s="62" t="str">
        <f t="shared" si="0"/>
        <v>山口市仁保中郷10043番地</v>
      </c>
      <c r="F20" s="62" t="s">
        <v>157</v>
      </c>
      <c r="G20" s="63">
        <v>39356</v>
      </c>
      <c r="H20" s="64">
        <v>54</v>
      </c>
      <c r="I20" s="62" t="s">
        <v>244</v>
      </c>
      <c r="J20" s="65" t="s">
        <v>106</v>
      </c>
      <c r="K20" s="70" t="s">
        <v>51</v>
      </c>
      <c r="L20" s="71">
        <v>35203</v>
      </c>
      <c r="M20" s="71" t="s">
        <v>58</v>
      </c>
      <c r="N20" s="71" t="s">
        <v>360</v>
      </c>
      <c r="O20" s="71" t="s">
        <v>339</v>
      </c>
      <c r="P20" s="72" t="str">
        <f t="shared" si="1"/>
        <v>（私立）</v>
      </c>
      <c r="Q20" s="73" t="s">
        <v>21</v>
      </c>
    </row>
    <row r="21" spans="1:17" s="49" customFormat="1" ht="63" customHeight="1">
      <c r="A21" s="60" t="s">
        <v>186</v>
      </c>
      <c r="B21" s="61" t="s">
        <v>196</v>
      </c>
      <c r="C21" s="61" t="s">
        <v>357</v>
      </c>
      <c r="D21" s="61" t="s">
        <v>279</v>
      </c>
      <c r="E21" s="62" t="str">
        <f t="shared" si="0"/>
        <v>山口市朝倉町4-55</v>
      </c>
      <c r="F21" s="62" t="s">
        <v>158</v>
      </c>
      <c r="G21" s="63">
        <v>40026</v>
      </c>
      <c r="H21" s="64">
        <v>52</v>
      </c>
      <c r="I21" s="62" t="s">
        <v>245</v>
      </c>
      <c r="J21" s="65" t="s">
        <v>106</v>
      </c>
      <c r="K21" s="70" t="s">
        <v>51</v>
      </c>
      <c r="L21" s="71">
        <v>35203</v>
      </c>
      <c r="M21" s="71" t="s">
        <v>58</v>
      </c>
      <c r="N21" s="71" t="s">
        <v>149</v>
      </c>
      <c r="O21" s="71" t="s">
        <v>340</v>
      </c>
      <c r="P21" s="72" t="str">
        <f t="shared" si="1"/>
        <v>（私立）</v>
      </c>
      <c r="Q21" s="73" t="s">
        <v>21</v>
      </c>
    </row>
    <row r="22" spans="1:17" s="49" customFormat="1" ht="42" customHeight="1">
      <c r="A22" s="60" t="s">
        <v>187</v>
      </c>
      <c r="B22" s="61" t="s">
        <v>197</v>
      </c>
      <c r="C22" s="61" t="s">
        <v>369</v>
      </c>
      <c r="D22" s="61" t="s">
        <v>326</v>
      </c>
      <c r="E22" s="62" t="str">
        <f t="shared" si="0"/>
        <v>山口市宮野上3358</v>
      </c>
      <c r="F22" s="62" t="s">
        <v>159</v>
      </c>
      <c r="G22" s="63">
        <v>40634</v>
      </c>
      <c r="H22" s="64">
        <v>30</v>
      </c>
      <c r="I22" s="62" t="s">
        <v>246</v>
      </c>
      <c r="J22" s="65" t="s">
        <v>106</v>
      </c>
      <c r="K22" s="70" t="s">
        <v>51</v>
      </c>
      <c r="L22" s="71">
        <v>35203</v>
      </c>
      <c r="M22" s="71" t="s">
        <v>308</v>
      </c>
      <c r="N22" s="71" t="s">
        <v>309</v>
      </c>
      <c r="O22" s="71" t="s">
        <v>198</v>
      </c>
      <c r="P22" s="74" t="str">
        <f t="shared" si="1"/>
        <v>（私立）</v>
      </c>
      <c r="Q22" s="75" t="s">
        <v>21</v>
      </c>
    </row>
    <row r="23" spans="1:17" s="49" customFormat="1" ht="42" customHeight="1">
      <c r="A23" s="60" t="s">
        <v>107</v>
      </c>
      <c r="B23" s="61" t="s">
        <v>108</v>
      </c>
      <c r="C23" s="61" t="s">
        <v>358</v>
      </c>
      <c r="D23" s="61" t="s">
        <v>292</v>
      </c>
      <c r="E23" s="62" t="str">
        <f t="shared" si="0"/>
        <v>山口市鋳銭司10812-1</v>
      </c>
      <c r="F23" s="62" t="s">
        <v>160</v>
      </c>
      <c r="G23" s="63">
        <v>40634</v>
      </c>
      <c r="H23" s="64">
        <v>76</v>
      </c>
      <c r="I23" s="62" t="s">
        <v>247</v>
      </c>
      <c r="J23" s="65" t="s">
        <v>106</v>
      </c>
      <c r="K23" s="70" t="s">
        <v>51</v>
      </c>
      <c r="L23" s="71">
        <v>35203</v>
      </c>
      <c r="M23" s="71" t="s">
        <v>308</v>
      </c>
      <c r="N23" s="71" t="s">
        <v>341</v>
      </c>
      <c r="O23" s="71" t="s">
        <v>342</v>
      </c>
      <c r="P23" s="74" t="str">
        <f t="shared" si="1"/>
        <v>（私立）</v>
      </c>
      <c r="Q23" s="75" t="s">
        <v>21</v>
      </c>
    </row>
    <row r="24" spans="1:17" s="49" customFormat="1" ht="42" customHeight="1">
      <c r="A24" s="60" t="s">
        <v>188</v>
      </c>
      <c r="B24" s="61" t="s">
        <v>197</v>
      </c>
      <c r="C24" s="61" t="s">
        <v>369</v>
      </c>
      <c r="D24" s="61" t="s">
        <v>399</v>
      </c>
      <c r="E24" s="62" t="str">
        <f t="shared" si="0"/>
        <v>山口市宮野上3346</v>
      </c>
      <c r="F24" s="62" t="s">
        <v>159</v>
      </c>
      <c r="G24" s="63">
        <v>40634</v>
      </c>
      <c r="H24" s="64">
        <v>50</v>
      </c>
      <c r="I24" s="62" t="s">
        <v>248</v>
      </c>
      <c r="J24" s="65" t="s">
        <v>199</v>
      </c>
      <c r="K24" s="70" t="s">
        <v>51</v>
      </c>
      <c r="L24" s="71">
        <v>35203</v>
      </c>
      <c r="M24" s="71" t="s">
        <v>308</v>
      </c>
      <c r="N24" s="71" t="s">
        <v>310</v>
      </c>
      <c r="O24" s="71" t="s">
        <v>311</v>
      </c>
      <c r="P24" s="74" t="str">
        <f t="shared" si="1"/>
        <v>（私立）</v>
      </c>
      <c r="Q24" s="75" t="s">
        <v>21</v>
      </c>
    </row>
    <row r="25" spans="1:17" s="48" customFormat="1" ht="42" customHeight="1">
      <c r="A25" s="60" t="s">
        <v>109</v>
      </c>
      <c r="B25" s="61" t="s">
        <v>110</v>
      </c>
      <c r="C25" s="61" t="s">
        <v>112</v>
      </c>
      <c r="D25" s="61" t="s">
        <v>111</v>
      </c>
      <c r="E25" s="62" t="str">
        <f t="shared" si="0"/>
        <v>山口市秋穂二島字田の尻10434-1</v>
      </c>
      <c r="F25" s="62" t="s">
        <v>161</v>
      </c>
      <c r="G25" s="63">
        <v>40634</v>
      </c>
      <c r="H25" s="64">
        <v>60</v>
      </c>
      <c r="I25" s="62" t="s">
        <v>249</v>
      </c>
      <c r="J25" s="65" t="s">
        <v>106</v>
      </c>
      <c r="K25" s="70" t="s">
        <v>51</v>
      </c>
      <c r="L25" s="71">
        <v>35203</v>
      </c>
      <c r="M25" s="71" t="s">
        <v>308</v>
      </c>
      <c r="N25" s="71" t="s">
        <v>343</v>
      </c>
      <c r="O25" s="71" t="s">
        <v>344</v>
      </c>
      <c r="P25" s="74" t="str">
        <f t="shared" si="1"/>
        <v>（私立）</v>
      </c>
      <c r="Q25" s="75" t="s">
        <v>21</v>
      </c>
    </row>
    <row r="26" spans="1:17" s="48" customFormat="1" ht="42" customHeight="1">
      <c r="A26" s="60" t="s">
        <v>61</v>
      </c>
      <c r="B26" s="61" t="s">
        <v>200</v>
      </c>
      <c r="C26" s="61" t="s">
        <v>231</v>
      </c>
      <c r="D26" s="61" t="s">
        <v>304</v>
      </c>
      <c r="E26" s="62" t="str">
        <f t="shared" si="0"/>
        <v>萩市大字須佐486番地4</v>
      </c>
      <c r="F26" s="62" t="s">
        <v>162</v>
      </c>
      <c r="G26" s="63">
        <v>39539</v>
      </c>
      <c r="H26" s="64">
        <v>50</v>
      </c>
      <c r="I26" s="62" t="s">
        <v>250</v>
      </c>
      <c r="J26" s="65" t="s">
        <v>106</v>
      </c>
      <c r="K26" s="70" t="s">
        <v>51</v>
      </c>
      <c r="L26" s="71">
        <v>35204</v>
      </c>
      <c r="M26" s="71" t="s">
        <v>11</v>
      </c>
      <c r="N26" s="71" t="s">
        <v>131</v>
      </c>
      <c r="O26" s="71" t="s">
        <v>54</v>
      </c>
      <c r="P26" s="72" t="str">
        <f t="shared" si="1"/>
        <v>（私立）</v>
      </c>
      <c r="Q26" s="73" t="s">
        <v>21</v>
      </c>
    </row>
    <row r="27" spans="1:17" s="48" customFormat="1" ht="42" customHeight="1">
      <c r="A27" s="60" t="s">
        <v>189</v>
      </c>
      <c r="B27" s="61" t="s">
        <v>60</v>
      </c>
      <c r="C27" s="61" t="s">
        <v>300</v>
      </c>
      <c r="D27" s="61" t="s">
        <v>361</v>
      </c>
      <c r="E27" s="62" t="str">
        <f t="shared" si="0"/>
        <v>萩市三見3852番地1</v>
      </c>
      <c r="F27" s="62" t="s">
        <v>163</v>
      </c>
      <c r="G27" s="63">
        <v>39539</v>
      </c>
      <c r="H27" s="64">
        <v>30</v>
      </c>
      <c r="I27" s="62" t="s">
        <v>251</v>
      </c>
      <c r="J27" s="65" t="s">
        <v>106</v>
      </c>
      <c r="K27" s="70" t="s">
        <v>51</v>
      </c>
      <c r="L27" s="71">
        <v>35204</v>
      </c>
      <c r="M27" s="71" t="s">
        <v>11</v>
      </c>
      <c r="N27" s="71" t="s">
        <v>132</v>
      </c>
      <c r="O27" s="71" t="s">
        <v>55</v>
      </c>
      <c r="P27" s="72" t="str">
        <f t="shared" si="1"/>
        <v>（公立）</v>
      </c>
      <c r="Q27" s="73" t="s">
        <v>19</v>
      </c>
    </row>
    <row r="28" spans="1:17" s="48" customFormat="1" ht="42" customHeight="1">
      <c r="A28" s="60" t="s">
        <v>201</v>
      </c>
      <c r="B28" s="61" t="s">
        <v>202</v>
      </c>
      <c r="C28" s="76" t="s">
        <v>137</v>
      </c>
      <c r="D28" s="61" t="s">
        <v>234</v>
      </c>
      <c r="E28" s="62" t="str">
        <f t="shared" si="0"/>
        <v>防府市向島字竜丸山10079-42</v>
      </c>
      <c r="F28" s="62" t="s">
        <v>164</v>
      </c>
      <c r="G28" s="63">
        <v>39539</v>
      </c>
      <c r="H28" s="64">
        <v>30</v>
      </c>
      <c r="I28" s="62" t="s">
        <v>252</v>
      </c>
      <c r="J28" s="65" t="s">
        <v>106</v>
      </c>
      <c r="K28" s="70" t="s">
        <v>51</v>
      </c>
      <c r="L28" s="71">
        <v>35206</v>
      </c>
      <c r="M28" s="71" t="s">
        <v>35</v>
      </c>
      <c r="N28" s="71" t="s">
        <v>362</v>
      </c>
      <c r="O28" s="71" t="s">
        <v>56</v>
      </c>
      <c r="P28" s="72" t="str">
        <f t="shared" si="1"/>
        <v>（私立）</v>
      </c>
      <c r="Q28" s="73" t="s">
        <v>21</v>
      </c>
    </row>
    <row r="29" spans="1:17" s="48" customFormat="1" ht="42" customHeight="1">
      <c r="A29" s="60" t="s">
        <v>93</v>
      </c>
      <c r="B29" s="61" t="s">
        <v>94</v>
      </c>
      <c r="C29" s="61" t="s">
        <v>301</v>
      </c>
      <c r="D29" s="61" t="s">
        <v>294</v>
      </c>
      <c r="E29" s="62" t="str">
        <f t="shared" si="0"/>
        <v>防府市大字台道10522番地</v>
      </c>
      <c r="F29" s="62" t="s">
        <v>165</v>
      </c>
      <c r="G29" s="63">
        <v>40269</v>
      </c>
      <c r="H29" s="64">
        <v>50</v>
      </c>
      <c r="I29" s="62" t="s">
        <v>291</v>
      </c>
      <c r="J29" s="77"/>
      <c r="K29" s="70" t="s">
        <v>51</v>
      </c>
      <c r="L29" s="71">
        <v>35206</v>
      </c>
      <c r="M29" s="71" t="s">
        <v>35</v>
      </c>
      <c r="N29" s="71" t="s">
        <v>363</v>
      </c>
      <c r="O29" s="71" t="s">
        <v>312</v>
      </c>
      <c r="P29" s="72" t="str">
        <f aca="true" t="shared" si="2" ref="P29:P35">IF(Q29="","",IF(OR(Q29="国",Q29="県",Q29="市町",Q29="組合その他"),"（公立）","（私立）"))</f>
        <v>（私立）</v>
      </c>
      <c r="Q29" s="73" t="s">
        <v>92</v>
      </c>
    </row>
    <row r="30" spans="1:17" s="48" customFormat="1" ht="57.75" customHeight="1">
      <c r="A30" s="60" t="s">
        <v>99</v>
      </c>
      <c r="B30" s="61" t="s">
        <v>194</v>
      </c>
      <c r="C30" s="61" t="s">
        <v>403</v>
      </c>
      <c r="D30" s="61" t="s">
        <v>411</v>
      </c>
      <c r="E30" s="62" t="str">
        <f t="shared" si="0"/>
        <v>防府市大字浜方205</v>
      </c>
      <c r="F30" s="62" t="s">
        <v>166</v>
      </c>
      <c r="G30" s="63">
        <v>40634</v>
      </c>
      <c r="H30" s="64">
        <v>50</v>
      </c>
      <c r="I30" s="62" t="s">
        <v>253</v>
      </c>
      <c r="J30" s="65" t="s">
        <v>106</v>
      </c>
      <c r="K30" s="70" t="s">
        <v>51</v>
      </c>
      <c r="L30" s="71">
        <v>35206</v>
      </c>
      <c r="M30" s="71" t="s">
        <v>313</v>
      </c>
      <c r="N30" s="71" t="s">
        <v>71</v>
      </c>
      <c r="O30" s="71" t="s">
        <v>314</v>
      </c>
      <c r="P30" s="72" t="str">
        <f t="shared" si="2"/>
        <v>（私立）</v>
      </c>
      <c r="Q30" s="73" t="s">
        <v>21</v>
      </c>
    </row>
    <row r="31" spans="1:17" s="48" customFormat="1" ht="57.75" customHeight="1">
      <c r="A31" s="60" t="s">
        <v>115</v>
      </c>
      <c r="B31" s="61" t="s">
        <v>147</v>
      </c>
      <c r="C31" s="61" t="s">
        <v>327</v>
      </c>
      <c r="D31" s="61" t="s">
        <v>400</v>
      </c>
      <c r="E31" s="62" t="str">
        <f t="shared" si="0"/>
        <v>防府市牟礼10114-1</v>
      </c>
      <c r="F31" s="62" t="s">
        <v>167</v>
      </c>
      <c r="G31" s="63">
        <v>41000</v>
      </c>
      <c r="H31" s="64">
        <v>40</v>
      </c>
      <c r="I31" s="62" t="s">
        <v>254</v>
      </c>
      <c r="J31" s="65" t="s">
        <v>192</v>
      </c>
      <c r="K31" s="70" t="s">
        <v>51</v>
      </c>
      <c r="L31" s="71">
        <v>35206</v>
      </c>
      <c r="M31" s="71" t="s">
        <v>35</v>
      </c>
      <c r="N31" s="71" t="s">
        <v>364</v>
      </c>
      <c r="O31" s="71" t="s">
        <v>345</v>
      </c>
      <c r="P31" s="72" t="str">
        <f t="shared" si="2"/>
        <v>（公立）</v>
      </c>
      <c r="Q31" s="73" t="s">
        <v>19</v>
      </c>
    </row>
    <row r="32" spans="1:17" s="48" customFormat="1" ht="63" customHeight="1">
      <c r="A32" s="60" t="s">
        <v>295</v>
      </c>
      <c r="B32" s="61" t="s">
        <v>230</v>
      </c>
      <c r="C32" s="61" t="s">
        <v>403</v>
      </c>
      <c r="D32" s="61" t="s">
        <v>428</v>
      </c>
      <c r="E32" s="62" t="str">
        <f t="shared" si="0"/>
        <v>防府市大字浜方205-1</v>
      </c>
      <c r="F32" s="62" t="s">
        <v>166</v>
      </c>
      <c r="G32" s="63">
        <v>41000</v>
      </c>
      <c r="H32" s="64">
        <v>34</v>
      </c>
      <c r="I32" s="62" t="s">
        <v>255</v>
      </c>
      <c r="J32" s="65" t="s">
        <v>296</v>
      </c>
      <c r="K32" s="70" t="s">
        <v>51</v>
      </c>
      <c r="L32" s="78" t="s">
        <v>146</v>
      </c>
      <c r="M32" s="78" t="s">
        <v>147</v>
      </c>
      <c r="N32" s="71" t="s">
        <v>282</v>
      </c>
      <c r="O32" s="71" t="s">
        <v>203</v>
      </c>
      <c r="P32" s="72" t="str">
        <f t="shared" si="2"/>
        <v>（私立）</v>
      </c>
      <c r="Q32" s="73" t="s">
        <v>21</v>
      </c>
    </row>
    <row r="33" spans="1:17" s="48" customFormat="1" ht="42" customHeight="1">
      <c r="A33" s="60" t="s">
        <v>116</v>
      </c>
      <c r="B33" s="61" t="s">
        <v>117</v>
      </c>
      <c r="C33" s="61" t="s">
        <v>118</v>
      </c>
      <c r="D33" s="61" t="s">
        <v>420</v>
      </c>
      <c r="E33" s="62" t="str">
        <f t="shared" si="0"/>
        <v>下松市生野屋南1丁目7番11号</v>
      </c>
      <c r="F33" s="62" t="s">
        <v>168</v>
      </c>
      <c r="G33" s="63">
        <v>40817</v>
      </c>
      <c r="H33" s="64">
        <v>48</v>
      </c>
      <c r="I33" s="62" t="s">
        <v>256</v>
      </c>
      <c r="J33" s="65" t="s">
        <v>192</v>
      </c>
      <c r="K33" s="70" t="s">
        <v>51</v>
      </c>
      <c r="L33" s="71">
        <v>35207</v>
      </c>
      <c r="M33" s="71" t="s">
        <v>36</v>
      </c>
      <c r="N33" s="71" t="s">
        <v>346</v>
      </c>
      <c r="O33" s="71" t="s">
        <v>347</v>
      </c>
      <c r="P33" s="72" t="str">
        <f t="shared" si="2"/>
        <v>（私立）</v>
      </c>
      <c r="Q33" s="73" t="s">
        <v>92</v>
      </c>
    </row>
    <row r="34" spans="1:17" s="48" customFormat="1" ht="42" customHeight="1">
      <c r="A34" s="60" t="s">
        <v>119</v>
      </c>
      <c r="B34" s="61" t="s">
        <v>117</v>
      </c>
      <c r="C34" s="61" t="s">
        <v>118</v>
      </c>
      <c r="D34" s="61" t="s">
        <v>401</v>
      </c>
      <c r="E34" s="62" t="str">
        <f t="shared" si="0"/>
        <v>下松市生野屋南1丁目12番1号</v>
      </c>
      <c r="F34" s="62" t="s">
        <v>168</v>
      </c>
      <c r="G34" s="63">
        <v>40817</v>
      </c>
      <c r="H34" s="64">
        <v>50</v>
      </c>
      <c r="I34" s="62" t="s">
        <v>257</v>
      </c>
      <c r="J34" s="65" t="s">
        <v>192</v>
      </c>
      <c r="K34" s="70" t="s">
        <v>51</v>
      </c>
      <c r="L34" s="71">
        <v>35207</v>
      </c>
      <c r="M34" s="71" t="s">
        <v>36</v>
      </c>
      <c r="N34" s="71" t="s">
        <v>348</v>
      </c>
      <c r="O34" s="71" t="s">
        <v>349</v>
      </c>
      <c r="P34" s="72" t="str">
        <f t="shared" si="2"/>
        <v>（私立）</v>
      </c>
      <c r="Q34" s="73" t="s">
        <v>92</v>
      </c>
    </row>
    <row r="35" spans="1:17" s="48" customFormat="1" ht="42" customHeight="1">
      <c r="A35" s="60" t="s">
        <v>72</v>
      </c>
      <c r="B35" s="61" t="s">
        <v>73</v>
      </c>
      <c r="C35" s="61" t="s">
        <v>293</v>
      </c>
      <c r="D35" s="61" t="s">
        <v>402</v>
      </c>
      <c r="E35" s="62" t="str">
        <f t="shared" si="0"/>
        <v>岩国市美和町生見25番地</v>
      </c>
      <c r="F35" s="62" t="s">
        <v>169</v>
      </c>
      <c r="G35" s="63">
        <v>39904</v>
      </c>
      <c r="H35" s="64">
        <v>50</v>
      </c>
      <c r="I35" s="62" t="s">
        <v>258</v>
      </c>
      <c r="J35" s="65" t="s">
        <v>106</v>
      </c>
      <c r="K35" s="70" t="s">
        <v>51</v>
      </c>
      <c r="L35" s="71">
        <v>35208</v>
      </c>
      <c r="M35" s="71" t="s">
        <v>204</v>
      </c>
      <c r="N35" s="71" t="s">
        <v>74</v>
      </c>
      <c r="O35" s="71" t="s">
        <v>205</v>
      </c>
      <c r="P35" s="72" t="str">
        <f t="shared" si="2"/>
        <v>（私立）</v>
      </c>
      <c r="Q35" s="73" t="s">
        <v>21</v>
      </c>
    </row>
    <row r="36" spans="1:17" s="48" customFormat="1" ht="42" customHeight="1">
      <c r="A36" s="60" t="s">
        <v>100</v>
      </c>
      <c r="B36" s="61" t="s">
        <v>75</v>
      </c>
      <c r="C36" s="61" t="s">
        <v>76</v>
      </c>
      <c r="D36" s="61" t="s">
        <v>77</v>
      </c>
      <c r="E36" s="62" t="str">
        <f t="shared" si="0"/>
        <v>岩国市由宇町980番地１</v>
      </c>
      <c r="F36" s="62" t="s">
        <v>170</v>
      </c>
      <c r="G36" s="63">
        <v>39904</v>
      </c>
      <c r="H36" s="64">
        <v>50</v>
      </c>
      <c r="I36" s="62" t="s">
        <v>259</v>
      </c>
      <c r="J36" s="65" t="s">
        <v>315</v>
      </c>
      <c r="K36" s="70" t="s">
        <v>51</v>
      </c>
      <c r="L36" s="71">
        <v>35208</v>
      </c>
      <c r="M36" s="71" t="s">
        <v>204</v>
      </c>
      <c r="N36" s="71" t="s">
        <v>78</v>
      </c>
      <c r="O36" s="71" t="s">
        <v>101</v>
      </c>
      <c r="P36" s="72" t="str">
        <f t="shared" si="1"/>
        <v>（私立）</v>
      </c>
      <c r="Q36" s="73" t="s">
        <v>21</v>
      </c>
    </row>
    <row r="37" spans="1:17" s="49" customFormat="1" ht="42" customHeight="1">
      <c r="A37" s="60" t="s">
        <v>98</v>
      </c>
      <c r="B37" s="61" t="s">
        <v>75</v>
      </c>
      <c r="C37" s="61" t="s">
        <v>76</v>
      </c>
      <c r="D37" s="61" t="s">
        <v>412</v>
      </c>
      <c r="E37" s="62" t="str">
        <f t="shared" si="0"/>
        <v>岩国市由宇町980番地1</v>
      </c>
      <c r="F37" s="62" t="s">
        <v>170</v>
      </c>
      <c r="G37" s="63">
        <v>40269</v>
      </c>
      <c r="H37" s="64">
        <v>50</v>
      </c>
      <c r="I37" s="62" t="s">
        <v>260</v>
      </c>
      <c r="J37" s="65" t="s">
        <v>206</v>
      </c>
      <c r="K37" s="70" t="s">
        <v>51</v>
      </c>
      <c r="L37" s="71">
        <v>35208</v>
      </c>
      <c r="M37" s="71" t="s">
        <v>95</v>
      </c>
      <c r="N37" s="71" t="s">
        <v>413</v>
      </c>
      <c r="O37" s="71" t="s">
        <v>207</v>
      </c>
      <c r="P37" s="72" t="str">
        <f t="shared" si="1"/>
        <v>（私立）</v>
      </c>
      <c r="Q37" s="73" t="s">
        <v>21</v>
      </c>
    </row>
    <row r="38" spans="1:17" s="49" customFormat="1" ht="42" customHeight="1">
      <c r="A38" s="60" t="s">
        <v>120</v>
      </c>
      <c r="B38" s="61" t="s">
        <v>121</v>
      </c>
      <c r="C38" s="61" t="s">
        <v>122</v>
      </c>
      <c r="D38" s="61" t="s">
        <v>415</v>
      </c>
      <c r="E38" s="62" t="str">
        <f t="shared" si="0"/>
        <v>岩国市錦見3-7-57</v>
      </c>
      <c r="F38" s="62" t="s">
        <v>171</v>
      </c>
      <c r="G38" s="63">
        <v>41000</v>
      </c>
      <c r="H38" s="64">
        <v>50</v>
      </c>
      <c r="I38" s="62" t="s">
        <v>261</v>
      </c>
      <c r="J38" s="65" t="s">
        <v>192</v>
      </c>
      <c r="K38" s="70" t="s">
        <v>51</v>
      </c>
      <c r="L38" s="71">
        <v>35208</v>
      </c>
      <c r="M38" s="71" t="s">
        <v>12</v>
      </c>
      <c r="N38" s="71" t="s">
        <v>123</v>
      </c>
      <c r="O38" s="71" t="s">
        <v>208</v>
      </c>
      <c r="P38" s="72" t="str">
        <f t="shared" si="1"/>
        <v>（私立）</v>
      </c>
      <c r="Q38" s="73" t="s">
        <v>21</v>
      </c>
    </row>
    <row r="39" spans="1:17" s="48" customFormat="1" ht="42" customHeight="1">
      <c r="A39" s="60" t="s">
        <v>105</v>
      </c>
      <c r="B39" s="61" t="s">
        <v>209</v>
      </c>
      <c r="C39" s="61" t="s">
        <v>232</v>
      </c>
      <c r="D39" s="61" t="s">
        <v>233</v>
      </c>
      <c r="E39" s="62" t="str">
        <f t="shared" si="0"/>
        <v>光市岩狩3丁目1-2</v>
      </c>
      <c r="F39" s="62" t="s">
        <v>172</v>
      </c>
      <c r="G39" s="63">
        <v>40634</v>
      </c>
      <c r="H39" s="64">
        <v>50</v>
      </c>
      <c r="I39" s="62" t="s">
        <v>262</v>
      </c>
      <c r="J39" s="65" t="s">
        <v>192</v>
      </c>
      <c r="K39" s="70" t="s">
        <v>51</v>
      </c>
      <c r="L39" s="71">
        <v>35210</v>
      </c>
      <c r="M39" s="71" t="s">
        <v>316</v>
      </c>
      <c r="N39" s="71" t="s">
        <v>277</v>
      </c>
      <c r="O39" s="71" t="s">
        <v>317</v>
      </c>
      <c r="P39" s="74" t="str">
        <f t="shared" si="1"/>
        <v>（私立）</v>
      </c>
      <c r="Q39" s="75" t="s">
        <v>21</v>
      </c>
    </row>
    <row r="40" spans="1:17" s="48" customFormat="1" ht="42" customHeight="1">
      <c r="A40" s="60" t="s">
        <v>96</v>
      </c>
      <c r="B40" s="61" t="s">
        <v>210</v>
      </c>
      <c r="C40" s="61" t="s">
        <v>211</v>
      </c>
      <c r="D40" s="61" t="s">
        <v>417</v>
      </c>
      <c r="E40" s="62" t="str">
        <f t="shared" si="0"/>
        <v>長門市三隅中393番地1</v>
      </c>
      <c r="F40" s="62" t="s">
        <v>173</v>
      </c>
      <c r="G40" s="63">
        <v>39995</v>
      </c>
      <c r="H40" s="64">
        <v>50</v>
      </c>
      <c r="I40" s="62" t="s">
        <v>263</v>
      </c>
      <c r="J40" s="65" t="s">
        <v>106</v>
      </c>
      <c r="K40" s="70" t="s">
        <v>51</v>
      </c>
      <c r="L40" s="71">
        <v>35211</v>
      </c>
      <c r="M40" s="71" t="s">
        <v>97</v>
      </c>
      <c r="N40" s="71" t="s">
        <v>133</v>
      </c>
      <c r="O40" s="71" t="s">
        <v>212</v>
      </c>
      <c r="P40" s="72" t="str">
        <f t="shared" si="1"/>
        <v>（私立）</v>
      </c>
      <c r="Q40" s="73" t="s">
        <v>21</v>
      </c>
    </row>
    <row r="41" spans="1:17" s="48" customFormat="1" ht="42" customHeight="1">
      <c r="A41" s="60" t="s">
        <v>125</v>
      </c>
      <c r="B41" s="61" t="s">
        <v>126</v>
      </c>
      <c r="C41" s="61" t="s">
        <v>370</v>
      </c>
      <c r="D41" s="61" t="s">
        <v>281</v>
      </c>
      <c r="E41" s="62" t="str">
        <f t="shared" si="0"/>
        <v>長門市油谷久富10045番地</v>
      </c>
      <c r="F41" s="62" t="s">
        <v>174</v>
      </c>
      <c r="G41" s="63">
        <v>41000</v>
      </c>
      <c r="H41" s="64">
        <v>50</v>
      </c>
      <c r="I41" s="62" t="s">
        <v>264</v>
      </c>
      <c r="J41" s="65" t="s">
        <v>192</v>
      </c>
      <c r="K41" s="70" t="s">
        <v>51</v>
      </c>
      <c r="L41" s="71">
        <v>35211</v>
      </c>
      <c r="M41" s="71" t="s">
        <v>97</v>
      </c>
      <c r="N41" s="71" t="s">
        <v>299</v>
      </c>
      <c r="O41" s="71" t="s">
        <v>318</v>
      </c>
      <c r="P41" s="72" t="str">
        <f t="shared" si="1"/>
        <v>（私立）</v>
      </c>
      <c r="Q41" s="73" t="s">
        <v>21</v>
      </c>
    </row>
    <row r="42" spans="1:17" s="49" customFormat="1" ht="42" customHeight="1">
      <c r="A42" s="60" t="s">
        <v>127</v>
      </c>
      <c r="B42" s="61" t="s">
        <v>128</v>
      </c>
      <c r="C42" s="61" t="s">
        <v>287</v>
      </c>
      <c r="D42" s="61" t="s">
        <v>283</v>
      </c>
      <c r="E42" s="62" t="str">
        <f t="shared" si="0"/>
        <v>長門市深川湯本10620-2</v>
      </c>
      <c r="F42" s="62" t="s">
        <v>175</v>
      </c>
      <c r="G42" s="63">
        <v>41000</v>
      </c>
      <c r="H42" s="64">
        <v>50</v>
      </c>
      <c r="I42" s="62" t="s">
        <v>265</v>
      </c>
      <c r="J42" s="65" t="s">
        <v>192</v>
      </c>
      <c r="K42" s="70" t="s">
        <v>51</v>
      </c>
      <c r="L42" s="71">
        <v>35211</v>
      </c>
      <c r="M42" s="71" t="s">
        <v>97</v>
      </c>
      <c r="N42" s="71" t="s">
        <v>303</v>
      </c>
      <c r="O42" s="71" t="s">
        <v>319</v>
      </c>
      <c r="P42" s="72" t="str">
        <f t="shared" si="1"/>
        <v>（私立）</v>
      </c>
      <c r="Q42" s="73" t="s">
        <v>21</v>
      </c>
    </row>
    <row r="43" spans="1:17" s="48" customFormat="1" ht="42" customHeight="1">
      <c r="A43" s="60" t="s">
        <v>104</v>
      </c>
      <c r="B43" s="61" t="s">
        <v>213</v>
      </c>
      <c r="C43" s="61" t="s">
        <v>414</v>
      </c>
      <c r="D43" s="61" t="s">
        <v>404</v>
      </c>
      <c r="E43" s="62" t="str">
        <f t="shared" si="0"/>
        <v>柳井市伊保庄4472</v>
      </c>
      <c r="F43" s="62" t="s">
        <v>176</v>
      </c>
      <c r="G43" s="63">
        <v>40634</v>
      </c>
      <c r="H43" s="64">
        <v>50</v>
      </c>
      <c r="I43" s="62" t="s">
        <v>266</v>
      </c>
      <c r="J43" s="65" t="s">
        <v>315</v>
      </c>
      <c r="K43" s="70" t="s">
        <v>51</v>
      </c>
      <c r="L43" s="71">
        <v>35212</v>
      </c>
      <c r="M43" s="71" t="s">
        <v>320</v>
      </c>
      <c r="N43" s="71" t="s">
        <v>321</v>
      </c>
      <c r="O43" s="71" t="s">
        <v>214</v>
      </c>
      <c r="P43" s="74" t="str">
        <f t="shared" si="1"/>
        <v>（私立）</v>
      </c>
      <c r="Q43" s="75" t="s">
        <v>21</v>
      </c>
    </row>
    <row r="44" spans="1:17" s="48" customFormat="1" ht="42" customHeight="1">
      <c r="A44" s="60" t="s">
        <v>215</v>
      </c>
      <c r="B44" s="61" t="s">
        <v>216</v>
      </c>
      <c r="C44" s="61" t="s">
        <v>217</v>
      </c>
      <c r="D44" s="61" t="s">
        <v>218</v>
      </c>
      <c r="E44" s="62" t="str">
        <f t="shared" si="0"/>
        <v>美祢市於福町上4017-1番地</v>
      </c>
      <c r="F44" s="62" t="s">
        <v>177</v>
      </c>
      <c r="G44" s="63">
        <v>39356</v>
      </c>
      <c r="H44" s="64">
        <v>50</v>
      </c>
      <c r="I44" s="62" t="s">
        <v>267</v>
      </c>
      <c r="J44" s="65" t="s">
        <v>106</v>
      </c>
      <c r="K44" s="70" t="s">
        <v>51</v>
      </c>
      <c r="L44" s="71">
        <v>35213</v>
      </c>
      <c r="M44" s="71" t="s">
        <v>39</v>
      </c>
      <c r="N44" s="71" t="s">
        <v>278</v>
      </c>
      <c r="O44" s="71" t="s">
        <v>57</v>
      </c>
      <c r="P44" s="72" t="str">
        <f t="shared" si="1"/>
        <v>（私立）</v>
      </c>
      <c r="Q44" s="73" t="s">
        <v>21</v>
      </c>
    </row>
    <row r="45" spans="1:17" s="48" customFormat="1" ht="42" customHeight="1">
      <c r="A45" s="60" t="s">
        <v>62</v>
      </c>
      <c r="B45" s="61" t="s">
        <v>219</v>
      </c>
      <c r="C45" s="61" t="s">
        <v>408</v>
      </c>
      <c r="D45" s="61" t="s">
        <v>409</v>
      </c>
      <c r="E45" s="62" t="str">
        <f t="shared" si="0"/>
        <v>周南市鹿野下10513番地の１</v>
      </c>
      <c r="F45" s="62" t="s">
        <v>178</v>
      </c>
      <c r="G45" s="63">
        <v>39173</v>
      </c>
      <c r="H45" s="64">
        <v>38</v>
      </c>
      <c r="I45" s="62" t="s">
        <v>268</v>
      </c>
      <c r="J45" s="65" t="s">
        <v>106</v>
      </c>
      <c r="K45" s="70" t="s">
        <v>51</v>
      </c>
      <c r="L45" s="71">
        <v>35215</v>
      </c>
      <c r="M45" s="71" t="s">
        <v>49</v>
      </c>
      <c r="N45" s="71" t="s">
        <v>324</v>
      </c>
      <c r="O45" s="71" t="s">
        <v>50</v>
      </c>
      <c r="P45" s="72" t="str">
        <f t="shared" si="1"/>
        <v>（私立）</v>
      </c>
      <c r="Q45" s="73" t="s">
        <v>21</v>
      </c>
    </row>
    <row r="46" spans="1:17" s="48" customFormat="1" ht="42" customHeight="1">
      <c r="A46" s="60" t="s">
        <v>220</v>
      </c>
      <c r="B46" s="61" t="s">
        <v>219</v>
      </c>
      <c r="C46" s="61" t="s">
        <v>408</v>
      </c>
      <c r="D46" s="61" t="s">
        <v>409</v>
      </c>
      <c r="E46" s="62" t="str">
        <f t="shared" si="0"/>
        <v>周南市鹿野下1010番地</v>
      </c>
      <c r="F46" s="62" t="s">
        <v>178</v>
      </c>
      <c r="G46" s="63">
        <v>39904</v>
      </c>
      <c r="H46" s="64">
        <v>50</v>
      </c>
      <c r="I46" s="62" t="s">
        <v>268</v>
      </c>
      <c r="J46" s="65" t="s">
        <v>106</v>
      </c>
      <c r="K46" s="70" t="s">
        <v>51</v>
      </c>
      <c r="L46" s="71">
        <v>35215</v>
      </c>
      <c r="M46" s="71" t="s">
        <v>221</v>
      </c>
      <c r="N46" s="71" t="s">
        <v>79</v>
      </c>
      <c r="O46" s="71" t="s">
        <v>222</v>
      </c>
      <c r="P46" s="72" t="str">
        <f t="shared" si="1"/>
        <v>（私立）</v>
      </c>
      <c r="Q46" s="73" t="s">
        <v>21</v>
      </c>
    </row>
    <row r="47" spans="1:17" s="48" customFormat="1" ht="42" customHeight="1">
      <c r="A47" s="60" t="s">
        <v>80</v>
      </c>
      <c r="B47" s="61" t="s">
        <v>223</v>
      </c>
      <c r="C47" s="61" t="s">
        <v>102</v>
      </c>
      <c r="D47" s="61" t="s">
        <v>365</v>
      </c>
      <c r="E47" s="62" t="str">
        <f t="shared" si="0"/>
        <v>周南市大字久米752番地4</v>
      </c>
      <c r="F47" s="62" t="s">
        <v>179</v>
      </c>
      <c r="G47" s="63">
        <v>39904</v>
      </c>
      <c r="H47" s="64">
        <v>50</v>
      </c>
      <c r="I47" s="62" t="s">
        <v>269</v>
      </c>
      <c r="J47" s="65" t="s">
        <v>106</v>
      </c>
      <c r="K47" s="70" t="s">
        <v>51</v>
      </c>
      <c r="L47" s="71">
        <v>35215</v>
      </c>
      <c r="M47" s="71" t="s">
        <v>221</v>
      </c>
      <c r="N47" s="71" t="s">
        <v>134</v>
      </c>
      <c r="O47" s="71" t="s">
        <v>81</v>
      </c>
      <c r="P47" s="72" t="str">
        <f t="shared" si="1"/>
        <v>（私立）</v>
      </c>
      <c r="Q47" s="73" t="s">
        <v>21</v>
      </c>
    </row>
    <row r="48" spans="1:17" s="48" customFormat="1" ht="42" customHeight="1">
      <c r="A48" s="60" t="s">
        <v>85</v>
      </c>
      <c r="B48" s="61" t="s">
        <v>82</v>
      </c>
      <c r="C48" s="61" t="s">
        <v>83</v>
      </c>
      <c r="D48" s="61" t="s">
        <v>86</v>
      </c>
      <c r="E48" s="62" t="str">
        <f t="shared" si="0"/>
        <v>周南市大字大島637番地の2</v>
      </c>
      <c r="F48" s="62" t="s">
        <v>180</v>
      </c>
      <c r="G48" s="63">
        <v>39904</v>
      </c>
      <c r="H48" s="64">
        <v>40</v>
      </c>
      <c r="I48" s="62" t="s">
        <v>270</v>
      </c>
      <c r="J48" s="65" t="s">
        <v>106</v>
      </c>
      <c r="K48" s="70" t="s">
        <v>51</v>
      </c>
      <c r="L48" s="71">
        <v>35215</v>
      </c>
      <c r="M48" s="71" t="s">
        <v>221</v>
      </c>
      <c r="N48" s="71" t="s">
        <v>84</v>
      </c>
      <c r="O48" s="71" t="s">
        <v>224</v>
      </c>
      <c r="P48" s="72" t="str">
        <f t="shared" si="1"/>
        <v>（私立）</v>
      </c>
      <c r="Q48" s="73" t="s">
        <v>21</v>
      </c>
    </row>
    <row r="49" spans="1:17" s="48" customFormat="1" ht="42" customHeight="1">
      <c r="A49" s="60" t="s">
        <v>129</v>
      </c>
      <c r="B49" s="61" t="s">
        <v>130</v>
      </c>
      <c r="C49" s="61" t="s">
        <v>302</v>
      </c>
      <c r="D49" s="61" t="s">
        <v>407</v>
      </c>
      <c r="E49" s="62" t="str">
        <f t="shared" si="0"/>
        <v>周南市大字米光356番地</v>
      </c>
      <c r="F49" s="62" t="s">
        <v>181</v>
      </c>
      <c r="G49" s="63">
        <v>41000</v>
      </c>
      <c r="H49" s="64">
        <v>50</v>
      </c>
      <c r="I49" s="62" t="s">
        <v>271</v>
      </c>
      <c r="J49" s="65" t="s">
        <v>192</v>
      </c>
      <c r="K49" s="70" t="s">
        <v>51</v>
      </c>
      <c r="L49" s="71">
        <v>35215</v>
      </c>
      <c r="M49" s="71" t="s">
        <v>221</v>
      </c>
      <c r="N49" s="71" t="s">
        <v>284</v>
      </c>
      <c r="O49" s="71" t="s">
        <v>350</v>
      </c>
      <c r="P49" s="72" t="str">
        <f t="shared" si="1"/>
        <v>（私立）</v>
      </c>
      <c r="Q49" s="73" t="s">
        <v>21</v>
      </c>
    </row>
    <row r="50" spans="1:17" s="48" customFormat="1" ht="57" customHeight="1">
      <c r="A50" s="60" t="s">
        <v>288</v>
      </c>
      <c r="B50" s="61" t="s">
        <v>41</v>
      </c>
      <c r="C50" s="61" t="s">
        <v>418</v>
      </c>
      <c r="D50" s="61" t="s">
        <v>366</v>
      </c>
      <c r="E50" s="62" t="str">
        <f t="shared" si="0"/>
        <v>山陽小野田市大字小野田11337番地1</v>
      </c>
      <c r="F50" s="62" t="s">
        <v>351</v>
      </c>
      <c r="G50" s="63">
        <v>41000</v>
      </c>
      <c r="H50" s="64">
        <v>40</v>
      </c>
      <c r="I50" s="62" t="s">
        <v>272</v>
      </c>
      <c r="J50" s="65" t="s">
        <v>192</v>
      </c>
      <c r="K50" s="70" t="s">
        <v>51</v>
      </c>
      <c r="L50" s="79">
        <v>35216</v>
      </c>
      <c r="M50" s="79" t="s">
        <v>124</v>
      </c>
      <c r="N50" s="71" t="s">
        <v>419</v>
      </c>
      <c r="O50" s="71" t="s">
        <v>352</v>
      </c>
      <c r="P50" s="74" t="str">
        <f>IF(Q50="","",IF(OR(Q50="国",Q50="県",Q50="市町",Q50="組合その他"),"（公立）","（私立）"))</f>
        <v>（公立）</v>
      </c>
      <c r="Q50" s="73" t="s">
        <v>19</v>
      </c>
    </row>
    <row r="51" spans="1:17" s="48" customFormat="1" ht="57.75" customHeight="1">
      <c r="A51" s="60" t="s">
        <v>225</v>
      </c>
      <c r="B51" s="61" t="s">
        <v>230</v>
      </c>
      <c r="C51" s="61" t="s">
        <v>297</v>
      </c>
      <c r="D51" s="61" t="s">
        <v>405</v>
      </c>
      <c r="E51" s="62" t="str">
        <f t="shared" si="0"/>
        <v>大島郡周防大島町油良1020番地</v>
      </c>
      <c r="F51" s="62" t="s">
        <v>182</v>
      </c>
      <c r="G51" s="63">
        <v>40634</v>
      </c>
      <c r="H51" s="64">
        <v>50</v>
      </c>
      <c r="I51" s="62" t="s">
        <v>273</v>
      </c>
      <c r="J51" s="65" t="s">
        <v>106</v>
      </c>
      <c r="K51" s="70" t="s">
        <v>51</v>
      </c>
      <c r="L51" s="80">
        <v>35305</v>
      </c>
      <c r="M51" s="71" t="s">
        <v>138</v>
      </c>
      <c r="N51" s="71" t="s">
        <v>90</v>
      </c>
      <c r="O51" s="71" t="s">
        <v>226</v>
      </c>
      <c r="P51" s="72" t="str">
        <f>IF(Q51="","",IF(OR(Q51="国",Q51="県",Q51="市町",Q51="組合その他"),"（公立）","（私立）"))</f>
        <v>（私立）</v>
      </c>
      <c r="Q51" s="73" t="s">
        <v>21</v>
      </c>
    </row>
    <row r="52" spans="1:17" s="48" customFormat="1" ht="42" customHeight="1">
      <c r="A52" s="60" t="s">
        <v>63</v>
      </c>
      <c r="B52" s="61" t="s">
        <v>103</v>
      </c>
      <c r="C52" s="61" t="s">
        <v>285</v>
      </c>
      <c r="D52" s="61" t="s">
        <v>325</v>
      </c>
      <c r="E52" s="62" t="str">
        <f t="shared" si="0"/>
        <v>熊毛郡田布施町大字川西字宮川1167</v>
      </c>
      <c r="F52" s="62" t="s">
        <v>183</v>
      </c>
      <c r="G52" s="63">
        <v>39173</v>
      </c>
      <c r="H52" s="64">
        <v>80</v>
      </c>
      <c r="I52" s="62" t="s">
        <v>274</v>
      </c>
      <c r="J52" s="65" t="s">
        <v>106</v>
      </c>
      <c r="K52" s="70" t="s">
        <v>51</v>
      </c>
      <c r="L52" s="71">
        <v>35343</v>
      </c>
      <c r="M52" s="71" t="s">
        <v>139</v>
      </c>
      <c r="N52" s="71" t="s">
        <v>52</v>
      </c>
      <c r="O52" s="71" t="s">
        <v>53</v>
      </c>
      <c r="P52" s="72" t="str">
        <f>IF(Q52="","",IF(OR(Q52="国",Q52="県",Q52="市町",Q52="組合その他"),"（公立）","（私立）"))</f>
        <v>（私立）</v>
      </c>
      <c r="Q52" s="73" t="s">
        <v>21</v>
      </c>
    </row>
    <row r="53" spans="1:17" s="48" customFormat="1" ht="42" customHeight="1">
      <c r="A53" s="60" t="s">
        <v>87</v>
      </c>
      <c r="B53" s="61" t="s">
        <v>227</v>
      </c>
      <c r="C53" s="61" t="s">
        <v>416</v>
      </c>
      <c r="D53" s="61" t="s">
        <v>367</v>
      </c>
      <c r="E53" s="62" t="str">
        <f t="shared" si="0"/>
        <v>熊毛郡田布施町宿井406番地</v>
      </c>
      <c r="F53" s="62" t="s">
        <v>184</v>
      </c>
      <c r="G53" s="63">
        <v>39904</v>
      </c>
      <c r="H53" s="64">
        <v>10</v>
      </c>
      <c r="I53" s="62" t="s">
        <v>275</v>
      </c>
      <c r="J53" s="65" t="s">
        <v>106</v>
      </c>
      <c r="K53" s="70" t="s">
        <v>51</v>
      </c>
      <c r="L53" s="79" t="s">
        <v>88</v>
      </c>
      <c r="M53" s="71" t="s">
        <v>139</v>
      </c>
      <c r="N53" s="71" t="s">
        <v>91</v>
      </c>
      <c r="O53" s="71" t="s">
        <v>228</v>
      </c>
      <c r="P53" s="72" t="str">
        <f>IF(Q53="","",IF(OR(Q53="国",Q53="県",Q53="市町",Q53="組合その他"),"（公立）","（私立）"))</f>
        <v>（私立）</v>
      </c>
      <c r="Q53" s="73" t="s">
        <v>21</v>
      </c>
    </row>
    <row r="54" spans="1:17" s="48" customFormat="1" ht="42" customHeight="1">
      <c r="A54" s="60" t="s">
        <v>190</v>
      </c>
      <c r="B54" s="61" t="s">
        <v>103</v>
      </c>
      <c r="C54" s="61" t="s">
        <v>285</v>
      </c>
      <c r="D54" s="61" t="s">
        <v>406</v>
      </c>
      <c r="E54" s="62" t="str">
        <f t="shared" si="0"/>
        <v>熊毛郡田布施町大字川西1144</v>
      </c>
      <c r="F54" s="62" t="s">
        <v>183</v>
      </c>
      <c r="G54" s="63">
        <v>40634</v>
      </c>
      <c r="H54" s="64">
        <v>60</v>
      </c>
      <c r="I54" s="62" t="s">
        <v>274</v>
      </c>
      <c r="J54" s="65" t="s">
        <v>106</v>
      </c>
      <c r="K54" s="70" t="s">
        <v>51</v>
      </c>
      <c r="L54" s="71" t="s">
        <v>88</v>
      </c>
      <c r="M54" s="71" t="s">
        <v>139</v>
      </c>
      <c r="N54" s="71" t="s">
        <v>229</v>
      </c>
      <c r="O54" s="71" t="s">
        <v>322</v>
      </c>
      <c r="P54" s="74" t="str">
        <f>IF(Q54="","",IF(OR(Q54="国",Q54="県",Q54="市町",Q54="組合その他"),"（公立）","（私立）"))</f>
        <v>（私立）</v>
      </c>
      <c r="Q54" s="75" t="s">
        <v>21</v>
      </c>
    </row>
    <row r="55" spans="1:17" s="37" customFormat="1" ht="42" customHeight="1">
      <c r="A55" s="38" t="s">
        <v>191</v>
      </c>
      <c r="B55" s="39" t="s">
        <v>103</v>
      </c>
      <c r="C55" s="39" t="s">
        <v>285</v>
      </c>
      <c r="D55" s="39" t="s">
        <v>353</v>
      </c>
      <c r="E55" s="40" t="str">
        <f t="shared" si="0"/>
        <v>熊毛郡田布施町大字川西字宮川1167</v>
      </c>
      <c r="F55" s="40" t="s">
        <v>183</v>
      </c>
      <c r="G55" s="41">
        <v>40634</v>
      </c>
      <c r="H55" s="47">
        <v>50</v>
      </c>
      <c r="I55" s="40" t="s">
        <v>274</v>
      </c>
      <c r="J55" s="42"/>
      <c r="K55" s="43" t="s">
        <v>51</v>
      </c>
      <c r="L55" s="44" t="s">
        <v>88</v>
      </c>
      <c r="M55" s="44" t="s">
        <v>139</v>
      </c>
      <c r="N55" s="44" t="s">
        <v>354</v>
      </c>
      <c r="O55" s="44" t="s">
        <v>355</v>
      </c>
      <c r="P55" s="45" t="str">
        <f t="shared" si="1"/>
        <v>（私立）</v>
      </c>
      <c r="Q55" s="46" t="s">
        <v>21</v>
      </c>
    </row>
    <row r="56" spans="1:8" ht="12.75">
      <c r="A56" s="2">
        <f>COUNTA(A8:A55)</f>
        <v>48</v>
      </c>
      <c r="H56" s="2">
        <f>SUM(H8:H55)</f>
        <v>2399</v>
      </c>
    </row>
    <row r="57" spans="1:14" ht="13.5" thickBot="1">
      <c r="A57" s="3" t="s">
        <v>29</v>
      </c>
      <c r="C57" s="4" t="s">
        <v>30</v>
      </c>
      <c r="H57" s="3" t="s">
        <v>31</v>
      </c>
      <c r="N57" s="4" t="s">
        <v>32</v>
      </c>
    </row>
    <row r="58" spans="3:17" ht="13.5" thickTop="1">
      <c r="C58" s="5" t="s">
        <v>33</v>
      </c>
      <c r="D58" s="6">
        <f>COUNTIF($M$8:$M$55,C58)</f>
        <v>7</v>
      </c>
      <c r="N58" s="7"/>
      <c r="O58" s="8" t="s">
        <v>16</v>
      </c>
      <c r="P58" s="8" t="s">
        <v>25</v>
      </c>
      <c r="Q58" s="9" t="s">
        <v>6</v>
      </c>
    </row>
    <row r="59" spans="3:17" ht="12.75">
      <c r="C59" s="10" t="s">
        <v>9</v>
      </c>
      <c r="D59" s="11">
        <f aca="true" t="shared" si="3" ref="D59:D70">COUNTIF($M$8:$M$55,C59)</f>
        <v>5</v>
      </c>
      <c r="N59" s="83" t="s">
        <v>27</v>
      </c>
      <c r="O59" s="12" t="s">
        <v>17</v>
      </c>
      <c r="P59" s="12">
        <f aca="true" t="shared" si="4" ref="P59:P66">COUNTIF($Q$8:$Q$55,O59)</f>
        <v>0</v>
      </c>
      <c r="Q59" s="13">
        <f aca="true" t="shared" si="5" ref="Q59:Q66">SUMIF($Q$8:$Q$55,O59,$H$8:$H$55)</f>
        <v>0</v>
      </c>
    </row>
    <row r="60" spans="3:17" ht="12.75">
      <c r="C60" s="10" t="s">
        <v>34</v>
      </c>
      <c r="D60" s="11">
        <f t="shared" si="3"/>
        <v>6</v>
      </c>
      <c r="N60" s="84"/>
      <c r="O60" s="12" t="s">
        <v>18</v>
      </c>
      <c r="P60" s="12">
        <f t="shared" si="4"/>
        <v>0</v>
      </c>
      <c r="Q60" s="13">
        <f t="shared" si="5"/>
        <v>0</v>
      </c>
    </row>
    <row r="61" spans="3:17" ht="12.75">
      <c r="C61" s="10" t="s">
        <v>11</v>
      </c>
      <c r="D61" s="11">
        <f t="shared" si="3"/>
        <v>2</v>
      </c>
      <c r="N61" s="84"/>
      <c r="O61" s="12" t="s">
        <v>19</v>
      </c>
      <c r="P61" s="12">
        <f t="shared" si="4"/>
        <v>3</v>
      </c>
      <c r="Q61" s="13">
        <f>SUMIF($Q$8:$Q$55,O61,$H$8:$H$55)</f>
        <v>110</v>
      </c>
    </row>
    <row r="62" spans="3:17" ht="13.5" thickBot="1">
      <c r="C62" s="10" t="s">
        <v>35</v>
      </c>
      <c r="D62" s="11">
        <f t="shared" si="3"/>
        <v>5</v>
      </c>
      <c r="N62" s="85"/>
      <c r="O62" s="14" t="s">
        <v>20</v>
      </c>
      <c r="P62" s="14">
        <f t="shared" si="4"/>
        <v>0</v>
      </c>
      <c r="Q62" s="15">
        <f t="shared" si="5"/>
        <v>0</v>
      </c>
    </row>
    <row r="63" spans="3:17" ht="13.5" thickTop="1">
      <c r="C63" s="10" t="s">
        <v>36</v>
      </c>
      <c r="D63" s="11">
        <f t="shared" si="3"/>
        <v>2</v>
      </c>
      <c r="N63" s="84" t="s">
        <v>28</v>
      </c>
      <c r="O63" s="16" t="s">
        <v>21</v>
      </c>
      <c r="P63" s="16">
        <f t="shared" si="4"/>
        <v>45</v>
      </c>
      <c r="Q63" s="17">
        <f t="shared" si="5"/>
        <v>2289</v>
      </c>
    </row>
    <row r="64" spans="3:17" ht="12.75">
      <c r="C64" s="10" t="s">
        <v>12</v>
      </c>
      <c r="D64" s="11">
        <f t="shared" si="3"/>
        <v>4</v>
      </c>
      <c r="N64" s="84"/>
      <c r="O64" s="12" t="s">
        <v>22</v>
      </c>
      <c r="P64" s="12">
        <f t="shared" si="4"/>
        <v>0</v>
      </c>
      <c r="Q64" s="13">
        <f t="shared" si="5"/>
        <v>0</v>
      </c>
    </row>
    <row r="65" spans="3:17" ht="12.75">
      <c r="C65" s="10" t="s">
        <v>37</v>
      </c>
      <c r="D65" s="11">
        <f t="shared" si="3"/>
        <v>1</v>
      </c>
      <c r="N65" s="84"/>
      <c r="O65" s="12" t="s">
        <v>23</v>
      </c>
      <c r="P65" s="12">
        <f t="shared" si="4"/>
        <v>0</v>
      </c>
      <c r="Q65" s="13">
        <f t="shared" si="5"/>
        <v>0</v>
      </c>
    </row>
    <row r="66" spans="3:17" ht="13.5" thickBot="1">
      <c r="C66" s="10" t="s">
        <v>10</v>
      </c>
      <c r="D66" s="11">
        <f t="shared" si="3"/>
        <v>3</v>
      </c>
      <c r="N66" s="86"/>
      <c r="O66" s="27" t="s">
        <v>24</v>
      </c>
      <c r="P66" s="27">
        <f t="shared" si="4"/>
        <v>0</v>
      </c>
      <c r="Q66" s="28">
        <f t="shared" si="5"/>
        <v>0</v>
      </c>
    </row>
    <row r="67" spans="3:17" ht="13.5" thickTop="1">
      <c r="C67" s="10" t="s">
        <v>38</v>
      </c>
      <c r="D67" s="11">
        <f t="shared" si="3"/>
        <v>1</v>
      </c>
      <c r="P67" s="29">
        <f>SUM(P59:P66)</f>
        <v>48</v>
      </c>
      <c r="Q67" s="29">
        <f>SUM(Q59:Q66)</f>
        <v>2399</v>
      </c>
    </row>
    <row r="68" spans="3:4" ht="12.75">
      <c r="C68" s="10" t="s">
        <v>39</v>
      </c>
      <c r="D68" s="11">
        <f t="shared" si="3"/>
        <v>1</v>
      </c>
    </row>
    <row r="69" spans="3:4" ht="12.75">
      <c r="C69" s="10" t="s">
        <v>40</v>
      </c>
      <c r="D69" s="11">
        <f t="shared" si="3"/>
        <v>5</v>
      </c>
    </row>
    <row r="70" spans="3:4" ht="13.5" thickBot="1">
      <c r="C70" s="81" t="s">
        <v>41</v>
      </c>
      <c r="D70" s="30">
        <f t="shared" si="3"/>
        <v>1</v>
      </c>
    </row>
    <row r="71" spans="3:4" ht="13.5" thickBot="1" thickTop="1">
      <c r="C71" s="31" t="s">
        <v>42</v>
      </c>
      <c r="D71" s="32">
        <f>SUM(D58:D70)</f>
        <v>43</v>
      </c>
    </row>
    <row r="72" spans="3:4" ht="13.5" thickTop="1">
      <c r="C72" s="33" t="s">
        <v>140</v>
      </c>
      <c r="D72" s="34">
        <f aca="true" t="shared" si="6" ref="D72:D80">COUNTIF($M$8:$M$55,C72)</f>
        <v>1</v>
      </c>
    </row>
    <row r="73" spans="3:4" ht="12.75">
      <c r="C73" s="10" t="s">
        <v>141</v>
      </c>
      <c r="D73" s="11">
        <f t="shared" si="6"/>
        <v>0</v>
      </c>
    </row>
    <row r="74" spans="3:4" ht="12.75">
      <c r="C74" s="10" t="s">
        <v>142</v>
      </c>
      <c r="D74" s="11">
        <f t="shared" si="6"/>
        <v>0</v>
      </c>
    </row>
    <row r="75" spans="3:4" ht="12.75">
      <c r="C75" s="10" t="s">
        <v>143</v>
      </c>
      <c r="D75" s="11">
        <f t="shared" si="6"/>
        <v>4</v>
      </c>
    </row>
    <row r="76" spans="3:4" ht="12.75">
      <c r="C76" s="10" t="s">
        <v>144</v>
      </c>
      <c r="D76" s="11">
        <f t="shared" si="6"/>
        <v>0</v>
      </c>
    </row>
    <row r="77" spans="3:4" ht="12.75">
      <c r="C77" s="10" t="s">
        <v>43</v>
      </c>
      <c r="D77" s="11">
        <f t="shared" si="6"/>
        <v>0</v>
      </c>
    </row>
    <row r="78" spans="3:4" ht="12.75">
      <c r="C78" s="10" t="s">
        <v>44</v>
      </c>
      <c r="D78" s="11">
        <f t="shared" si="6"/>
        <v>0</v>
      </c>
    </row>
    <row r="79" spans="3:4" ht="12.75">
      <c r="C79" s="10" t="s">
        <v>145</v>
      </c>
      <c r="D79" s="11">
        <f t="shared" si="6"/>
        <v>0</v>
      </c>
    </row>
    <row r="80" spans="3:4" ht="13.5" thickBot="1">
      <c r="C80" s="81" t="s">
        <v>45</v>
      </c>
      <c r="D80" s="30">
        <f t="shared" si="6"/>
        <v>0</v>
      </c>
    </row>
    <row r="81" spans="3:4" ht="13.5" thickBot="1" thickTop="1">
      <c r="C81" s="31" t="s">
        <v>46</v>
      </c>
      <c r="D81" s="32">
        <f>SUM(D72:D80)</f>
        <v>5</v>
      </c>
    </row>
    <row r="82" spans="3:5" ht="13.5" thickBot="1" thickTop="1">
      <c r="C82" s="35" t="s">
        <v>47</v>
      </c>
      <c r="D82" s="36">
        <f>D71+D81</f>
        <v>48</v>
      </c>
      <c r="E82" s="1">
        <f>IF(D82=A56,"","おかしいぞ～？")</f>
      </c>
    </row>
    <row r="83" ht="13.5" thickTop="1"/>
  </sheetData>
  <sheetProtection/>
  <mergeCells count="3">
    <mergeCell ref="B3:E3"/>
    <mergeCell ref="N59:N62"/>
    <mergeCell ref="N63:N66"/>
  </mergeCells>
  <dataValidations count="5">
    <dataValidation type="list" allowBlank="1" showInputMessage="1" showErrorMessage="1" sqref="Q19:Q21 Q8 Q30:Q31 Q35:Q38 Q15:Q17 Q26:Q28 Q40:Q42 Q44:Q53">
      <formula1>#REF!</formula1>
    </dataValidation>
    <dataValidation type="list" allowBlank="1" showInputMessage="1" showErrorMessage="1" sqref="Q29 Q33:Q34">
      <formula1>#REF!</formula1>
    </dataValidation>
    <dataValidation type="list" allowBlank="1" showInputMessage="1" showErrorMessage="1" sqref="Q22:Q25 Q18 Q39 Q43 Q54:Q55">
      <formula1>#REF!</formula1>
    </dataValidation>
    <dataValidation type="list" allowBlank="1" showInputMessage="1" showErrorMessage="1" sqref="Q32">
      <formula1>#REF!</formula1>
    </dataValidation>
    <dataValidation type="list" allowBlank="1" showInputMessage="1" showErrorMessage="1" sqref="Q9:Q14">
      <formula1>#REF!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周管　海帆</cp:lastModifiedBy>
  <cp:lastPrinted>2023-05-25T10:50:12Z</cp:lastPrinted>
  <dcterms:created xsi:type="dcterms:W3CDTF">2004-04-01T04:18:14Z</dcterms:created>
  <dcterms:modified xsi:type="dcterms:W3CDTF">2024-05-20T01:11:03Z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1694638230</vt:i4>
  </property>
  <property fmtid="{D5CDD505-2E9C-101B-9397-08002B2CF9AE}" pid="3" name="_EmailSubject">
    <vt:lpwstr>保健福祉施設等名簿（平成１６年度）作成依頼について</vt:lpwstr>
  </property>
  <property fmtid="{D5CDD505-2E9C-101B-9397-08002B2CF9AE}" pid="4" name="_AuthorEmail">
    <vt:lpwstr>harada.kazumitsu@pref.yamaguchi.lg.jp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