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060" tabRatio="897" activeTab="1"/>
  </bookViews>
  <sheets>
    <sheet name="(1) 乳児院" sheetId="1" r:id="rId1"/>
    <sheet name="(2) 児童養護施設" sheetId="2" r:id="rId2"/>
    <sheet name="(3) 児童心理治療施設" sheetId="3" r:id="rId3"/>
    <sheet name="(4) 児童家庭支援センター" sheetId="4" r:id="rId4"/>
    <sheet name="(5) 福祉型障害児入所施設" sheetId="5" r:id="rId5"/>
    <sheet name="(6) 医療型障害児入所施設" sheetId="6" r:id="rId6"/>
    <sheet name="(7) 福祉型児童発達支援センター " sheetId="7" r:id="rId7"/>
    <sheet name="(8)障害児通所支援事業所　①児童発達支援事業所" sheetId="8" r:id="rId8"/>
    <sheet name="(8) 障害児通所支援事業所　②医療型児童発達支援事業所" sheetId="9" r:id="rId9"/>
    <sheet name="(8)障害児通所支援事業所　③放課後等デイサービス" sheetId="10" r:id="rId10"/>
    <sheet name="(8)障害児通所支援事業所　④居宅訪問型児童発達支援" sheetId="11" r:id="rId11"/>
    <sheet name="(8)障害児通所支援事業所　⑤保育所等訪問支援事業所 " sheetId="12" r:id="rId12"/>
    <sheet name="(9) 児童自立支援施設" sheetId="13" r:id="rId13"/>
    <sheet name="(10) 助産施設" sheetId="14" r:id="rId14"/>
    <sheet name="(11) 母子生活支援施設" sheetId="15" r:id="rId15"/>
    <sheet name="(12) ファミリーホーム" sheetId="16" r:id="rId16"/>
    <sheet name="(13)保育所" sheetId="17" r:id="rId17"/>
    <sheet name="(14) へき地保育所" sheetId="18" r:id="rId18"/>
    <sheet name="(15) 児童厚生施設　①児童館" sheetId="19" r:id="rId19"/>
    <sheet name="(15)児童厚生施設　②児童遊園" sheetId="20" r:id="rId20"/>
  </sheets>
  <definedNames>
    <definedName name="_xlnm._FilterDatabase" localSheetId="0" hidden="1">'(1) 乳児院'!$A$9:$J$10</definedName>
    <definedName name="_xlnm._FilterDatabase" localSheetId="13" hidden="1">'(10) 助産施設'!$B$8:$K$12</definedName>
    <definedName name="_xlnm._FilterDatabase" localSheetId="14" hidden="1">'(11) 母子生活支援施設'!$A$8:$J$9</definedName>
    <definedName name="_xlnm._FilterDatabase" localSheetId="16" hidden="1">'(13)保育所'!$A$8:$Z$324</definedName>
    <definedName name="_xlnm._FilterDatabase" localSheetId="1" hidden="1">'(2) 児童養護施設'!$A$8:$J$18</definedName>
    <definedName name="_xlnm._FilterDatabase" localSheetId="2" hidden="1">'(3) 児童心理治療施設'!$A$8:$J$9</definedName>
    <definedName name="_xlnm._FilterDatabase" localSheetId="3" hidden="1">'(4) 児童家庭支援センター'!$A$8:$J$13</definedName>
    <definedName name="_xlnm._FilterDatabase" localSheetId="6" hidden="1">'(7) 福祉型児童発達支援センター '!$A$8:$J$9</definedName>
    <definedName name="_xlnm._FilterDatabase" localSheetId="8" hidden="1">'(8) 障害児通所支援事業所　②医療型児童発達支援事業所'!$A$8:$J$9</definedName>
    <definedName name="_xlnm._FilterDatabase" localSheetId="12" hidden="1">'(9) 児童自立支援施設'!$A$8:$J$9</definedName>
    <definedName name="_xlnm.Print_Area" localSheetId="0">'(1) 乳児院'!$A$1:$J$10</definedName>
    <definedName name="_xlnm.Print_Area" localSheetId="13">'(10) 助産施設'!$B$1:$J$13</definedName>
    <definedName name="_xlnm.Print_Area" localSheetId="14">'(11) 母子生活支援施設'!$A$1:$J$9</definedName>
    <definedName name="_xlnm.Print_Area" localSheetId="15">'(12) ファミリーホーム'!$A$1:$I$14</definedName>
    <definedName name="_xlnm.Print_Area" localSheetId="16">'(13)保育所'!$A$1:$J$289</definedName>
    <definedName name="_xlnm.Print_Area" localSheetId="17">'(14) へき地保育所'!$A$1:$I$13</definedName>
    <definedName name="_xlnm.Print_Area" localSheetId="18">'(15) 児童厚生施設　①児童館'!$A$1:$J$37</definedName>
    <definedName name="_xlnm.Print_Area" localSheetId="19">'(15)児童厚生施設　②児童遊園'!$A$1:$G$49</definedName>
    <definedName name="_xlnm.Print_Area" localSheetId="1">'(2) 児童養護施設'!$A$1:$J$18</definedName>
    <definedName name="_xlnm.Print_Area" localSheetId="2">'(3) 児童心理治療施設'!$A$1:$J$9</definedName>
    <definedName name="_xlnm.Print_Area" localSheetId="3">'(4) 児童家庭支援センター'!$A$1:$J$13</definedName>
    <definedName name="_xlnm.Print_Area" localSheetId="4">'(5) 福祉型障害児入所施設'!$A$1:$J$10</definedName>
    <definedName name="_xlnm.Print_Area" localSheetId="5">'(6) 医療型障害児入所施設'!$A$1:$J$11</definedName>
    <definedName name="_xlnm.Print_Area" localSheetId="6">'(7) 福祉型児童発達支援センター '!$A$1:$J$17</definedName>
    <definedName name="_xlnm.Print_Area" localSheetId="8">'(8) 障害児通所支援事業所　②医療型児童発達支援事業所'!$A$1:$J$10</definedName>
    <definedName name="_xlnm.Print_Area" localSheetId="7">'(8)障害児通所支援事業所　①児童発達支援事業所'!$A$1:$J$100</definedName>
    <definedName name="_xlnm.Print_Area" localSheetId="9">'(8)障害児通所支援事業所　③放課後等デイサービス'!$A$1:$J$185</definedName>
    <definedName name="_xlnm.Print_Area" localSheetId="10">'(8)障害児通所支援事業所　④居宅訪問型児童発達支援'!$A$1:$J$9</definedName>
    <definedName name="_xlnm.Print_Area" localSheetId="11">'(8)障害児通所支援事業所　⑤保育所等訪問支援事業所 '!$A$1:$I$32</definedName>
    <definedName name="_xlnm.Print_Area" localSheetId="12">'(9) 児童自立支援施設'!$A$1:$J$9</definedName>
    <definedName name="_xlnm.Print_Titles" localSheetId="16">'(13)保育所'!$8:$8</definedName>
    <definedName name="_xlnm.Print_Titles" localSheetId="18">'(15) 児童厚生施設　①児童館'!$8:$8</definedName>
    <definedName name="_xlnm.Print_Titles" localSheetId="19">'(15)児童厚生施設　②児童遊園'!$8:$8</definedName>
    <definedName name="_xlnm.Print_Titles" localSheetId="1">'(2) 児童養護施設'!$8:$8</definedName>
    <definedName name="_xlnm.Print_Titles" localSheetId="7">'(8)障害児通所支援事業所　①児童発達支援事業所'!$8:$8</definedName>
    <definedName name="_xlnm.Print_Titles" localSheetId="9">'(8)障害児通所支援事業所　③放課後等デイサービス'!$8:$8</definedName>
  </definedNames>
  <calcPr calcMode="manual" fullCalcOnLoad="1"/>
</workbook>
</file>

<file path=xl/comments17.xml><?xml version="1.0" encoding="utf-8"?>
<comments xmlns="http://schemas.openxmlformats.org/spreadsheetml/2006/main">
  <authors>
    <author>Administrator</author>
    <author>PC200672</author>
  </authors>
  <commentList>
    <comment ref="E51" authorId="0">
      <text>
        <r>
          <rPr>
            <sz val="9"/>
            <rFont val="MS P ゴシック"/>
            <family val="3"/>
          </rPr>
          <t>空欄の削除</t>
        </r>
      </text>
    </comment>
    <comment ref="E85" authorId="0">
      <text>
        <r>
          <rPr>
            <sz val="9"/>
            <rFont val="MS P ゴシック"/>
            <family val="3"/>
          </rPr>
          <t xml:space="preserve">空欄の挿入
</t>
        </r>
      </text>
    </comment>
    <comment ref="E93" authorId="0">
      <text>
        <r>
          <rPr>
            <sz val="9"/>
            <rFont val="MS P ゴシック"/>
            <family val="3"/>
          </rPr>
          <t>空欄の挿入</t>
        </r>
      </text>
    </comment>
    <comment ref="E101" authorId="0">
      <text>
        <r>
          <rPr>
            <b/>
            <sz val="9"/>
            <rFont val="MS P ゴシック"/>
            <family val="3"/>
          </rPr>
          <t>空欄の挿入</t>
        </r>
      </text>
    </comment>
    <comment ref="E103" authorId="0">
      <text>
        <r>
          <rPr>
            <sz val="9"/>
            <rFont val="MS P ゴシック"/>
            <family val="3"/>
          </rPr>
          <t xml:space="preserve">
空欄の挿入</t>
        </r>
      </text>
    </comment>
    <comment ref="E106" authorId="0">
      <text>
        <r>
          <rPr>
            <b/>
            <sz val="9"/>
            <rFont val="MS P ゴシック"/>
            <family val="3"/>
          </rPr>
          <t>空欄の挿入</t>
        </r>
      </text>
    </comment>
    <comment ref="E107" authorId="0">
      <text>
        <r>
          <rPr>
            <b/>
            <sz val="9"/>
            <rFont val="MS P ゴシック"/>
            <family val="3"/>
          </rPr>
          <t>空欄の挿入</t>
        </r>
      </text>
    </comment>
    <comment ref="E130" authorId="0">
      <text>
        <r>
          <rPr>
            <sz val="9"/>
            <rFont val="MS P ゴシック"/>
            <family val="3"/>
          </rPr>
          <t>フォントの修正</t>
        </r>
      </text>
    </comment>
    <comment ref="E136" authorId="0">
      <text>
        <r>
          <rPr>
            <sz val="9"/>
            <rFont val="MS P ゴシック"/>
            <family val="3"/>
          </rPr>
          <t>空欄の挿入</t>
        </r>
      </text>
    </comment>
    <comment ref="E138" authorId="0">
      <text>
        <r>
          <rPr>
            <sz val="9"/>
            <rFont val="MS P ゴシック"/>
            <family val="3"/>
          </rPr>
          <t>空欄の挿入</t>
        </r>
      </text>
    </comment>
    <comment ref="B156" authorId="0">
      <text>
        <r>
          <rPr>
            <sz val="9"/>
            <rFont val="MS P ゴシック"/>
            <family val="3"/>
          </rPr>
          <t>改行位置の変更</t>
        </r>
      </text>
    </comment>
    <comment ref="E156" authorId="0">
      <text>
        <r>
          <rPr>
            <sz val="9"/>
            <rFont val="MS P ゴシック"/>
            <family val="3"/>
          </rPr>
          <t>空欄の削除</t>
        </r>
      </text>
    </comment>
    <comment ref="E166" authorId="0">
      <text>
        <r>
          <rPr>
            <sz val="9"/>
            <rFont val="MS P ゴシック"/>
            <family val="3"/>
          </rPr>
          <t>空欄の挿入</t>
        </r>
      </text>
    </comment>
    <comment ref="E168" authorId="0">
      <text>
        <r>
          <rPr>
            <sz val="9"/>
            <rFont val="MS P ゴシック"/>
            <family val="3"/>
          </rPr>
          <t>空欄の挿入</t>
        </r>
      </text>
    </comment>
    <comment ref="E170" authorId="0">
      <text>
        <r>
          <rPr>
            <sz val="9"/>
            <rFont val="MS P ゴシック"/>
            <family val="3"/>
          </rPr>
          <t>空欄の挿入</t>
        </r>
      </text>
    </comment>
    <comment ref="D182" authorId="0">
      <text>
        <r>
          <rPr>
            <sz val="9"/>
            <rFont val="MS P ゴシック"/>
            <family val="3"/>
          </rPr>
          <t xml:space="preserve">
改行位置の変更</t>
        </r>
      </text>
    </comment>
    <comment ref="C195" authorId="0">
      <text>
        <r>
          <rPr>
            <sz val="9"/>
            <rFont val="MS P ゴシック"/>
            <family val="3"/>
          </rPr>
          <t>改行位置の変更</t>
        </r>
      </text>
    </comment>
    <comment ref="E211" authorId="0">
      <text>
        <r>
          <rPr>
            <sz val="9"/>
            <rFont val="MS P ゴシック"/>
            <family val="3"/>
          </rPr>
          <t>空欄の挿入</t>
        </r>
      </text>
    </comment>
    <comment ref="E213" authorId="0">
      <text>
        <r>
          <rPr>
            <sz val="9"/>
            <rFont val="MS P ゴシック"/>
            <family val="3"/>
          </rPr>
          <t>空欄の挿入</t>
        </r>
      </text>
    </comment>
    <comment ref="I237" authorId="1">
      <text>
        <r>
          <rPr>
            <b/>
            <sz val="9"/>
            <rFont val="MS P ゴシック"/>
            <family val="3"/>
          </rPr>
          <t>H31～</t>
        </r>
        <r>
          <rPr>
            <sz val="9"/>
            <rFont val="MS P ゴシック"/>
            <family val="3"/>
          </rPr>
          <t xml:space="preserve">
</t>
        </r>
      </text>
    </comment>
    <comment ref="E240" authorId="0">
      <text>
        <r>
          <rPr>
            <sz val="9"/>
            <rFont val="MS P ゴシック"/>
            <family val="3"/>
          </rPr>
          <t>空欄の挿入</t>
        </r>
      </text>
    </comment>
    <comment ref="E244" authorId="0">
      <text>
        <r>
          <rPr>
            <sz val="9"/>
            <rFont val="MS P ゴシック"/>
            <family val="3"/>
          </rPr>
          <t>空欄の挿入</t>
        </r>
      </text>
    </comment>
    <comment ref="E273" authorId="0">
      <text>
        <r>
          <rPr>
            <sz val="9"/>
            <rFont val="MS P ゴシック"/>
            <family val="3"/>
          </rPr>
          <t>空欄の挿入</t>
        </r>
      </text>
    </comment>
    <comment ref="E95" authorId="0">
      <text>
        <r>
          <rPr>
            <sz val="9"/>
            <rFont val="MS P ゴシック"/>
            <family val="3"/>
          </rPr>
          <t>空欄の挿入</t>
        </r>
      </text>
    </comment>
  </commentList>
</comments>
</file>

<file path=xl/comments19.xml><?xml version="1.0" encoding="utf-8"?>
<comments xmlns="http://schemas.openxmlformats.org/spreadsheetml/2006/main">
  <authors>
    <author>Administrator</author>
  </authors>
  <commentList>
    <comment ref="E20" authorId="0">
      <text>
        <r>
          <rPr>
            <sz val="9"/>
            <rFont val="MS P ゴシック"/>
            <family val="3"/>
          </rPr>
          <t>空欄の削除</t>
        </r>
      </text>
    </comment>
    <comment ref="E22" authorId="0">
      <text>
        <r>
          <rPr>
            <sz val="9"/>
            <rFont val="MS P ゴシック"/>
            <family val="3"/>
          </rPr>
          <t>空欄の削除</t>
        </r>
      </text>
    </comment>
    <comment ref="E21" authorId="0">
      <text>
        <r>
          <rPr>
            <sz val="9"/>
            <rFont val="MS P ゴシック"/>
            <family val="3"/>
          </rPr>
          <t>空欄の削除</t>
        </r>
      </text>
    </comment>
    <comment ref="E29" authorId="0">
      <text>
        <r>
          <rPr>
            <sz val="9"/>
            <rFont val="MS P ゴシック"/>
            <family val="3"/>
          </rPr>
          <t>空欄の挿入</t>
        </r>
      </text>
    </comment>
    <comment ref="E32" authorId="0">
      <text>
        <r>
          <rPr>
            <sz val="9"/>
            <rFont val="MS P ゴシック"/>
            <family val="3"/>
          </rPr>
          <t xml:space="preserve">空欄の削除
</t>
        </r>
      </text>
    </comment>
  </commentList>
</comments>
</file>

<file path=xl/sharedStrings.xml><?xml version="1.0" encoding="utf-8"?>
<sst xmlns="http://schemas.openxmlformats.org/spreadsheetml/2006/main" count="9691" uniqueCount="4376">
  <si>
    <t>大字鴨庄132-1</t>
  </si>
  <si>
    <t>姫井保育園</t>
  </si>
  <si>
    <t>ﾋﾒｲﾎｲｸｴﾝ</t>
  </si>
  <si>
    <t>焼野保育園</t>
  </si>
  <si>
    <t>社会福祉法人
いずみ保育園
(井上龍秀)</t>
  </si>
  <si>
    <t>社会福祉法人
法輪会
(渡邉宗演)</t>
  </si>
  <si>
    <t>社会福祉法人
アスワン山荘</t>
  </si>
  <si>
    <t>社会福祉法人
みのり園
(小幡睦子)</t>
  </si>
  <si>
    <t>社会福祉法人
新神原保育園
(冨永賢二郎)</t>
  </si>
  <si>
    <t>社会福祉法人
東割保育会
(松永隆司)</t>
  </si>
  <si>
    <t>社会福祉法人
紹隆会
(村田正昭)</t>
  </si>
  <si>
    <t>社会福祉法人
松涛会
(福嶋真一)</t>
  </si>
  <si>
    <t>社会福祉法人
アスワン山荘
（麻生孝行）</t>
  </si>
  <si>
    <t>社会福祉法人
光善会</t>
  </si>
  <si>
    <t>社会福祉法人
育慈会</t>
  </si>
  <si>
    <t>社会福祉法人
住の江保育園</t>
  </si>
  <si>
    <t>社会福祉法人
曙保育園</t>
  </si>
  <si>
    <t>萩市
川上保育園</t>
  </si>
  <si>
    <t>萩市
田万川保育園</t>
  </si>
  <si>
    <t>萩市
須佐保育園</t>
  </si>
  <si>
    <t>萩市
あさひ保育園</t>
  </si>
  <si>
    <t>萩市
紫福保育園</t>
  </si>
  <si>
    <t>萩市
むつみ保育園</t>
  </si>
  <si>
    <t>社会福祉法人
光善会
(野瀬橘子)</t>
  </si>
  <si>
    <t>社会福祉法人
育慈会
(福永朱美)</t>
  </si>
  <si>
    <t>社会福祉法人
花尾保育会
(榊原正勝)</t>
  </si>
  <si>
    <t>社会福祉法人
日の丸保育園
(新谷和彦)</t>
  </si>
  <si>
    <t>社会福祉法人
光教会
(光教路晃映)</t>
  </si>
  <si>
    <t>社会福祉法人
東光福祉会</t>
  </si>
  <si>
    <t>社会福祉法人
光井保育園
(長岡秀士)</t>
  </si>
  <si>
    <t>社会福祉法人
教栄福祉会
(浪山行信)</t>
  </si>
  <si>
    <t>社会福祉法人
東光福祉会
(渡辺正善)</t>
  </si>
  <si>
    <t>社会福祉法人
聖華保育会
(龍石晃裕)</t>
  </si>
  <si>
    <t>長門市立
三隅保育園</t>
  </si>
  <si>
    <t>長門市立
日置保育園</t>
  </si>
  <si>
    <t>長門市立
黄波戸保育園</t>
  </si>
  <si>
    <t>長門市立
菱海保育園</t>
  </si>
  <si>
    <t>長門市立
みのり保育園</t>
  </si>
  <si>
    <t>社会福祉法人
善隣会
（上野隆宣）</t>
  </si>
  <si>
    <t>社会福祉法人
善隣会</t>
  </si>
  <si>
    <t>社会福祉法人
文殊会</t>
  </si>
  <si>
    <t>社会福祉法人
文殊会</t>
  </si>
  <si>
    <t>社会福祉法人
最勝会
(山根正文)</t>
  </si>
  <si>
    <t>社会福祉法人
余田保育園
(冨田隆泉)</t>
  </si>
  <si>
    <t>社会福祉法人
和光保育園
（御園生宣尚）</t>
  </si>
  <si>
    <t>社会福祉法人
山陽明照会</t>
  </si>
  <si>
    <t>社会福祉法人
さくら保育園
(佐藤元彦)</t>
  </si>
  <si>
    <t>社会福祉法人
真珠保育園
(有馬璨雄)</t>
  </si>
  <si>
    <t>桑原　　淳</t>
  </si>
  <si>
    <t>周防
大島町</t>
  </si>
  <si>
    <t>ﾔｹﾉﾎｲｸｴﾝ</t>
  </si>
  <si>
    <t>須恵保育園</t>
  </si>
  <si>
    <t>さくら保育園</t>
  </si>
  <si>
    <t>ｻｸﾗﾎｲｸｴﾝ</t>
  </si>
  <si>
    <t>伸宏保育園</t>
  </si>
  <si>
    <t>石井手保育園</t>
  </si>
  <si>
    <t>ｲｼｲﾃﾞﾎｲｸｴﾝ</t>
  </si>
  <si>
    <t>貞源寺保育園</t>
  </si>
  <si>
    <t>ﾃｲｹﾞﾝｼﾞﾎｲｸｴﾝ</t>
  </si>
  <si>
    <t>桃太郎園</t>
  </si>
  <si>
    <t>山賀薫子</t>
  </si>
  <si>
    <t>ﾓﾓﾀﾛｳｴﾝ</t>
  </si>
  <si>
    <t>あおい保育園</t>
  </si>
  <si>
    <t>ｱｵｲﾎｲｸｴﾝ</t>
  </si>
  <si>
    <t>真珠保育園</t>
  </si>
  <si>
    <t>ｼﾝｼﾞｭﾎｲｸｴﾝ</t>
  </si>
  <si>
    <t>大島郡</t>
  </si>
  <si>
    <t>久美保育所</t>
  </si>
  <si>
    <t>大字久賀2573-2</t>
  </si>
  <si>
    <t>ｸﾐﾎｲｸｼｮ</t>
  </si>
  <si>
    <t>久賀保育園</t>
  </si>
  <si>
    <t>三谷俊雄</t>
  </si>
  <si>
    <t>久賀4468</t>
  </si>
  <si>
    <t>ｸｶﾎｲｸｴﾝ</t>
  </si>
  <si>
    <t>中保育園</t>
  </si>
  <si>
    <t>ﾅｶﾎｲｸｴﾝ</t>
  </si>
  <si>
    <t>源空寺保育園</t>
  </si>
  <si>
    <t>大字戸田955</t>
  </si>
  <si>
    <t>ｹﾞﾝｸｳｼﾞﾎｲｸｴﾝ</t>
  </si>
  <si>
    <t>小松保育園</t>
  </si>
  <si>
    <t>ｺﾏﾂﾎｲｸｴﾝ</t>
  </si>
  <si>
    <t>森野保育園</t>
  </si>
  <si>
    <t>大字森第589</t>
  </si>
  <si>
    <t>ﾓﾘﾉﾎｲｸｴﾝ</t>
  </si>
  <si>
    <t>西光寺保育園</t>
  </si>
  <si>
    <t>大字外入1566</t>
  </si>
  <si>
    <t>ｻｲｺｳｼﾞﾎｲｸｴﾝ</t>
  </si>
  <si>
    <t>宮ノ下保育園</t>
  </si>
  <si>
    <t>長尾健彦</t>
  </si>
  <si>
    <t>大字西安下庄2651</t>
  </si>
  <si>
    <t>ﾐﾔﾉｼﾀﾎｲｸｴﾝ</t>
  </si>
  <si>
    <t>安正保育園</t>
  </si>
  <si>
    <t>川久保昌耕</t>
  </si>
  <si>
    <t>熊毛郡</t>
  </si>
  <si>
    <t>上関相互保育園</t>
  </si>
  <si>
    <t>35341</t>
  </si>
  <si>
    <t>大字長島644</t>
  </si>
  <si>
    <t>ｶﾐﾉｾｷｿｳｺﾞﾎｲｸｴﾝ</t>
  </si>
  <si>
    <t>踊堂保育園</t>
  </si>
  <si>
    <t>大字長島440</t>
  </si>
  <si>
    <t>田布施町</t>
  </si>
  <si>
    <t>35343</t>
  </si>
  <si>
    <t>大字宿井1039-3</t>
  </si>
  <si>
    <t>ﾀﾌﾞｾﾁｮｳﾘﾂｼﾞｮｳﾅﾝﾎｲｸｴﾝ</t>
  </si>
  <si>
    <t>大字麻郷3651-5</t>
  </si>
  <si>
    <t>ﾀﾌﾞｾﾁｮｳﾘﾂﾏﾘﾌﾎｲｸｴﾝ</t>
  </si>
  <si>
    <t>大字下田布施419-6</t>
  </si>
  <si>
    <t>佐賀1525-1</t>
  </si>
  <si>
    <t>ﾋﾗｵﾁｮｳﾘﾂｻｶﾞﾎｲｸｴﾝ</t>
  </si>
  <si>
    <t>つばさ保育園</t>
  </si>
  <si>
    <t>曽根757-1</t>
  </si>
  <si>
    <t>ﾂﾊﾞｻﾎｲｸｴﾝ</t>
  </si>
  <si>
    <t>美祢郡</t>
  </si>
  <si>
    <t>大田保育園</t>
  </si>
  <si>
    <t>美東町大田6225-1</t>
  </si>
  <si>
    <t>真長田保育園</t>
  </si>
  <si>
    <t>美東町真名472-3</t>
  </si>
  <si>
    <t>秋吉保育園</t>
  </si>
  <si>
    <t>秋芳町秋吉5320-1</t>
  </si>
  <si>
    <t>阿武郡</t>
  </si>
  <si>
    <t>大字奈古3066-2</t>
  </si>
  <si>
    <t>ｱﾌﾞﾁｮｳﾘﾂﾐﾄﾞﾘﾎｲｸｴﾝ</t>
  </si>
  <si>
    <t>市町別施設・定員数</t>
  </si>
  <si>
    <t>施設数計</t>
  </si>
  <si>
    <t>定員合計</t>
  </si>
  <si>
    <t>（再掲）</t>
  </si>
  <si>
    <t>（郡部集計：再掲）</t>
  </si>
  <si>
    <t>大島郡</t>
  </si>
  <si>
    <t>玖珂郡</t>
  </si>
  <si>
    <t>へき地保育</t>
  </si>
  <si>
    <t>ﾊｷﾞｼﾐｼﾏﾎｲｸｴﾝ</t>
  </si>
  <si>
    <t>俵山幼児園</t>
  </si>
  <si>
    <t>俵山2334-1</t>
  </si>
  <si>
    <t>ﾀﾜﾗﾔﾏﾖｳｼﾞｴﾝ</t>
  </si>
  <si>
    <t>豊田前保育園</t>
  </si>
  <si>
    <t>地福保育園</t>
  </si>
  <si>
    <t>ｼﾞﾌｸﾎｲｸｴﾝ</t>
  </si>
  <si>
    <t>徳佐保育園</t>
  </si>
  <si>
    <t>ﾄｸｻﾎｲｸｴﾝ</t>
  </si>
  <si>
    <t>35504</t>
  </si>
  <si>
    <t>山口市</t>
  </si>
  <si>
    <t>阿知須1448</t>
  </si>
  <si>
    <t>山本昭正</t>
  </si>
  <si>
    <t>35344</t>
  </si>
  <si>
    <t>平生町</t>
  </si>
  <si>
    <t>ｲﾘｮｳﾎｳｼﾞﾝｲﾜｸﾆﾋﾞｮｳｲﾝ</t>
  </si>
  <si>
    <t>梅田病院</t>
  </si>
  <si>
    <t>ｳﾒﾀﾞﾋﾞｮｳｲﾝ</t>
  </si>
  <si>
    <t>ｱﾗｵﾀﾞｼﾞﾄﾞｳﾕｳｴﾝ</t>
  </si>
  <si>
    <t>ﾅﾗｻｷｼﾞﾄﾞｳﾕｳｴﾝ</t>
  </si>
  <si>
    <t>ﾆｼｲﾁｼﾞﾄﾞｳﾕｳｴﾝ</t>
  </si>
  <si>
    <t>ﾎｳﾖｳﾀﾞｲｼﾞﾄﾞｳﾕｳｴﾝ</t>
  </si>
  <si>
    <t>ﾀｷﾍﾞｼﾘｮｳｶﾝﾏｴｼﾞﾄﾞｳﾕｳｴﾝ</t>
  </si>
  <si>
    <t>ﾔﾏｸﾞﾁｼｻﾝﾜｼﾞﾄﾞｳｶﾝ</t>
  </si>
  <si>
    <t>ﾔﾏｸﾞﾁｹﾝｼﾞﾄﾞｳｾﾝﾀｰ</t>
  </si>
  <si>
    <t>ﾋｮｯｺﾘﾔﾏｼﾞﾄﾞｳﾕｳｴﾝ</t>
  </si>
  <si>
    <t>ﾏﾙｵｼﾞﾄﾞｳﾕｳｴﾝ</t>
  </si>
  <si>
    <t>ﾀｶﾏﾂｼﾞﾄﾞｳﾕｳｴﾝ</t>
  </si>
  <si>
    <t>ﾎｳﾌｼﾐﾔｲﾁｼﾞﾄﾞｳｶﾝ</t>
  </si>
  <si>
    <t>大字下右田1233番地</t>
  </si>
  <si>
    <t>FAX:(0835)23-2064</t>
  </si>
  <si>
    <t>ﾎｳﾌｼﾑﾚｼﾞﾄﾞｳｶﾝ</t>
  </si>
  <si>
    <t>FAX:(0835)22-8049</t>
  </si>
  <si>
    <t>大字佐野513番地</t>
  </si>
  <si>
    <t>FAX:(0835)24-0156</t>
  </si>
  <si>
    <t>ｾｲﾜｼﾞﾄﾞｳﾕｳｴﾝ</t>
  </si>
  <si>
    <t>ﾑﾚｼﾞﾄﾞｳﾕｳｴﾝ</t>
  </si>
  <si>
    <t>下松市末武児童館</t>
  </si>
  <si>
    <t>ｸﾀﾞﾏﾂｼｽｴﾀｹｼﾞﾄﾞｳｶﾝ</t>
  </si>
  <si>
    <t>瑞穂町4-3-12</t>
  </si>
  <si>
    <t>ﾋｶﾘｼﾘﾂﾜｶﾊﾞｼﾞﾄﾞｳｶﾝ</t>
  </si>
  <si>
    <t>児童センター美祢</t>
  </si>
  <si>
    <t>ｼﾞﾄﾞｳｾﾝﾀｰﾐﾈ</t>
  </si>
  <si>
    <t>大嶺町東分2976番地</t>
  </si>
  <si>
    <t>ﾋﾏﾜﾘｼﾞﾄﾞｳｺｳｴﾝ</t>
  </si>
  <si>
    <t>ﾐﾊﾙｼﾞﾄﾞｳｺｳｴﾝ</t>
  </si>
  <si>
    <t>ﾓﾓﾉｷｼﾞﾄﾞｳｺｳｴﾝ</t>
  </si>
  <si>
    <t>大嶺町奥分2745の1</t>
  </si>
  <si>
    <t>ﾑｷﾞｶﾜﾁｮｳｲｺｲﾉﾋﾛﾊﾞ</t>
  </si>
  <si>
    <t>高千帆児童館</t>
  </si>
  <si>
    <t>ﾀｶﾁﾎｼﾞﾄﾞｳｶﾝ</t>
  </si>
  <si>
    <t>須恵児童館</t>
  </si>
  <si>
    <t>ｽｴｼﾞﾄﾞｳｶﾝ</t>
  </si>
  <si>
    <t>大字小野田5228</t>
  </si>
  <si>
    <t>有帆児童館</t>
  </si>
  <si>
    <t>ｱﾘﾎｼﾞﾄﾞｳｶﾝ</t>
  </si>
  <si>
    <t>高泊児童館</t>
  </si>
  <si>
    <t>ﾀｶﾄﾞﾏﾘｼﾞﾄﾞｳｶﾝ</t>
  </si>
  <si>
    <t>赤崎児童館</t>
  </si>
  <si>
    <t>ｱｶｻｷｼﾞﾄﾞｳｶﾝ</t>
  </si>
  <si>
    <t>大字小野田4402</t>
  </si>
  <si>
    <t>ﾁｭｳｵｳｼﾞﾄﾞｳﾕｳｴﾝ</t>
  </si>
  <si>
    <t>ﾅﾝﾌﾞｼﾞﾄﾞｳﾕｳｴﾝ</t>
  </si>
  <si>
    <t>35301</t>
  </si>
  <si>
    <t>大字久賀996-1</t>
  </si>
  <si>
    <t>ﾐﾕｷｼﾞﾄﾞｳｺｳｴﾝ</t>
  </si>
  <si>
    <t>ﾑｶｲﾂﾊﾗｼﾞﾄﾞｳｺｳｴﾝ</t>
  </si>
  <si>
    <t>大字久賀2683-2</t>
  </si>
  <si>
    <t>大字久賀5063-1</t>
  </si>
  <si>
    <t>大字大野南94</t>
  </si>
  <si>
    <t>ﾒｲｽｲｼﾞﾄﾞｳﾕｳｴﾝ</t>
  </si>
  <si>
    <t>分類略称</t>
  </si>
  <si>
    <t>施設名</t>
  </si>
  <si>
    <t>施設カナ名</t>
  </si>
  <si>
    <t>電話番号</t>
  </si>
  <si>
    <t>設置者</t>
  </si>
  <si>
    <t>開設年月日</t>
  </si>
  <si>
    <t>定員</t>
  </si>
  <si>
    <t>備考</t>
  </si>
  <si>
    <t>山陽小野田市</t>
  </si>
  <si>
    <t>周防大島町</t>
  </si>
  <si>
    <t>35201</t>
  </si>
  <si>
    <t>下関市</t>
  </si>
  <si>
    <t>養護</t>
  </si>
  <si>
    <t>下関大平学園</t>
  </si>
  <si>
    <t>35203</t>
  </si>
  <si>
    <t>山口市</t>
  </si>
  <si>
    <t>山口育児院</t>
  </si>
  <si>
    <t>ﾔﾏｸﾞﾁｲｸｼﾞｲﾝ</t>
  </si>
  <si>
    <t>水の上町5-27</t>
  </si>
  <si>
    <t>宇部市</t>
  </si>
  <si>
    <t>萩市</t>
  </si>
  <si>
    <t>光市</t>
  </si>
  <si>
    <t>長門市</t>
  </si>
  <si>
    <t>経営者</t>
  </si>
  <si>
    <t>35213</t>
  </si>
  <si>
    <t>美祢市</t>
  </si>
  <si>
    <t>吉敷愛児園</t>
  </si>
  <si>
    <t>35206</t>
  </si>
  <si>
    <t>防府市</t>
  </si>
  <si>
    <t>防府海北園</t>
  </si>
  <si>
    <t>ﾎｳﾌｶｲﾎｸｴﾝ</t>
  </si>
  <si>
    <t>大字高井686</t>
  </si>
  <si>
    <t>35211</t>
  </si>
  <si>
    <t>長門市</t>
  </si>
  <si>
    <t>俵山湯の家</t>
  </si>
  <si>
    <t>ﾀﾜﾗﾔﾏﾕﾉｲｴ</t>
  </si>
  <si>
    <t>俵山4827-1</t>
  </si>
  <si>
    <t>35215</t>
  </si>
  <si>
    <t>周南市</t>
  </si>
  <si>
    <t>ｷｮｳﾗｸﾖｳｲｸｴﾝ</t>
  </si>
  <si>
    <t>久米1347</t>
  </si>
  <si>
    <t>小野田陽光園</t>
  </si>
  <si>
    <t>ｵﾉﾀﾞﾖｳｺｳｴﾝ</t>
  </si>
  <si>
    <t>大字小野田6111-28</t>
  </si>
  <si>
    <t>清光園</t>
  </si>
  <si>
    <t>ｾｲｺｳｴﾝ</t>
  </si>
  <si>
    <t>山口県みほり学園</t>
  </si>
  <si>
    <t>ﾔﾏｸﾞﾁｹﾝﾐﾎﾘｶﾞｸｴﾝ</t>
  </si>
  <si>
    <t>山口県</t>
  </si>
  <si>
    <t>FAX:(083)922-8617</t>
  </si>
  <si>
    <t/>
  </si>
  <si>
    <t>FAX:(0835)26-1153</t>
  </si>
  <si>
    <t>FAX:(0836)65-1288</t>
  </si>
  <si>
    <t>35202</t>
  </si>
  <si>
    <t>宇部市</t>
  </si>
  <si>
    <t>35208</t>
  </si>
  <si>
    <t>岩国市</t>
  </si>
  <si>
    <t>大字小野田2040-3</t>
  </si>
  <si>
    <t>下関市</t>
  </si>
  <si>
    <t>施設数</t>
  </si>
  <si>
    <t>定員　</t>
  </si>
  <si>
    <t>（公立）</t>
  </si>
  <si>
    <t>（私立）</t>
  </si>
  <si>
    <t>経営者（理事長）</t>
  </si>
  <si>
    <t>施設長</t>
  </si>
  <si>
    <t>所在地</t>
  </si>
  <si>
    <t>住所（大字・町名以下）</t>
  </si>
  <si>
    <t>設置者区分</t>
  </si>
  <si>
    <t>設置主体別内訳</t>
  </si>
  <si>
    <t>国</t>
  </si>
  <si>
    <t>社会福祉法人</t>
  </si>
  <si>
    <t>県</t>
  </si>
  <si>
    <t>市町</t>
  </si>
  <si>
    <t>組合その他</t>
  </si>
  <si>
    <t>社団・財団法人</t>
  </si>
  <si>
    <t>その他法人</t>
  </si>
  <si>
    <t>個人</t>
  </si>
  <si>
    <t>（施設数計）</t>
  </si>
  <si>
    <t>市町別老人福祉関係施設一覧用計算</t>
  </si>
  <si>
    <t>（定員計）</t>
  </si>
  <si>
    <t>施設等調書用計算</t>
  </si>
  <si>
    <t>山口市</t>
  </si>
  <si>
    <t>防府市</t>
  </si>
  <si>
    <t>下松市</t>
  </si>
  <si>
    <t>光市</t>
  </si>
  <si>
    <t>美祢市</t>
  </si>
  <si>
    <t>周南市</t>
  </si>
  <si>
    <t>市計</t>
  </si>
  <si>
    <t>上関町</t>
  </si>
  <si>
    <t>平生町</t>
  </si>
  <si>
    <t>美東町</t>
  </si>
  <si>
    <t>秋芳町</t>
  </si>
  <si>
    <t>阿武町</t>
  </si>
  <si>
    <t>阿東町</t>
  </si>
  <si>
    <t>町計</t>
  </si>
  <si>
    <t>県計</t>
  </si>
  <si>
    <t>乳児院</t>
  </si>
  <si>
    <t>ｼﾓﾉｾｷﾀｲﾍｲｶﾞｸｴﾝ</t>
  </si>
  <si>
    <t>ﾖｼｷｱｲｼﾞｴﾝ</t>
  </si>
  <si>
    <t>大字高井686</t>
  </si>
  <si>
    <t>児童家庭支援</t>
  </si>
  <si>
    <t>市町別保健福祉施設等一覧用計算</t>
  </si>
  <si>
    <t>三隅下473</t>
  </si>
  <si>
    <t>豊浦町大字宇賀7925-1</t>
  </si>
  <si>
    <t>柳井市</t>
  </si>
  <si>
    <t>周防大島町</t>
  </si>
  <si>
    <t>田布施町</t>
  </si>
  <si>
    <t>安岡町8-5-1</t>
  </si>
  <si>
    <t>児童館</t>
  </si>
  <si>
    <t>児童遊園</t>
  </si>
  <si>
    <t>周南市</t>
  </si>
  <si>
    <t>本山児童館</t>
  </si>
  <si>
    <t>大字小野田482</t>
  </si>
  <si>
    <t>35212</t>
  </si>
  <si>
    <t>柳井市</t>
  </si>
  <si>
    <t>35204</t>
  </si>
  <si>
    <t>萩市</t>
  </si>
  <si>
    <t>周東町下久原1169-1</t>
  </si>
  <si>
    <t>周東町上久原1075-2</t>
  </si>
  <si>
    <t>豊北町大字滝部3153-1</t>
  </si>
  <si>
    <t>大字西安下庄3920-19</t>
  </si>
  <si>
    <t>助産</t>
  </si>
  <si>
    <t>35210</t>
  </si>
  <si>
    <t>光市</t>
  </si>
  <si>
    <t>ｶﾜﾅｶﾅｶﾖｼｼﾞﾄﾞｳﾕｳｴﾝ</t>
  </si>
  <si>
    <t>ｷｮｳﾉｼﾞﾄﾞｳﾕｳｴﾝ</t>
  </si>
  <si>
    <t>ｱﾔﾗｷﾞﾓﾃﾞﾙｼﾞﾄﾞｳﾕｳｴﾝ</t>
  </si>
  <si>
    <t>ｲｸﾉﾆｺﾆｺｼﾞﾄﾞｳﾕｳｴﾝ</t>
  </si>
  <si>
    <t>ｶｹｽｼﾞﾄﾞｳﾕｳｴﾝ</t>
  </si>
  <si>
    <t>ﾋｺｼﾏﾓﾃﾞﾙｼﾞﾄﾞｳﾕｳｴﾝ</t>
  </si>
  <si>
    <t>ｳﾍﾞｼｺｳﾅﾝｼﾞﾄﾞｳｶﾝ</t>
  </si>
  <si>
    <t>菊川町大字下岡枝246</t>
  </si>
  <si>
    <t>豊浦町大字涌田後地663-19</t>
  </si>
  <si>
    <t>大字小野田1299-65</t>
  </si>
  <si>
    <t>ﾔﾏｸﾞﾁｼﾔﾏｸﾞﾁｼﾞﾄﾞｳｶﾝ</t>
  </si>
  <si>
    <t>ﾔﾏｸﾞﾁｼｱｲｵｺﾐｭﾆﾃｨｾﾝﾀｰ</t>
  </si>
  <si>
    <t>ﾎｳﾌｼﾐｷﾞﾀﾞｼﾞﾄﾞｳｶﾝ</t>
  </si>
  <si>
    <t>ﾎｳﾌｼﾀﾏﾉｵﾔｼﾞﾄﾞｳｶﾝ</t>
  </si>
  <si>
    <t>ｲﾜｸﾆｼｼｭｳﾄｳｼﾞﾄﾞｳｶﾝ</t>
  </si>
  <si>
    <t>ｲｼﾏﾙﾌｸｼｼﾞﾄﾞｳｶﾝ</t>
  </si>
  <si>
    <t>ﾓﾄﾔﾏｼﾞﾄﾞｳｶﾝ</t>
  </si>
  <si>
    <t>ｽｵｳｵｵｼﾏﾁｮｳｸｶｼﾞﾄﾞｳｶﾝ</t>
  </si>
  <si>
    <t>ﾋﾗｵﾁｭｳｵｳｼﾞﾄﾞｳｶﾝ</t>
  </si>
  <si>
    <t>陶4706</t>
  </si>
  <si>
    <t>仁保下郷2778</t>
  </si>
  <si>
    <t>下竪小路254</t>
  </si>
  <si>
    <t>ﾜｲﾀｼﾞﾄﾞｳﾕｳｴﾝ</t>
  </si>
  <si>
    <t>ﾀﾏﾉｵﾔｼﾞﾄﾞｳﾕｳｴﾝ</t>
  </si>
  <si>
    <t>ﾏﾙｵｶﾞｵｶｼﾞﾄﾞｳｺｳｴﾝ</t>
  </si>
  <si>
    <t>ﾀﾁﾊﾞﾅｵﾚﾝｼﾞｼﾞﾄﾞｳﾕｳｴﾝ</t>
  </si>
  <si>
    <t>ｼﾓｶﾏｼﾞﾄﾞｳﾕｳｴﾝ</t>
  </si>
  <si>
    <t>岩国市</t>
  </si>
  <si>
    <t>徳地堀1616</t>
  </si>
  <si>
    <t>35207</t>
  </si>
  <si>
    <t>下松市</t>
  </si>
  <si>
    <t>35502</t>
  </si>
  <si>
    <t>阿武町</t>
  </si>
  <si>
    <t>公立</t>
  </si>
  <si>
    <t>私立</t>
  </si>
  <si>
    <t>保育所</t>
  </si>
  <si>
    <t>ｼﾓﾉｾｷｼﾘﾂﾋｺｼﾏﾀﾞｲｲﾁﾎｲｸｴﾝ</t>
  </si>
  <si>
    <t>ｼﾓﾉｾｷｼﾘﾂﾖｼﾐﾎｲｸｴﾝ</t>
  </si>
  <si>
    <t>長府中六波町12-26</t>
  </si>
  <si>
    <t>ｼﾓﾉｾｷｼﾘﾂﾁｮｳﾌﾀﾞｲﾆﾎｲｸｴﾝ</t>
  </si>
  <si>
    <t>長府松小田本町1-38</t>
  </si>
  <si>
    <t>ｼﾓﾉｾｷｼﾘﾂﾁｮｳﾌﾀﾞｲｻﾝﾎｲｸｴﾝ</t>
  </si>
  <si>
    <t>ｼﾓﾉｾｷｼﾘﾂﾁｮｳﾌﾀﾞｲﾖﾝﾎｲｸｴﾝ</t>
  </si>
  <si>
    <t>名池町10-2</t>
  </si>
  <si>
    <t>ｼﾓﾉｾｷｼﾘﾂﾒｲﾁﾎｲｸｴﾝ</t>
  </si>
  <si>
    <t>幸町18-6</t>
  </si>
  <si>
    <t>ｼﾓﾉｾｷｼﾘﾂｻｲﾜｲﾏﾁﾎｲｸｴﾝ</t>
  </si>
  <si>
    <t>幡生宮の下町25-13</t>
  </si>
  <si>
    <t>ｼﾓﾉｾｷｼﾘﾂﾊﾀﾌﾞﾎｲｸｴﾝ</t>
  </si>
  <si>
    <t>ｼﾓﾉｾｷｼﾘﾂﾌﾀﾊﾞﾎｲｸｴﾝ</t>
  </si>
  <si>
    <t xml:space="preserve">
山口市
(5)</t>
  </si>
  <si>
    <t xml:space="preserve">
防府市
(4)</t>
  </si>
  <si>
    <t>矢原887-6</t>
  </si>
  <si>
    <t>野坂孝道</t>
  </si>
  <si>
    <t>加藤善成</t>
  </si>
  <si>
    <t>貞源寺第二保育園</t>
  </si>
  <si>
    <t>加藤善雄</t>
  </si>
  <si>
    <t>珠山信孝</t>
  </si>
  <si>
    <t>玉木光宏</t>
  </si>
  <si>
    <t>ＦＡＸ番号</t>
  </si>
  <si>
    <t>吉敷佐畑6丁目10番1号</t>
  </si>
  <si>
    <t xml:space="preserve">
下関市
（4）</t>
  </si>
  <si>
    <t>横山洋之</t>
  </si>
  <si>
    <t>社会福祉法人
小野田陽光園
(原田万史)</t>
  </si>
  <si>
    <t>郵便
番号</t>
  </si>
  <si>
    <t>なかべこども家庭
支援センター
「紙風船」</t>
  </si>
  <si>
    <t>社会福祉法人
共楽園</t>
  </si>
  <si>
    <t>和光保育園</t>
  </si>
  <si>
    <t>大平町10-20</t>
  </si>
  <si>
    <t>ﾜｺｳﾎｲｸｴﾝ</t>
  </si>
  <si>
    <t>小波保育園</t>
  </si>
  <si>
    <t>汐入町19-18</t>
  </si>
  <si>
    <t>ｻｻﾞﾅﾐﾎｲｸｴﾝ</t>
  </si>
  <si>
    <t>専立寺保育園</t>
  </si>
  <si>
    <t>志満眞知子</t>
  </si>
  <si>
    <t>ｾﾝﾘｭｳｼﾞﾎｲｸｴﾝ</t>
  </si>
  <si>
    <t>二葉保育園</t>
  </si>
  <si>
    <t>大字永田郷1790</t>
  </si>
  <si>
    <t>ﾌﾀﾊﾞﾎｲｸｴﾝ</t>
  </si>
  <si>
    <t>鏡山保育園</t>
  </si>
  <si>
    <t>長府印内町7-11</t>
  </si>
  <si>
    <t>ｶｶﾞﾐﾔﾏﾎｲｸｴﾝ</t>
  </si>
  <si>
    <t>慈光保育園</t>
  </si>
  <si>
    <t>ｼﾞｺｳﾎｲｸｴﾝ</t>
  </si>
  <si>
    <t>東光保育園</t>
  </si>
  <si>
    <t>渡辺久世</t>
  </si>
  <si>
    <t>渡辺久世</t>
  </si>
  <si>
    <t>赤間町3-12</t>
  </si>
  <si>
    <t>ﾄｳｺｳﾎｲｸｴﾝ</t>
  </si>
  <si>
    <t>弥生保育園</t>
  </si>
  <si>
    <t>ﾔﾖｲﾎｲｸｴﾝ</t>
  </si>
  <si>
    <t>みどり保育園</t>
  </si>
  <si>
    <t>ﾐﾄﾞﾘﾎｲｸｴﾝ</t>
  </si>
  <si>
    <t>みのり保育園</t>
  </si>
  <si>
    <t>廣瀬祖開</t>
  </si>
  <si>
    <t>廣瀬祖開</t>
  </si>
  <si>
    <t>ﾐﾉﾘﾎｲｸｴﾝ</t>
  </si>
  <si>
    <t>清和保育園</t>
  </si>
  <si>
    <t>伊原宗信</t>
  </si>
  <si>
    <t>秋根本町2-8-10</t>
  </si>
  <si>
    <t>ｾｲﾜﾎｲｸｴﾝ</t>
  </si>
  <si>
    <t>すみれ保育園</t>
  </si>
  <si>
    <t>ｽﾐﾚﾎｲｸｴﾝ</t>
  </si>
  <si>
    <t>王司保育園</t>
  </si>
  <si>
    <t>ｵｳｼﾞﾎｲｸｴﾝ</t>
  </si>
  <si>
    <t>ひまわり保育園</t>
  </si>
  <si>
    <t>ﾋﾏﾜﾘﾎｲｸｴﾝ</t>
  </si>
  <si>
    <t>みそら保育園</t>
  </si>
  <si>
    <t>大字福江1733-1</t>
  </si>
  <si>
    <t>ﾐｿﾗﾎｲｸｴﾝ</t>
  </si>
  <si>
    <t>木の実保育園</t>
  </si>
  <si>
    <t>ｷﾉﾐﾎｲｸｴﾝ</t>
  </si>
  <si>
    <t>ひえだ保育園</t>
  </si>
  <si>
    <t>ﾋｴﾀﾞﾎｲｸｴﾝ</t>
  </si>
  <si>
    <t>のあ保育園</t>
  </si>
  <si>
    <t>ﾉｱﾎｲｸｴﾝ</t>
  </si>
  <si>
    <t>いずみ保育園</t>
  </si>
  <si>
    <t>ｲｽﾞﾐﾎｲｸｴﾝ</t>
  </si>
  <si>
    <t>清末保育園</t>
  </si>
  <si>
    <t>ｷﾖｽｴﾎｲｸｴﾝ</t>
  </si>
  <si>
    <t>新生保育園</t>
  </si>
  <si>
    <t>大字郡1391</t>
  </si>
  <si>
    <t>ｼﾝｾｲﾎｲｸｴﾝ</t>
  </si>
  <si>
    <t>勝山保育園</t>
  </si>
  <si>
    <t>秋根新町12-12</t>
  </si>
  <si>
    <t>ｶﾂﾔﾏﾎｲｸｴﾝ</t>
  </si>
  <si>
    <t>しょうや保育園</t>
  </si>
  <si>
    <t>大字勝谷字阿ら安879-6</t>
  </si>
  <si>
    <t>ｼｮｳﾔﾎｲｸｴﾝ</t>
  </si>
  <si>
    <t>ゆたか保育園</t>
  </si>
  <si>
    <t>ﾕﾀｶﾎｲｸｴﾝ</t>
  </si>
  <si>
    <t>安楽保育園</t>
  </si>
  <si>
    <t>ｱﾝﾗｸﾎｲｸｴﾝ</t>
  </si>
  <si>
    <t>ｳﾍﾞｼﾘﾂｼﾝｶﾜﾎｲｸｴﾝ</t>
  </si>
  <si>
    <t>ｳﾍﾞｼﾘﾂｶﾐﾊﾗﾎｲｸｴﾝ</t>
  </si>
  <si>
    <t>ｳﾍﾞｼﾘﾂﾆｼｷﾜﾎｲｸｴﾝ</t>
  </si>
  <si>
    <t>ｳﾍﾞｼﾘﾂﾊﾗﾎｲｸｴﾝ</t>
  </si>
  <si>
    <t>ｳﾍﾞｼﾘﾂﾀﾞｲﾆﾆｭｳｼﾞﾎｲｸｴﾝ</t>
  </si>
  <si>
    <t>琴崎保育園</t>
  </si>
  <si>
    <t>ｺﾄｻﾞｷﾎｲｸｴﾝ</t>
  </si>
  <si>
    <t>大学院幼児園</t>
  </si>
  <si>
    <t>西野紀代子</t>
  </si>
  <si>
    <t>ﾀﾞｲｶﾞｸｲﾝﾖｳｼﾞｴﾝ</t>
  </si>
  <si>
    <t>法泉寺保育園</t>
  </si>
  <si>
    <t>中山昭乗</t>
  </si>
  <si>
    <t>ﾎｳｾﾝｼﾞﾎｲｸｴﾝ</t>
  </si>
  <si>
    <t>厚南保育園</t>
  </si>
  <si>
    <t>ｺｳﾅﾝﾎｲｸｴﾝ</t>
  </si>
  <si>
    <t>双葉保育園</t>
  </si>
  <si>
    <t>命信寺保育園</t>
  </si>
  <si>
    <t>小幡睦子</t>
  </si>
  <si>
    <t>ﾐﾖｳｼﾝｼﾞﾎｲｸｴﾝ</t>
  </si>
  <si>
    <t>ｱｿｶﾎｲｸｴﾝ</t>
  </si>
  <si>
    <t>るんびに保育園</t>
  </si>
  <si>
    <t>ﾙﾝﾋﾞﾆﾎｲｸｴﾝ</t>
  </si>
  <si>
    <t>波木保育園</t>
  </si>
  <si>
    <t>波木瑠美</t>
  </si>
  <si>
    <t>ﾅﾐｷﾎｲｸｴﾝ</t>
  </si>
  <si>
    <t>第二波木保育園</t>
  </si>
  <si>
    <t>ﾀﾞｲﾆﾅﾐｷﾎｲｸｴﾝ</t>
  </si>
  <si>
    <t>新神原保育園</t>
  </si>
  <si>
    <t>冨永賢二郎</t>
  </si>
  <si>
    <t>ｼﾝｶﾐﾊﾗﾎｲｸｴﾝ</t>
  </si>
  <si>
    <t>桃山保育園</t>
  </si>
  <si>
    <t>ﾓﾓﾔﾏﾎｲｸｴﾝ</t>
  </si>
  <si>
    <t>萩原保育園</t>
  </si>
  <si>
    <t>ﾊｷﾞﾊﾗﾎｲｸｴﾝ</t>
  </si>
  <si>
    <t>藤山保育園</t>
  </si>
  <si>
    <t>ﾌｼﾞﾔﾏﾎｲｸｴﾝ</t>
  </si>
  <si>
    <t>東割保育園</t>
  </si>
  <si>
    <t>松永喜久枝</t>
  </si>
  <si>
    <t>ﾋｶﾞｼﾜﾘﾎｲｸｴﾝ</t>
  </si>
  <si>
    <t>小羽山保育園</t>
  </si>
  <si>
    <t>村田正昭</t>
  </si>
  <si>
    <t>ｵﾊﾞﾔﾏﾎｲｸｴﾝ</t>
  </si>
  <si>
    <t>二俣瀬保育園</t>
  </si>
  <si>
    <t>ﾌﾀﾏﾀｾﾎｲｸｴﾝ</t>
  </si>
  <si>
    <t>丸尾原保育園</t>
  </si>
  <si>
    <t>ﾏﾙｵﾊﾞﾗﾎｲｸｴﾝ</t>
  </si>
  <si>
    <t>小野保育園</t>
  </si>
  <si>
    <t>ｵﾉﾎｲｸｴﾝ</t>
  </si>
  <si>
    <t>めぐみ保育園</t>
  </si>
  <si>
    <t>ﾒｸﾞﾐﾎｲｸｴﾝ</t>
  </si>
  <si>
    <t>ぱんだ保育園</t>
  </si>
  <si>
    <t>船木保育園</t>
  </si>
  <si>
    <t>ﾌﾅｷﾎｲｸｴﾝ</t>
  </si>
  <si>
    <t>三の宮保育園</t>
  </si>
  <si>
    <t>芝崎町9-73</t>
  </si>
  <si>
    <t>ｻﾝﾉﾐﾔﾎｲｸｴﾝ</t>
  </si>
  <si>
    <t>山口保育園</t>
  </si>
  <si>
    <t>ﾔﾏｸﾞﾁﾎｲｸｴﾝ</t>
  </si>
  <si>
    <t>陶保育園</t>
  </si>
  <si>
    <t>ｽｴﾎｲｸｴﾝ</t>
  </si>
  <si>
    <t>東山保育園</t>
  </si>
  <si>
    <t>ﾋｶﾞｼﾔﾏﾎｲｸｴﾝ</t>
  </si>
  <si>
    <t>大内保育園</t>
  </si>
  <si>
    <t>ｵｵｳﾁﾎｲｸｴﾝ</t>
  </si>
  <si>
    <t>楠木保育園</t>
  </si>
  <si>
    <t>楠木町1-44</t>
  </si>
  <si>
    <t>ｸｽﾉｷﾎｲｸｴﾝ</t>
  </si>
  <si>
    <t>山口第二保育園</t>
  </si>
  <si>
    <t>ﾔﾏｸﾞﾁﾀﾞｲﾆﾎｲｸｴﾝ</t>
  </si>
  <si>
    <t>堀保育園</t>
  </si>
  <si>
    <t>ﾎﾘﾎｲｸｴﾝ</t>
  </si>
  <si>
    <t>小郡保育園</t>
  </si>
  <si>
    <t>小郡下郷1628-18</t>
  </si>
  <si>
    <t>ｵｺﾞｵﾘﾎｲｸｴﾝ</t>
  </si>
  <si>
    <t>小郡上郷保育園</t>
  </si>
  <si>
    <t>ｵｺﾞｵﾘｶﾐｺﾞｳﾎｲｸｴﾝ</t>
  </si>
  <si>
    <t>あじす保育園</t>
  </si>
  <si>
    <t>阿知須2735-1</t>
  </si>
  <si>
    <t>ｱｼﾞｽﾎｲｸｴﾝ</t>
  </si>
  <si>
    <t>嘉川保育園</t>
  </si>
  <si>
    <t>ｶｶﾞﾜﾎｲｸｴﾝ</t>
  </si>
  <si>
    <t>三つ葉保育園</t>
  </si>
  <si>
    <t>ﾐﾂﾊﾞﾎｲｸｴﾝ</t>
  </si>
  <si>
    <t>さやま保育園</t>
  </si>
  <si>
    <t>小池俊章</t>
  </si>
  <si>
    <t>ｻﾔﾏﾎｲｸｴﾝ</t>
  </si>
  <si>
    <t>大手町6-17</t>
  </si>
  <si>
    <t>ｱｲｼﾞｴﾝﾆｭｳｼﾞﾎｲｸｼｮ</t>
  </si>
  <si>
    <t>富田原町42-4</t>
  </si>
  <si>
    <t>ｱｲｼﾞｴﾝﾕﾀﾞﾎｲｸｼｮ</t>
  </si>
  <si>
    <t>ｱｲｼﾞｴﾝﾋﾗｶﾜﾎｲｸｼｮ</t>
  </si>
  <si>
    <t>おおとり保育園</t>
  </si>
  <si>
    <t>ｵｵﾄﾘﾎｲｸｴﾝ</t>
  </si>
  <si>
    <t>大内光輪保育園</t>
  </si>
  <si>
    <t>ｵｵｳﾁｺｳﾘﾝﾎｲｸｴﾝ</t>
  </si>
  <si>
    <t>島地保育園</t>
  </si>
  <si>
    <t>玉井晃純</t>
  </si>
  <si>
    <t>徳地島地255-1</t>
  </si>
  <si>
    <t>ｼﾏｼﾞﾎｲｸｴﾝ</t>
  </si>
  <si>
    <t>秋穂保育園</t>
  </si>
  <si>
    <t>松尾憲正</t>
  </si>
  <si>
    <t>秋穂東900-7</t>
  </si>
  <si>
    <t>ｱｲｵﾎｲｸｴﾝ</t>
  </si>
  <si>
    <t>大海保育園</t>
  </si>
  <si>
    <t>秋穂東978-1</t>
  </si>
  <si>
    <t>ｵｵｳﾐﾎｲｸｴﾝ</t>
  </si>
  <si>
    <t>たんぽぽ保育園</t>
  </si>
  <si>
    <t>ﾀﾝﾎﾟﾎﾟﾎｲｸｴﾝ</t>
  </si>
  <si>
    <t>母子生活支援</t>
  </si>
  <si>
    <t>ﾊｷﾞｼｺｼｶﾞﾊﾏﾎｲｸｴﾝ</t>
  </si>
  <si>
    <t>ﾊｷﾞｼﾂﾊﾞｷﾎｲｸｴﾝ</t>
  </si>
  <si>
    <t>ﾊｷﾞｼｻﾝﾐﾎｲｸｴﾝ</t>
  </si>
  <si>
    <t>ﾊｷﾞｼﾁﾝﾄｳﾎｲｸｴﾝ</t>
  </si>
  <si>
    <t>ﾊｷﾞｼﾔﾏﾀﾞﾎｲｸｴﾝ</t>
  </si>
  <si>
    <t>ﾊｷﾞｼｶﾜｶﾐﾎｲｸｴﾝ</t>
  </si>
  <si>
    <t>ﾊｷﾞｼﾀﾏｶﾞﾜﾎｲｸｴﾝ</t>
  </si>
  <si>
    <t>ﾊｷﾞｼｽｻﾎｲｸｴﾝ</t>
  </si>
  <si>
    <t>ﾊｷﾞｼｱｻﾋﾎｲｸｴﾝ</t>
  </si>
  <si>
    <t>ﾊｷﾞｼｼﾌﾞｷﾎｲｸｴﾝ</t>
  </si>
  <si>
    <t>ﾊｷﾞｼﾑﾂﾐﾎｲｸｴﾝ</t>
  </si>
  <si>
    <t>ﾋﾉﾏﾙﾎｲｸｴﾝ</t>
  </si>
  <si>
    <t>住の江保育園</t>
  </si>
  <si>
    <t>ｽﾐﾉｴﾎｲｸｴﾝ</t>
  </si>
  <si>
    <t>大島保育園</t>
  </si>
  <si>
    <t>田中早苗</t>
  </si>
  <si>
    <t>ｵｵｼﾏﾎｲｸｴﾝ</t>
  </si>
  <si>
    <t>春日保育園</t>
  </si>
  <si>
    <t>ｶｽｶﾞﾎｲｸｴﾝ</t>
  </si>
  <si>
    <t>本橋町18-1</t>
  </si>
  <si>
    <t>ﾎｳﾌｼﾘﾂﾐﾔｲﾁﾎｲｸｼｮ</t>
  </si>
  <si>
    <t>大字江泊1068</t>
  </si>
  <si>
    <t>ﾎｳﾌｼﾘﾂｴﾄﾞﾏﾘﾎｲｸｼｮ</t>
  </si>
  <si>
    <t>大字向島806-12</t>
  </si>
  <si>
    <t>大字奈美750-1</t>
  </si>
  <si>
    <t>華陽保育園</t>
  </si>
  <si>
    <t>大字田島716-5</t>
  </si>
  <si>
    <t>ｶﾖｳﾎｲｸｴﾝ</t>
  </si>
  <si>
    <t>西浦保育園</t>
  </si>
  <si>
    <t>大字西浦1731</t>
  </si>
  <si>
    <t>牟礼保育園</t>
  </si>
  <si>
    <t>牟礼今宿二丁目13-25</t>
  </si>
  <si>
    <t>ﾑﾚﾎｲｸｴﾝ</t>
  </si>
  <si>
    <t>玉祖保育園</t>
  </si>
  <si>
    <t>井上宣彦</t>
  </si>
  <si>
    <t>大字佐野362</t>
  </si>
  <si>
    <t>妙蓮寺保育園</t>
  </si>
  <si>
    <t>ﾐｮｳﾚﾝｼﾞﾎｲｸｴﾝ</t>
  </si>
  <si>
    <t>稲田布佐子</t>
  </si>
  <si>
    <t>華城保育園</t>
  </si>
  <si>
    <t>伊佐江町11-40</t>
  </si>
  <si>
    <t>ﾊﾅｷﾞﾎｲｸｴﾝ</t>
  </si>
  <si>
    <t>西佐波保育園</t>
  </si>
  <si>
    <t>渡邉二美子</t>
  </si>
  <si>
    <t>ﾆｼｻﾊﾞﾎｲｸｴﾝ</t>
  </si>
  <si>
    <t>東牟礼保育園</t>
  </si>
  <si>
    <t>上司誠一郎</t>
  </si>
  <si>
    <t>大字牟礼836-3</t>
  </si>
  <si>
    <t>ﾋｶﾞｼﾑﾚﾎｲｸｴﾝ</t>
  </si>
  <si>
    <t>新田保育園</t>
  </si>
  <si>
    <t>大字新田847-2</t>
  </si>
  <si>
    <t>ｼﾝﾃﾞﾝﾎｲｸｴﾝ</t>
  </si>
  <si>
    <t>右田保育園</t>
  </si>
  <si>
    <t>大字下右田390-1</t>
  </si>
  <si>
    <t>ﾐｷﾞﾀﾎｲｸｴﾝ</t>
  </si>
  <si>
    <t>ｸﾀﾞﾏﾂｼﾘﾂｼｵﾈﾎｲｸｴﾝ</t>
  </si>
  <si>
    <t>ｸﾀﾞﾏﾂｼﾘﾂｱｵﾊﾞﾎｲｸｴﾝ</t>
  </si>
  <si>
    <t>宝城正法</t>
  </si>
  <si>
    <t>大字河内字八口2736-1</t>
  </si>
  <si>
    <t>平田保育園</t>
  </si>
  <si>
    <t>伊藤雅子</t>
  </si>
  <si>
    <t>ﾋﾗﾀﾎｲｸｴﾝ</t>
  </si>
  <si>
    <t>愛隣幼児学園</t>
  </si>
  <si>
    <t xml:space="preserve"> </t>
  </si>
  <si>
    <t>ｱｲﾘﾝﾖｳｼﾞｶﾞｸｴﾝ</t>
  </si>
  <si>
    <t>ｲﾜｸﾆｼﾘﾂｶﾜｼﾓﾎｲｸｴﾝ</t>
  </si>
  <si>
    <t>ｲﾜｸﾆｼﾘﾂﾋｶﾞｼﾎｲｸｴﾝ</t>
  </si>
  <si>
    <t>ｲﾜｸﾆｼﾘﾂｸﾛｲｿﾎｲｸｴﾝ</t>
  </si>
  <si>
    <t>ｲﾜｸﾆｼﾘﾂｴｷﾏｴﾎｲｸｴﾝ</t>
  </si>
  <si>
    <t>本郷町本郷2058-1</t>
  </si>
  <si>
    <t>ｲﾜｸﾆｼﾘﾂﾎﾝｺﾞｳﾎｲｸｴﾝ</t>
  </si>
  <si>
    <t>周東町上久原1100-1</t>
  </si>
  <si>
    <t>ｲﾜｸﾆｼﾘﾂﾜｶﾊﾞﾎｲｸｴﾝ</t>
  </si>
  <si>
    <t>周東町祖生4504-4</t>
  </si>
  <si>
    <t>ｲﾜｸﾆｼﾘﾂｿｵﾎｲｸｴﾝ</t>
  </si>
  <si>
    <t>ｲﾜｸﾆｼﾘﾂﾅｶﾞﾉﾎｲｸｴﾝ</t>
  </si>
  <si>
    <t>白木英男</t>
  </si>
  <si>
    <t>万行寺保育園</t>
  </si>
  <si>
    <t>ﾏﾝｷﾞｮｳｼﾞﾎｲｸｴﾝ</t>
  </si>
  <si>
    <t>常照保育園</t>
  </si>
  <si>
    <t>ｼﾞｮｳｼｮｳﾎｲｸｴﾝ</t>
  </si>
  <si>
    <t>海土路保育園</t>
  </si>
  <si>
    <t>ﾐﾄﾞﾛﾎｲｸｴﾝ</t>
  </si>
  <si>
    <t>曙保育園</t>
  </si>
  <si>
    <t>ｱｹﾎﾞﾉﾎｲｸｴﾝ</t>
  </si>
  <si>
    <t>麻里布保育園</t>
  </si>
  <si>
    <t>ﾏﾘﾌﾎｲｸｴﾝ</t>
  </si>
  <si>
    <t>ひかり保育園</t>
  </si>
  <si>
    <t>小瀬294-4</t>
  </si>
  <si>
    <t>ﾋｶﾘﾎｲｸｴﾝ</t>
  </si>
  <si>
    <t>称光寺保育園</t>
  </si>
  <si>
    <t>ｼｮｳｺｳｼﾞﾎｲｸｴﾝ</t>
  </si>
  <si>
    <t>錦南保育園</t>
  </si>
  <si>
    <t>ｷﾝﾅﾝﾎｲｸｴﾝ</t>
  </si>
  <si>
    <t>あさひ保育園</t>
  </si>
  <si>
    <t>ｱｻﾋﾎｲｸｴﾝ</t>
  </si>
  <si>
    <t>由宇保育園</t>
  </si>
  <si>
    <t>西生隆司</t>
  </si>
  <si>
    <t>ﾕｳﾎｲｸｴﾝ</t>
  </si>
  <si>
    <t>清華保育園</t>
  </si>
  <si>
    <t>ｾｲｶﾎｲｸｴﾝ</t>
  </si>
  <si>
    <t>ルンビニ保育園</t>
  </si>
  <si>
    <t>玖珂保育園</t>
  </si>
  <si>
    <t>玖珂町807</t>
  </si>
  <si>
    <t>ｸｶﾞﾎｲｸｴﾝ</t>
  </si>
  <si>
    <t>錦町広瀬6570</t>
  </si>
  <si>
    <t>ﾋﾛｾﾎｲｸｼｮ</t>
  </si>
  <si>
    <t>ﾋｶﾘｼﾘﾂｱｻｴﾋｶﾞｼﾎｲｸｴﾝ</t>
  </si>
  <si>
    <t>ﾋｶﾘｼﾘﾂｱｻｴﾐﾅﾐﾎｲｸｴﾝ</t>
  </si>
  <si>
    <t>室積東ノ庄30番26号</t>
  </si>
  <si>
    <t>ﾋｶﾘｼﾘﾂﾐﾀﾗｲﾎｲｸｴﾝ</t>
  </si>
  <si>
    <t>大字三輪1106</t>
  </si>
  <si>
    <t>ﾋｶﾘｼﾘﾂﾔﾏﾄﾎｲｸｴﾝ</t>
  </si>
  <si>
    <t>虹ケ丘幼児学園</t>
  </si>
  <si>
    <t>神代信海</t>
  </si>
  <si>
    <t>松原保育園</t>
  </si>
  <si>
    <t>ﾏﾂﾊﾞﾗﾎｲｸｴﾝ</t>
  </si>
  <si>
    <t>室積保育園</t>
  </si>
  <si>
    <t>潤間淨子</t>
  </si>
  <si>
    <t>ﾑﾛﾂﾞﾐﾎｲｸｴﾝ</t>
  </si>
  <si>
    <t>光井保育園</t>
  </si>
  <si>
    <t>ﾐﾂｲﾎｲｸｴﾝ</t>
  </si>
  <si>
    <t>野原保育園</t>
  </si>
  <si>
    <t>浪山行信</t>
  </si>
  <si>
    <t>ﾉﾊﾗﾎｲｸｴﾝ</t>
  </si>
  <si>
    <t>聖華保育園</t>
  </si>
  <si>
    <t>龍石晃裕</t>
  </si>
  <si>
    <t>ﾅｶﾞﾄｼﾘﾂﾐｽﾐﾎｲｸｴﾝ</t>
  </si>
  <si>
    <t>ﾅｶﾞﾄｼﾘﾂﾍｷﾎｲｸｴﾝ</t>
  </si>
  <si>
    <t>日置上2388-26</t>
  </si>
  <si>
    <t>ﾅｶﾞﾄｼﾘﾂｷﾜﾄﾞﾎｲｸｴﾝ</t>
  </si>
  <si>
    <t>ﾅｶﾞﾄｼﾘﾂﾋｼｶｲﾎｲｸｴﾝ</t>
  </si>
  <si>
    <t>油谷向津具上1136-26</t>
  </si>
  <si>
    <t>西深川3766</t>
  </si>
  <si>
    <t>仙崎1263-1</t>
  </si>
  <si>
    <t>ﾐｽゞﾎｲｸｴﾝ</t>
  </si>
  <si>
    <t>柳井南保育所</t>
  </si>
  <si>
    <t>伊保庄2530-3</t>
  </si>
  <si>
    <t>ﾔﾅｲﾐﾅﾐﾎｲｸｼｮ</t>
  </si>
  <si>
    <t>大畠保育所</t>
  </si>
  <si>
    <t>神代2966-25</t>
  </si>
  <si>
    <t>ｵｵﾊﾞﾀｹﾎｲｸｼｮ</t>
  </si>
  <si>
    <t>桑原京子</t>
  </si>
  <si>
    <t>柳井2202-2</t>
  </si>
  <si>
    <t>放光保育園</t>
  </si>
  <si>
    <t>ﾎｳｺｳﾎｲｸｴﾝ</t>
  </si>
  <si>
    <t>若葉保育園</t>
  </si>
  <si>
    <t>柳井4395-1</t>
  </si>
  <si>
    <t>ﾜｶﾊﾞﾎｲｸｴﾝ</t>
  </si>
  <si>
    <t>伊陸保育園</t>
  </si>
  <si>
    <t>伊陸6215-2</t>
  </si>
  <si>
    <t>ｲｶﾁﾎｲｸｴﾝ</t>
  </si>
  <si>
    <t>ひづみ保育園</t>
  </si>
  <si>
    <t>日積5551-1</t>
  </si>
  <si>
    <t>ﾋﾂﾞﾐﾎｲｸｴﾝ</t>
  </si>
  <si>
    <t>新庄保育園</t>
  </si>
  <si>
    <t>新庄2628-1</t>
  </si>
  <si>
    <t>ｼﾝｼﾞｮｳﾎｲｸｴﾝ</t>
  </si>
  <si>
    <t>余田保育園</t>
  </si>
  <si>
    <t>余田松堂1418</t>
  </si>
  <si>
    <t>ﾖﾀﾎｲｸｴﾝ</t>
  </si>
  <si>
    <t>羽仁保育園</t>
  </si>
  <si>
    <t>古開作962-5</t>
  </si>
  <si>
    <t>ﾊﾆﾎｲｸｴﾝ</t>
  </si>
  <si>
    <t>児玉好美</t>
  </si>
  <si>
    <t>柳井961-1</t>
  </si>
  <si>
    <t>ﾙﾝﾋﾞﾆﾀﾞｲﾆﾎｲｸｴﾝ</t>
  </si>
  <si>
    <t>伊佐保育園</t>
  </si>
  <si>
    <t>ｲｻﾎｲｸｴﾝ</t>
  </si>
  <si>
    <t>厚保保育園</t>
  </si>
  <si>
    <t>西厚保町本郷618</t>
  </si>
  <si>
    <t>ｱﾂﾎｲｸｴﾝ</t>
  </si>
  <si>
    <t>麦川保育園</t>
  </si>
  <si>
    <t>南大嶺保育園</t>
  </si>
  <si>
    <t>ﾐﾅﾐｵｵﾐﾈﾎｲｸｴﾝ</t>
  </si>
  <si>
    <t>吉則保育園</t>
  </si>
  <si>
    <t>大嶺町東分2991-5</t>
  </si>
  <si>
    <t>ﾖｼﾉﾘﾎｲｸｴﾝ</t>
  </si>
  <si>
    <t>ｼｭｳﾅﾝｼﾘﾂﾀﾞｲﾆﾎｲｸｴﾝ</t>
  </si>
  <si>
    <t>大字栗屋859-4</t>
  </si>
  <si>
    <t>ｼｭｳﾅﾝｼﾘﾂｸｼﾊﾏﾎｲｸｴﾝ</t>
  </si>
  <si>
    <t>大字須々万奥737</t>
  </si>
  <si>
    <t>ｼｭｳﾅﾝｼﾘﾂｽｽﾏﾎｲｸｴﾝ</t>
  </si>
  <si>
    <t>ｼｭｳﾅﾝｼﾘﾂｼｮｳﾊｸﾎｲｸｴﾝ</t>
  </si>
  <si>
    <t>ｼｭｳﾅﾝｼﾘﾂｵｵｳﾁﾎｲｸｴﾝ</t>
  </si>
  <si>
    <t>大字下上1975-4</t>
  </si>
  <si>
    <t>ｼｭｳﾅﾝｼﾘﾂｷｸｶﾞﾜﾎｲｸｴﾝ</t>
  </si>
  <si>
    <t>ｼｭｳﾅﾝｼﾘﾂｼﾞｮｳｶﾞｵｶﾎｲｸｴﾝ</t>
  </si>
  <si>
    <t>ｼｭｳﾅﾝｼﾘﾂｶﾜｻｷﾎｲｸｴﾝ</t>
  </si>
  <si>
    <t>椎木町5-19</t>
  </si>
  <si>
    <t>ｼｭｳﾅﾝｼﾘﾂﾄﾝﾀﾞﾐﾅﾐﾎｲｸｴﾝ</t>
  </si>
  <si>
    <t>大字安田638-1</t>
  </si>
  <si>
    <t>ｼｭｳﾅﾝｼﾘﾂﾐﾂｵﾎｲｸｴﾝ</t>
  </si>
  <si>
    <t>大字呼坂418-176</t>
  </si>
  <si>
    <t>ｼｭｳﾅﾝｼﾘﾂｶﾂﾏﾎｲｸｴﾝ</t>
  </si>
  <si>
    <t>遠石保育園</t>
  </si>
  <si>
    <t>河村至真</t>
  </si>
  <si>
    <t>河村至真</t>
  </si>
  <si>
    <t>青山町1589</t>
  </si>
  <si>
    <t>ﾄｲｼﾎｲｸｴﾝ</t>
  </si>
  <si>
    <t>徳山中央保育園</t>
  </si>
  <si>
    <t>三戸照明</t>
  </si>
  <si>
    <t>三戸照明</t>
  </si>
  <si>
    <t>ﾄｸﾔﾏﾁｭｳｵｳﾎｲｸｴﾝ</t>
  </si>
  <si>
    <t>こもれび保育園</t>
  </si>
  <si>
    <t>河村英一郎</t>
  </si>
  <si>
    <t>ｺﾓﾚﾋﾞﾎｲｸｴﾝ</t>
  </si>
  <si>
    <t>荘宮寺保育園</t>
  </si>
  <si>
    <t>大字富田2438</t>
  </si>
  <si>
    <t>ｿｳｸﾞｳｼﾞﾎｲｸｴﾝ</t>
  </si>
  <si>
    <t>日の出保育園</t>
  </si>
  <si>
    <t>山陽小野田市</t>
  </si>
  <si>
    <t>ﾋﾉﾃﾞﾎｲｸｴﾝ</t>
  </si>
  <si>
    <t>厚陽保育園</t>
  </si>
  <si>
    <t>紫光会
（代表　弘利真勝）</t>
  </si>
  <si>
    <t>山口市秋穂
コミュニティセンター</t>
  </si>
  <si>
    <t>周防大島町
久賀児童館</t>
  </si>
  <si>
    <t>大字郡3510</t>
  </si>
  <si>
    <t>ｺｳﾖｳﾎｲｸｴﾝ</t>
  </si>
  <si>
    <t>東岐波685</t>
  </si>
  <si>
    <t>伊保庄95</t>
  </si>
  <si>
    <t>社会福祉法人
称光寺保育園
(大成龍子)</t>
  </si>
  <si>
    <t>下堅小路254番地</t>
  </si>
  <si>
    <t>小郡上郷2159番地</t>
  </si>
  <si>
    <t>豊田町大字矢田212-2</t>
  </si>
  <si>
    <t>阿東地福上1700番地2</t>
  </si>
  <si>
    <t>社会福祉法人
同朋福祉会　　　</t>
  </si>
  <si>
    <t>社会福祉法人
同朋福祉会
（河内美舟）</t>
  </si>
  <si>
    <t>河内美舟</t>
  </si>
  <si>
    <t>阿東地福上1962-1</t>
  </si>
  <si>
    <t>井上龍秀</t>
  </si>
  <si>
    <t>渡邉宗演</t>
  </si>
  <si>
    <t>社会福祉法人
琴崎保育会
(白石正典)</t>
  </si>
  <si>
    <t>社会福祉法人
法泉寺保育園
(中山昭乗)</t>
  </si>
  <si>
    <t>城戸千賀子</t>
  </si>
  <si>
    <t>宮原大地</t>
  </si>
  <si>
    <t>社会福祉法人
徳寿会
(徳光壮一)</t>
  </si>
  <si>
    <t>徳光壮一</t>
  </si>
  <si>
    <t>ﾆｼﾉｳﾗﾎｲｸｴﾝ</t>
  </si>
  <si>
    <t>周東町下須通429-3</t>
  </si>
  <si>
    <t>社会福祉法人
立正たちばな会</t>
  </si>
  <si>
    <t>社会福祉法人
曙保育園
（有馬将史）</t>
  </si>
  <si>
    <t>有馬将史</t>
  </si>
  <si>
    <t>ひろせ保育園</t>
  </si>
  <si>
    <t>社会福祉法人
新庄保育園
(野坂孝道)</t>
  </si>
  <si>
    <t>ｼﾝｺｳﾎｲｸｴﾝ</t>
  </si>
  <si>
    <t>ﾃｲｹﾞﾝｼﾞﾀﾞｲﾆﾎｲｸｴﾝ</t>
  </si>
  <si>
    <t>周防大島町</t>
  </si>
  <si>
    <t>珠山信孝</t>
  </si>
  <si>
    <t>社会福祉法人
清観園</t>
  </si>
  <si>
    <t>社会福祉法人
清観園
(大海裕孝)</t>
  </si>
  <si>
    <t>大海裕孝</t>
  </si>
  <si>
    <t>於福町下3360</t>
  </si>
  <si>
    <t>社会福祉法人
中部少年学院
(石川　啓)</t>
  </si>
  <si>
    <t>沙羅の木</t>
  </si>
  <si>
    <t>社会福祉法人　　　　　　　防府海北園</t>
  </si>
  <si>
    <t>岩城克枝</t>
  </si>
  <si>
    <t>社会福祉法人
同朋福祉会</t>
  </si>
  <si>
    <t>社会福祉法人
同朋福祉会
（河内美舟）</t>
  </si>
  <si>
    <t>原田かず子</t>
  </si>
  <si>
    <t>朝田510-1</t>
  </si>
  <si>
    <t>香川不二明</t>
  </si>
  <si>
    <t>社会福祉法人
立正たちばな会
（渡邊泰學）</t>
  </si>
  <si>
    <t>リボン保育園</t>
  </si>
  <si>
    <t>長門市立
向津具保育園</t>
  </si>
  <si>
    <t>社会福祉法人
ひまわり会
(河村美治)</t>
  </si>
  <si>
    <t>綿貫志郎</t>
  </si>
  <si>
    <t>柳井由美子</t>
  </si>
  <si>
    <t>厚南北一丁目2番24号</t>
  </si>
  <si>
    <t>FAX:(0838
)25-1033</t>
  </si>
  <si>
    <t>萩市</t>
  </si>
  <si>
    <t>ﾊｷﾞｼﾘﾂｼﾞﾄﾞｳｶﾝ</t>
  </si>
  <si>
    <t>大字江泊1051番地の3</t>
  </si>
  <si>
    <t>大字下右田468番地の2</t>
  </si>
  <si>
    <t>迫戸町252番2号　外</t>
  </si>
  <si>
    <t>大字田島2171番地の3</t>
  </si>
  <si>
    <t>大字江泊1054番地の2　外</t>
  </si>
  <si>
    <t>大字佐野397番地の1</t>
  </si>
  <si>
    <t>大字上右田2698番地の7　外</t>
  </si>
  <si>
    <t>社会福祉法人
鼓ヶ浦整肢学園
（杉尾嘉嗣）</t>
  </si>
  <si>
    <t>ＮＰＯ法人
萩子どもセンター</t>
  </si>
  <si>
    <t>社会福祉法人
山口育児院
(深野宗泉)</t>
  </si>
  <si>
    <t>社会福祉法人
専立寺保育園
(志満眞知子)</t>
  </si>
  <si>
    <t>社会福祉法人
剛美会
(後根晴夫)</t>
  </si>
  <si>
    <t>とものその
保育園</t>
  </si>
  <si>
    <t>福障児入所</t>
  </si>
  <si>
    <t>指定医療機関</t>
  </si>
  <si>
    <t>医障児入所</t>
  </si>
  <si>
    <t>国立病院機構
柳井医療センター</t>
  </si>
  <si>
    <t>独立行政法人
国立病院機構
柳井医療センター</t>
  </si>
  <si>
    <t>福児発達セ</t>
  </si>
  <si>
    <t>富田原町1番50号</t>
  </si>
  <si>
    <t>児童発達</t>
  </si>
  <si>
    <t>下関市</t>
  </si>
  <si>
    <t>秋根西町１丁目9-37</t>
  </si>
  <si>
    <t>福岡志津子</t>
  </si>
  <si>
    <t>宇部市</t>
  </si>
  <si>
    <t>神原町2丁目4-40</t>
  </si>
  <si>
    <t>合同会社
ニチラク</t>
  </si>
  <si>
    <t>合同会社
ニチラク
（立川信隆）</t>
  </si>
  <si>
    <t>山口市</t>
  </si>
  <si>
    <t>ﾕﾒﾉﾐｽﾞｳﾐﾑﾗﾔﾏｸﾞﾁﾃﾞｲｻｰﾋﾞｽｾﾝﾀｰ</t>
  </si>
  <si>
    <t>子育て支援センター
しらさぎキッズ</t>
  </si>
  <si>
    <t>ＮＰＯ法人
子育て支援センター
しらさぎキッズ</t>
  </si>
  <si>
    <t>富田原町1番50号</t>
  </si>
  <si>
    <t>防府市なかよし園</t>
  </si>
  <si>
    <t>防府市</t>
  </si>
  <si>
    <t>ﾎｳﾌｼﾅｶﾖｼｴﾝ</t>
  </si>
  <si>
    <t>岩国市太陽の家</t>
  </si>
  <si>
    <t>岩国市</t>
  </si>
  <si>
    <t>ｲﾜｸﾆｼﾀｲﾖｳﾉｲｴ</t>
  </si>
  <si>
    <t>虹のかけ橋</t>
  </si>
  <si>
    <t>ＮＰＯ法人
虹のかけ橋</t>
  </si>
  <si>
    <t>児童デイサービス
３びきのこぶた</t>
  </si>
  <si>
    <t>ＮＰＯ法人
３びきのこぶた</t>
  </si>
  <si>
    <t>ＮＰＯ法人
３びきのこぶた
（堀江秀紀）</t>
  </si>
  <si>
    <t>綿田秀子</t>
  </si>
  <si>
    <t>きかん車</t>
  </si>
  <si>
    <t>山陽小野田市</t>
  </si>
  <si>
    <t>医児童発達</t>
  </si>
  <si>
    <t>放課後デイ</t>
  </si>
  <si>
    <t>うべつくし園
きらきらキッズ</t>
  </si>
  <si>
    <t>児童デイサービス
つぐみ防府</t>
  </si>
  <si>
    <t>家永良恵</t>
  </si>
  <si>
    <t>保育所等訪問</t>
  </si>
  <si>
    <t>大字久米752番地4</t>
  </si>
  <si>
    <t>みんなの家</t>
  </si>
  <si>
    <t>新地町4番22号</t>
  </si>
  <si>
    <t>大字小野64番地の1</t>
  </si>
  <si>
    <t>北琴芝1丁目8番22号</t>
  </si>
  <si>
    <t>中園町8番6号</t>
  </si>
  <si>
    <t>ＮＰＯ法人
子育て支援センター
しらさぎキッズ
（吉村靜馬）</t>
  </si>
  <si>
    <t>鋳銭司2535</t>
  </si>
  <si>
    <t>仁保中郷962番地</t>
  </si>
  <si>
    <t>桂町2丁目4-56</t>
  </si>
  <si>
    <t>大字大河内256番地の14</t>
  </si>
  <si>
    <t>大字東高泊字横土手1915番地15</t>
  </si>
  <si>
    <t>周布町2-8</t>
  </si>
  <si>
    <t>中尾木乃787-1</t>
  </si>
  <si>
    <t>山口県立育成学校</t>
  </si>
  <si>
    <t>児童自立支援</t>
  </si>
  <si>
    <t>ﾔﾏｸﾞﾁｹﾝﾘﾂｲｸｾｲｶﾞｯｺｳ</t>
  </si>
  <si>
    <t>社会福祉法人
小波会</t>
  </si>
  <si>
    <t>平成24年4日1日</t>
  </si>
  <si>
    <t>社会福祉法人
きずな</t>
  </si>
  <si>
    <t>大字椿東1189番地361</t>
  </si>
  <si>
    <t>大字椿2794番地</t>
  </si>
  <si>
    <t>三見3099番地</t>
  </si>
  <si>
    <t>大字山田4253番地</t>
  </si>
  <si>
    <t>川上4533番地1</t>
  </si>
  <si>
    <t>大字江崎522番地</t>
  </si>
  <si>
    <t>大字吉部上3170番地1</t>
  </si>
  <si>
    <t>大字明木2906番地</t>
  </si>
  <si>
    <t>大字紫福3356番地</t>
  </si>
  <si>
    <t>恵美須町102番地</t>
  </si>
  <si>
    <t>大字浜崎町240番地</t>
  </si>
  <si>
    <t>大字大島211番地</t>
  </si>
  <si>
    <t>大字堀内325番地10</t>
  </si>
  <si>
    <t>光教路晃映</t>
  </si>
  <si>
    <t>大成芳道</t>
  </si>
  <si>
    <t>清水光晴</t>
  </si>
  <si>
    <t>山本清文</t>
  </si>
  <si>
    <t>田中和子</t>
  </si>
  <si>
    <t>川越千世</t>
  </si>
  <si>
    <t>見島本村951番地1</t>
  </si>
  <si>
    <t>大字江向552番地2</t>
  </si>
  <si>
    <t>市町コード</t>
  </si>
  <si>
    <t>市町名</t>
  </si>
  <si>
    <t>大字久米752番地4</t>
  </si>
  <si>
    <t>豊浦町大字小串字向山502番2</t>
  </si>
  <si>
    <t>朝日町6番25号</t>
  </si>
  <si>
    <t>琴芝町二丁目3番30号</t>
  </si>
  <si>
    <t>床波四丁目11番40号</t>
  </si>
  <si>
    <t>妻崎開作1982番地</t>
  </si>
  <si>
    <t>南浜町二丁目2番15号</t>
  </si>
  <si>
    <t>上宇部571番地2</t>
  </si>
  <si>
    <t>野中四丁目8番8号</t>
  </si>
  <si>
    <t>松山町五丁目6番9号</t>
  </si>
  <si>
    <t>西宇部北二丁目5番60号</t>
  </si>
  <si>
    <t>厚南北三丁目23番51号</t>
  </si>
  <si>
    <t>東岐波458番地2</t>
  </si>
  <si>
    <t>北琴芝一丁目9番32号</t>
  </si>
  <si>
    <t>昭和町三丁目4番18号</t>
  </si>
  <si>
    <t>東岐波5587番地2</t>
  </si>
  <si>
    <t>開六丁目17番7号</t>
  </si>
  <si>
    <t>東本町二丁目1番1号</t>
  </si>
  <si>
    <t>西平原二丁目9番15号</t>
  </si>
  <si>
    <t>妻崎開作246番地5</t>
  </si>
  <si>
    <t>南小羽山一丁目5番6号</t>
  </si>
  <si>
    <t>木田29番地2</t>
  </si>
  <si>
    <t>東岐波4364番地2</t>
  </si>
  <si>
    <t>小野8298番地1</t>
  </si>
  <si>
    <t>東小羽山町二丁目5番7号</t>
  </si>
  <si>
    <t>あすとぴあ七丁目1番1号</t>
  </si>
  <si>
    <t>船木1467番地4</t>
  </si>
  <si>
    <t>楠木町1丁目11-11</t>
  </si>
  <si>
    <t>由宇町南2丁目10-17</t>
  </si>
  <si>
    <t>由宇町千鳥ケ丘3丁目1-7</t>
  </si>
  <si>
    <t>玖珂町5950-2</t>
  </si>
  <si>
    <t>上島田3丁目6-1</t>
  </si>
  <si>
    <t>中央町2-12</t>
  </si>
  <si>
    <t>野村二丁目7-12</t>
  </si>
  <si>
    <t>社会福祉法人
岩国ルンビニ会
(清水光晴)</t>
  </si>
  <si>
    <t>社会福祉法人
麦川福祉協会
(川越英眞)</t>
  </si>
  <si>
    <t>社会福祉法人
須恵保育園
(戸谷香代子)</t>
  </si>
  <si>
    <t>大島郡周防大島町</t>
  </si>
  <si>
    <t>熊毛郡田布施町</t>
  </si>
  <si>
    <t>大島郡周防大島町</t>
  </si>
  <si>
    <t>熊毛郡上関町</t>
  </si>
  <si>
    <t>熊毛郡田布施町</t>
  </si>
  <si>
    <t>熊毛郡平生町</t>
  </si>
  <si>
    <t>阿武郡阿武町</t>
  </si>
  <si>
    <t>熊毛郡
平生町</t>
  </si>
  <si>
    <t>大島郡
周　 防
大島町</t>
  </si>
  <si>
    <t>玖珂郡和木町</t>
  </si>
  <si>
    <t>熊毛郡上関町</t>
  </si>
  <si>
    <t>熊毛郡平生町</t>
  </si>
  <si>
    <t>阿武郡阿武町</t>
  </si>
  <si>
    <t>指定医療機関
ショートステイ</t>
  </si>
  <si>
    <t>秋根西町1丁目9番37号</t>
  </si>
  <si>
    <t>福祉型児童発達支援センター</t>
  </si>
  <si>
    <t>幡生町1丁目1-22</t>
  </si>
  <si>
    <t xml:space="preserve">
平成24年4月1日</t>
  </si>
  <si>
    <t>豊浦町豊洋台1丁目447-369</t>
  </si>
  <si>
    <t>多機能型</t>
  </si>
  <si>
    <t>多機能型</t>
  </si>
  <si>
    <t>サルビアの家</t>
  </si>
  <si>
    <t>生野屋南1丁目11-1</t>
  </si>
  <si>
    <t>大野みどり</t>
  </si>
  <si>
    <t>グランデールの家</t>
  </si>
  <si>
    <t>桑野敬子</t>
  </si>
  <si>
    <t>幡生本町26番12号</t>
  </si>
  <si>
    <t>小郡新町6-4-11</t>
  </si>
  <si>
    <t>大望</t>
  </si>
  <si>
    <t>今西陽一</t>
  </si>
  <si>
    <t>豊北町滝部1071</t>
  </si>
  <si>
    <t>幡生町二丁目28-25</t>
  </si>
  <si>
    <t>山﨑美智子</t>
  </si>
  <si>
    <t>赤松康乃</t>
  </si>
  <si>
    <t>大内なかよし
こども園</t>
  </si>
  <si>
    <t>大内長野1573-1</t>
  </si>
  <si>
    <t>きらきら星
保育園</t>
  </si>
  <si>
    <t>松枝志保子</t>
  </si>
  <si>
    <t>阿東徳佐中3283-1</t>
  </si>
  <si>
    <t>上田中町1丁目16-1</t>
  </si>
  <si>
    <t>彦島江の浦町1丁目4番30号</t>
  </si>
  <si>
    <t>維新公園4丁目5番1号</t>
  </si>
  <si>
    <t>秋穂東6527番地2</t>
  </si>
  <si>
    <t>椿東4509番地1</t>
  </si>
  <si>
    <t>秋根本町2丁目1番22号</t>
  </si>
  <si>
    <t>朝田字三田地900番1</t>
  </si>
  <si>
    <t>児童デイサービス
つぐみ右田</t>
  </si>
  <si>
    <t>高井647-2</t>
  </si>
  <si>
    <t>岩国市</t>
  </si>
  <si>
    <t>８　児童福祉施設等</t>
  </si>
  <si>
    <t xml:space="preserve"> (1) 乳児院</t>
  </si>
  <si>
    <t>経営者
（理事長）</t>
  </si>
  <si>
    <t>750-0081</t>
  </si>
  <si>
    <t xml:space="preserve"> (2) 児童養護施設</t>
  </si>
  <si>
    <t>083-266-1934</t>
  </si>
  <si>
    <t>751-0828</t>
  </si>
  <si>
    <t>083-222-6801</t>
  </si>
  <si>
    <t>753-0816</t>
  </si>
  <si>
    <t>083-922-2509</t>
  </si>
  <si>
    <t>754-1277</t>
  </si>
  <si>
    <t>0836-65-3122</t>
  </si>
  <si>
    <t>753-0082</t>
  </si>
  <si>
    <t>083-922-1027</t>
  </si>
  <si>
    <t>747-0064</t>
  </si>
  <si>
    <t>0835-22-2044</t>
  </si>
  <si>
    <t>759-4211</t>
  </si>
  <si>
    <t>0837-29-0831</t>
  </si>
  <si>
    <t>745-0801</t>
  </si>
  <si>
    <t>0834-25-0017</t>
  </si>
  <si>
    <t>756-0817</t>
  </si>
  <si>
    <t>0836-83-4595</t>
  </si>
  <si>
    <t xml:space="preserve"> (4) 児童家庭支援センター</t>
  </si>
  <si>
    <t xml:space="preserve"> (5) 福祉型障害児入所施設</t>
  </si>
  <si>
    <t>747-0833</t>
  </si>
  <si>
    <t xml:space="preserve"> (6) 医療型障害児入所施設</t>
  </si>
  <si>
    <t>755-0241</t>
  </si>
  <si>
    <t>742-1352</t>
  </si>
  <si>
    <t>国立病院機構
山口宇部
医療センター</t>
  </si>
  <si>
    <t>独立行政法人
国立病院機構
山口宇部
医療センター</t>
  </si>
  <si>
    <t>杉　基嗣</t>
  </si>
  <si>
    <t xml:space="preserve"> (7) 福祉型児童発達支援センター</t>
  </si>
  <si>
    <t>751-0827</t>
  </si>
  <si>
    <t>755-0072</t>
  </si>
  <si>
    <t>753-0054</t>
  </si>
  <si>
    <t>児童発達
支援センター
うべつくし園</t>
  </si>
  <si>
    <t>子ども発達
支援センター
愛</t>
  </si>
  <si>
    <t>子ども発達
支援センター
からふる</t>
  </si>
  <si>
    <t xml:space="preserve"> (8) 障害児通所支援事業所</t>
  </si>
  <si>
    <t>　　①　児童発達支援事業所</t>
  </si>
  <si>
    <t>751-0873</t>
  </si>
  <si>
    <t>751-0887</t>
  </si>
  <si>
    <t>751-0832</t>
  </si>
  <si>
    <t>751-0808</t>
  </si>
  <si>
    <t>755-0022</t>
  </si>
  <si>
    <t>755-
0036</t>
  </si>
  <si>
    <t>0836-
35-7722</t>
  </si>
  <si>
    <t>747-1221</t>
  </si>
  <si>
    <t>753-
0302</t>
  </si>
  <si>
    <t>747-0004</t>
  </si>
  <si>
    <t>740-0013</t>
  </si>
  <si>
    <t>741-0071</t>
  </si>
  <si>
    <t>743-0071</t>
  </si>
  <si>
    <t>742-0031</t>
  </si>
  <si>
    <t>745-0651</t>
  </si>
  <si>
    <t>745-0807</t>
  </si>
  <si>
    <t>756-0809</t>
  </si>
  <si>
    <t>地域児童
福祉事業所
ぽけっと</t>
  </si>
  <si>
    <t>日楽児童
デイサービス</t>
  </si>
  <si>
    <t>児童デイサービス
センター
フェニックス</t>
  </si>
  <si>
    <t>社会福祉法人
神原苑
神原障害児
デイサービス
センター</t>
  </si>
  <si>
    <t>子ども発達
支援センター愛
親子通園部ゆう</t>
  </si>
  <si>
    <t>岩国市　　　　　　　　　　　　（福田良彦）</t>
  </si>
  <si>
    <t>　　②　医療型児童発達支援事業所</t>
  </si>
  <si>
    <t>国立病院機構
山口宇部
医療センター</t>
  </si>
  <si>
    <t>社会福祉法人
蓬莱会
（阿部次男）</t>
  </si>
  <si>
    <t>751-0875</t>
  </si>
  <si>
    <t>750-0063</t>
  </si>
  <si>
    <t>753-0822</t>
  </si>
  <si>
    <t>753-0801</t>
  </si>
  <si>
    <t>753-0075</t>
  </si>
  <si>
    <t>753-0871</t>
  </si>
  <si>
    <t>747-0046</t>
  </si>
  <si>
    <t>744-0031</t>
  </si>
  <si>
    <t>741-0062</t>
  </si>
  <si>
    <t>740-0026</t>
  </si>
  <si>
    <t>745-0012</t>
  </si>
  <si>
    <t>大嶋　元</t>
  </si>
  <si>
    <t>夢のみずうみ村
山口デイサービス
センター</t>
  </si>
  <si>
    <t>有限会社
ケアポート徳山</t>
  </si>
  <si>
    <t>有限会社
ケアポート徳山
（服部恭弥）</t>
  </si>
  <si>
    <t>社会福祉法人
神原苑
小野田障害
デイサービス
センター</t>
  </si>
  <si>
    <t>759-4102</t>
  </si>
  <si>
    <t xml:space="preserve"> (9) 児童自立支援施設</t>
  </si>
  <si>
    <t>753-0214</t>
  </si>
  <si>
    <t xml:space="preserve"> (10) 助産施設</t>
  </si>
  <si>
    <t>759-6603</t>
  </si>
  <si>
    <t>743-0022</t>
  </si>
  <si>
    <t>745-8522</t>
  </si>
  <si>
    <t xml:space="preserve"> (11) 母子生活支援施設</t>
  </si>
  <si>
    <t>754-0031</t>
  </si>
  <si>
    <t>740-0011</t>
  </si>
  <si>
    <t>745-0066</t>
  </si>
  <si>
    <t xml:space="preserve"> (12) ファミリーホーム</t>
  </si>
  <si>
    <t>ﾌｧﾐﾘｰﾎｰﾑ</t>
  </si>
  <si>
    <t>35201</t>
  </si>
  <si>
    <t>759-5511</t>
  </si>
  <si>
    <t>社会福祉法人
きずな
（田中和夫）</t>
  </si>
  <si>
    <t>社会福祉法人
小野保育協議会
(田中宏明)</t>
  </si>
  <si>
    <t>社会福祉法人
すくすくパートナー
(寺本隆宏)</t>
  </si>
  <si>
    <t>750-0087</t>
  </si>
  <si>
    <t>759-6531</t>
  </si>
  <si>
    <t>752-0944</t>
  </si>
  <si>
    <t>752-0933</t>
  </si>
  <si>
    <t>750-0011</t>
  </si>
  <si>
    <t>759-6303</t>
  </si>
  <si>
    <t>752-0955</t>
  </si>
  <si>
    <t>750-0001</t>
  </si>
  <si>
    <t>751-0829</t>
  </si>
  <si>
    <t>750-0074</t>
  </si>
  <si>
    <t>750-0065</t>
  </si>
  <si>
    <t>752-0997</t>
  </si>
  <si>
    <t>759-6302</t>
  </si>
  <si>
    <t>751-0849</t>
  </si>
  <si>
    <t>750-0053</t>
  </si>
  <si>
    <t>750-0007</t>
  </si>
  <si>
    <t>752-0916</t>
  </si>
  <si>
    <t>752-0957</t>
  </si>
  <si>
    <t>750-0029</t>
  </si>
  <si>
    <t>751-0841</t>
  </si>
  <si>
    <t>759-6601</t>
  </si>
  <si>
    <t>751-0859</t>
  </si>
  <si>
    <t>751-0856</t>
  </si>
  <si>
    <t>751-0833</t>
  </si>
  <si>
    <t>751-0802</t>
  </si>
  <si>
    <t>750-1155</t>
  </si>
  <si>
    <t>752-0905</t>
  </si>
  <si>
    <t>751-0874</t>
  </si>
  <si>
    <t>759-6533</t>
  </si>
  <si>
    <t>751-0801</t>
  </si>
  <si>
    <t>751-0853</t>
  </si>
  <si>
    <t>750-0059</t>
  </si>
  <si>
    <t>755-0033</t>
  </si>
  <si>
    <t>755-0041</t>
  </si>
  <si>
    <t>759-0204</t>
  </si>
  <si>
    <t>755-0151</t>
  </si>
  <si>
    <t>755-0063</t>
  </si>
  <si>
    <t>755-0036</t>
  </si>
  <si>
    <t>755-00７７</t>
  </si>
  <si>
    <t>755-0011</t>
  </si>
  <si>
    <t>757-0216</t>
  </si>
  <si>
    <t>755-0026</t>
  </si>
  <si>
    <t>759-0209</t>
  </si>
  <si>
    <t>755-0025</t>
  </si>
  <si>
    <t>755-0091</t>
  </si>
  <si>
    <t>759-0211</t>
  </si>
  <si>
    <t>755-0096</t>
  </si>
  <si>
    <t>755-0028</t>
  </si>
  <si>
    <t>755-0057</t>
  </si>
  <si>
    <t>755-0083</t>
  </si>
  <si>
    <t>759-0136</t>
  </si>
  <si>
    <t>754-1311</t>
  </si>
  <si>
    <t>755-0082</t>
  </si>
  <si>
    <t>755-0152</t>
  </si>
  <si>
    <t>753-0051</t>
  </si>
  <si>
    <t>754-0891</t>
  </si>
  <si>
    <t>747-0231</t>
  </si>
  <si>
    <t>753-0041</t>
  </si>
  <si>
    <t>753-0065</t>
  </si>
  <si>
    <t>753-0025</t>
  </si>
  <si>
    <t>753-0052</t>
  </si>
  <si>
    <t>754-0897</t>
  </si>
  <si>
    <t>747-0522</t>
  </si>
  <si>
    <t>754-1101</t>
  </si>
  <si>
    <t>753-0072</t>
  </si>
  <si>
    <t>753-0815</t>
  </si>
  <si>
    <t>754-0896</t>
  </si>
  <si>
    <t>754-0894</t>
  </si>
  <si>
    <t>753-0861</t>
  </si>
  <si>
    <t>753-
0211</t>
  </si>
  <si>
    <t>083-
902-3366</t>
  </si>
  <si>
    <t>083-
927-5023</t>
  </si>
  <si>
    <t>759-3411</t>
  </si>
  <si>
    <t>759-3113</t>
  </si>
  <si>
    <t>758-0011</t>
  </si>
  <si>
    <t>758-0061</t>
  </si>
  <si>
    <t>759-3721</t>
  </si>
  <si>
    <t>758-0501</t>
  </si>
  <si>
    <t>758-0141</t>
  </si>
  <si>
    <t>754-0411</t>
  </si>
  <si>
    <t>758-0063</t>
  </si>
  <si>
    <t>758-0304</t>
  </si>
  <si>
    <t>758-0033</t>
  </si>
  <si>
    <t>758-0022</t>
  </si>
  <si>
    <t>758-0057</t>
  </si>
  <si>
    <t>758-0003</t>
  </si>
  <si>
    <t>747-0041</t>
  </si>
  <si>
    <t>747-0014</t>
  </si>
  <si>
    <t>747-0834</t>
  </si>
  <si>
    <t>747-0835</t>
  </si>
  <si>
    <t>747-0012</t>
  </si>
  <si>
    <t>747-0106</t>
  </si>
  <si>
    <t>747-0813</t>
  </si>
  <si>
    <t>747-0821</t>
  </si>
  <si>
    <t>747-0847</t>
  </si>
  <si>
    <t>747-0045</t>
  </si>
  <si>
    <t>747-1232</t>
  </si>
  <si>
    <t>747-0825</t>
  </si>
  <si>
    <t>747-0026</t>
  </si>
  <si>
    <t>747-0067</t>
  </si>
  <si>
    <t>747-0831</t>
  </si>
  <si>
    <t>747-0063</t>
  </si>
  <si>
    <t>744-0074</t>
  </si>
  <si>
    <t>744-0029</t>
  </si>
  <si>
    <t>744-0061</t>
  </si>
  <si>
    <t>744-0073</t>
  </si>
  <si>
    <t>740-0027</t>
  </si>
  <si>
    <t>742-0413</t>
  </si>
  <si>
    <t>742-0301</t>
  </si>
  <si>
    <t>740-0602</t>
  </si>
  <si>
    <t>740-0041</t>
  </si>
  <si>
    <t>742-0423</t>
  </si>
  <si>
    <t>740-0018</t>
  </si>
  <si>
    <t>740-0028</t>
  </si>
  <si>
    <t>740-0031</t>
  </si>
  <si>
    <t>742-0325</t>
  </si>
  <si>
    <t>740-0035</t>
  </si>
  <si>
    <t>741-0082</t>
  </si>
  <si>
    <t>740-1451</t>
  </si>
  <si>
    <t>741-0061</t>
  </si>
  <si>
    <t>741-0072</t>
  </si>
  <si>
    <t>741-0091</t>
  </si>
  <si>
    <t>740-0724</t>
  </si>
  <si>
    <t>740-0017</t>
  </si>
  <si>
    <t>740-1441</t>
  </si>
  <si>
    <t>740-0024</t>
  </si>
  <si>
    <t>743-0102</t>
  </si>
  <si>
    <t>743-0021</t>
  </si>
  <si>
    <t>743-0005</t>
  </si>
  <si>
    <t>743-0011</t>
  </si>
  <si>
    <t>743-0013</t>
  </si>
  <si>
    <t>743-0046</t>
  </si>
  <si>
    <t>743-0007</t>
  </si>
  <si>
    <t>743-0031</t>
  </si>
  <si>
    <t>759-4401</t>
  </si>
  <si>
    <t>759-4503</t>
  </si>
  <si>
    <t>759-4622</t>
  </si>
  <si>
    <t>759-3803</t>
  </si>
  <si>
    <t>759-4106</t>
  </si>
  <si>
    <t>749-0101</t>
  </si>
  <si>
    <t>742-0022</t>
  </si>
  <si>
    <t>742-0034</t>
  </si>
  <si>
    <t>742-0201</t>
  </si>
  <si>
    <t>742-0021</t>
  </si>
  <si>
    <t>742-0032</t>
  </si>
  <si>
    <t>742-0033</t>
  </si>
  <si>
    <t>742-0111</t>
  </si>
  <si>
    <t>759-2151</t>
  </si>
  <si>
    <t>754-0211</t>
  </si>
  <si>
    <t>759-2222</t>
  </si>
  <si>
    <t>754-0511</t>
  </si>
  <si>
    <t>754-0122</t>
  </si>
  <si>
    <t>759-2214</t>
  </si>
  <si>
    <t>759-2213</t>
  </si>
  <si>
    <t>759-2212</t>
  </si>
  <si>
    <t>745-0121</t>
  </si>
  <si>
    <t>745-0631</t>
  </si>
  <si>
    <t>745-0802</t>
  </si>
  <si>
    <t>746-0001</t>
  </si>
  <si>
    <t>746-0008</t>
  </si>
  <si>
    <t>745-0614</t>
  </si>
  <si>
    <t>745-0056</t>
  </si>
  <si>
    <t>745-0824</t>
  </si>
  <si>
    <t>746-0082</t>
  </si>
  <si>
    <t>745-0842</t>
  </si>
  <si>
    <t>745-0015</t>
  </si>
  <si>
    <t>746-0034</t>
  </si>
  <si>
    <t>745-0654</t>
  </si>
  <si>
    <t>745-0816</t>
  </si>
  <si>
    <t>746-0016</t>
  </si>
  <si>
    <t>746-0022</t>
  </si>
  <si>
    <t>756-0091</t>
  </si>
  <si>
    <t>757-0002</t>
  </si>
  <si>
    <t>756-0055</t>
  </si>
  <si>
    <t>757-0012</t>
  </si>
  <si>
    <t>756-0841</t>
  </si>
  <si>
    <t>756-0862</t>
  </si>
  <si>
    <t>756-0063</t>
  </si>
  <si>
    <t>757-0001</t>
  </si>
  <si>
    <t>756-0834</t>
  </si>
  <si>
    <t>757-0005</t>
  </si>
  <si>
    <t>742-2803</t>
  </si>
  <si>
    <t>742-2301</t>
  </si>
  <si>
    <t>742-2714</t>
  </si>
  <si>
    <t>742-2106</t>
  </si>
  <si>
    <t>742-2924</t>
  </si>
  <si>
    <t>742-2806</t>
  </si>
  <si>
    <t>742-2513</t>
  </si>
  <si>
    <t>742-2107</t>
  </si>
  <si>
    <t>742-2805</t>
  </si>
  <si>
    <t>740-0061</t>
  </si>
  <si>
    <t>742-1402</t>
  </si>
  <si>
    <t>742-1503</t>
  </si>
  <si>
    <t>742-1513</t>
  </si>
  <si>
    <t>742-1511</t>
  </si>
  <si>
    <t>742-1102</t>
  </si>
  <si>
    <t>742-1111</t>
  </si>
  <si>
    <t>742-1107</t>
  </si>
  <si>
    <t>759-3622</t>
  </si>
  <si>
    <t>下松市立
潮音保育園</t>
  </si>
  <si>
    <t>岩国市立
わかば保育園</t>
  </si>
  <si>
    <t>岩国市立
そお保育園</t>
  </si>
  <si>
    <t>岩国市立
ほんごう保育園</t>
  </si>
  <si>
    <t>岩国市立
ながの保育園</t>
  </si>
  <si>
    <t xml:space="preserve"> (14) へき地保育所</t>
  </si>
  <si>
    <t>759-   1421</t>
  </si>
  <si>
    <t>083-   952-0172</t>
  </si>
  <si>
    <t>759-   1512</t>
  </si>
  <si>
    <t>083-   956-0520</t>
  </si>
  <si>
    <t>758-   0701</t>
  </si>
  <si>
    <t>0838-   23-2121</t>
  </si>
  <si>
    <t>759-   4211</t>
  </si>
  <si>
    <t>0837-   29-0830</t>
  </si>
  <si>
    <t>750-   0602</t>
  </si>
  <si>
    <t>0837-   57-0260</t>
  </si>
  <si>
    <t xml:space="preserve"> (15) 児童厚生施設</t>
  </si>
  <si>
    <t>　　 ①　児童館</t>
  </si>
  <si>
    <t>751-   0853</t>
  </si>
  <si>
    <t>083-   253-8281</t>
  </si>
  <si>
    <t>759-   6303</t>
  </si>
  <si>
    <t>083-   776-0001</t>
  </si>
  <si>
    <t>750-   0009</t>
  </si>
  <si>
    <t>083-   229-0980</t>
  </si>
  <si>
    <t>750-   0075</t>
  </si>
  <si>
    <t>083-   266-3321</t>
  </si>
  <si>
    <t>759-   0209</t>
  </si>
  <si>
    <t>0836-   41-8155</t>
  </si>
  <si>
    <t>753-   0034</t>
  </si>
  <si>
    <t>083-   928-8656</t>
  </si>
  <si>
    <t>754-   0001</t>
  </si>
  <si>
    <t>083-   972-0103</t>
  </si>
  <si>
    <t>753-   0052</t>
  </si>
  <si>
    <t>083-   922-7055</t>
  </si>
  <si>
    <t>753-   0815</t>
  </si>
  <si>
    <t>083-   923-4633</t>
  </si>
  <si>
    <t>754-   1101</t>
  </si>
  <si>
    <t>083-   984-2130</t>
  </si>
  <si>
    <t>758-   0041</t>
  </si>
  <si>
    <t>0838-   25-1025</t>
  </si>
  <si>
    <t>747-   0041</t>
  </si>
  <si>
    <t>0835-   22-3801</t>
  </si>
  <si>
    <t>747-   0063</t>
  </si>
  <si>
    <t>0835-   23-2092</t>
  </si>
  <si>
    <t>747-   0014</t>
  </si>
  <si>
    <t>0835-   22-7735</t>
  </si>
  <si>
    <t>747-   0067</t>
  </si>
  <si>
    <t>0835-   24-0775</t>
  </si>
  <si>
    <t>744-   0075</t>
  </si>
  <si>
    <t>742-   0413</t>
  </si>
  <si>
    <t>0827-   84-4456</t>
  </si>
  <si>
    <t>742-   0417</t>
  </si>
  <si>
    <t>0827-   84-0112</t>
  </si>
  <si>
    <t>743-   0021</t>
  </si>
  <si>
    <t>0833-   72-1433</t>
  </si>
  <si>
    <t>759-   2212</t>
  </si>
  <si>
    <t>0837-   54-1488</t>
  </si>
  <si>
    <t>757-   0004</t>
  </si>
  <si>
    <t>0836-   72-0335</t>
  </si>
  <si>
    <t>756-   0080</t>
  </si>
  <si>
    <t>0836-   83-0970</t>
  </si>
  <si>
    <t>756-   0817</t>
  </si>
  <si>
    <t>0836-   83-0960</t>
  </si>
  <si>
    <t>756-   0010</t>
  </si>
  <si>
    <t>0836-   83-7473</t>
  </si>
  <si>
    <t>756-   0057</t>
  </si>
  <si>
    <t>0836-   83-6591</t>
  </si>
  <si>
    <t>0836-   88-2491</t>
  </si>
  <si>
    <t>756-   0897</t>
  </si>
  <si>
    <t>0836-   88-3136</t>
  </si>
  <si>
    <t>742-   2301</t>
  </si>
  <si>
    <t>0820-   72-1597</t>
  </si>
  <si>
    <t>742-   1106</t>
  </si>
  <si>
    <t>0820-   56-1150</t>
  </si>
  <si>
    <t>岩国市
(2)</t>
  </si>
  <si>
    <t>下関市立
ゆたか児童館</t>
  </si>
  <si>
    <t>下関市立
宇賀児童館</t>
  </si>
  <si>
    <t>下関市立
ひかり童夢</t>
  </si>
  <si>
    <t>下関市立
ひこまる</t>
  </si>
  <si>
    <t>山口市
山口児童館</t>
  </si>
  <si>
    <t>山口市
小郡上郷児童館</t>
  </si>
  <si>
    <t>山口市小郡上郷
児童館運営委員会</t>
  </si>
  <si>
    <t>社会福祉法人
山口市
社会福祉協議会</t>
  </si>
  <si>
    <t>萩市立
児童館</t>
  </si>
  <si>
    <t>岩国市
わかば児童館</t>
  </si>
  <si>
    <t>岩国市
しゅうとう児童館</t>
  </si>
  <si>
    <t>社会福祉法人
山陽小野田市
社会福祉協議会</t>
  </si>
  <si>
    <t>揥山二丁目6番17号</t>
  </si>
  <si>
    <t>社会福祉法人
山陽小野田市
社会福祉協議会</t>
  </si>
  <si>
    <t>　　 ②　児童遊園</t>
  </si>
  <si>
    <t>ｺﾄﾞﾓｶﾃｲｼｴﾝｾﾝﾀｰｶｲﾎｸ</t>
  </si>
  <si>
    <t>35215</t>
  </si>
  <si>
    <t>ｺﾄﾞﾓｶﾃｲｼｴﾝｾﾝﾀｰﾎﾟｹｯﾄ</t>
  </si>
  <si>
    <t>ｻﾗﾉｷ</t>
  </si>
  <si>
    <t xml:space="preserve"> (13) 保育所</t>
  </si>
  <si>
    <t>ﾄﾖﾀﾏｴﾎｲｸｴﾝ</t>
  </si>
  <si>
    <t>本橋町16番3号</t>
  </si>
  <si>
    <t>ｺｸﾘﾂﾋﾞｮｳｲﾝｷｺｳﾔﾅｲｲﾘｮｳｾﾝﾀｰ</t>
  </si>
  <si>
    <t>鼓ケ浦
こばと園</t>
  </si>
  <si>
    <t>社会福祉法人
鼓ヶ浦整肢学園</t>
  </si>
  <si>
    <t>ショートステイ</t>
  </si>
  <si>
    <t>ﾂﾂﾐｶﾞｳﾗｺﾊﾞﾄｴﾝ</t>
  </si>
  <si>
    <t>社会福祉法人
吉敷愛児園</t>
  </si>
  <si>
    <t>社会福祉法人
ふたば園</t>
  </si>
  <si>
    <t>社会福祉法人
内日福祉会</t>
  </si>
  <si>
    <t>社会福祉法人
内日福祉会
（中本英樹）</t>
  </si>
  <si>
    <t>社会福祉法人
暁会</t>
  </si>
  <si>
    <t>社会福祉法人
神原苑</t>
  </si>
  <si>
    <t>社会福祉法人
神原苑
（濃川則之）</t>
  </si>
  <si>
    <t>社会福祉法人
ひらきの里</t>
  </si>
  <si>
    <t>ＮＰＯ法人
徳山ポレポレくらぶ</t>
  </si>
  <si>
    <t>ＮＰＯ法人
徳山ポレポレくらぶ
（池田光子）</t>
  </si>
  <si>
    <t>ＮＰＯ法人
山口ウッドムーン
ネットワーク</t>
  </si>
  <si>
    <t>社会福祉法人
同朋福祉会</t>
  </si>
  <si>
    <t>ＮＰＯ法人
素敵な人生</t>
  </si>
  <si>
    <t>社会福祉法人
アス・ライフ</t>
  </si>
  <si>
    <t>社会福祉法人
アス・ライフ
（藤田英二）</t>
  </si>
  <si>
    <t>社会福祉法人
夢のみずうみ村</t>
  </si>
  <si>
    <t>社会福祉法人
蓬莱会</t>
  </si>
  <si>
    <t>ＮＰＯ法人
優喜会</t>
  </si>
  <si>
    <t>ＮＰＯ法人
優喜会
（冨田勝久）</t>
  </si>
  <si>
    <t>ＮＰＯ法人
はぐ</t>
  </si>
  <si>
    <t>ＮＰＯ法人
はぐ
（大野みどり）</t>
  </si>
  <si>
    <t>FAX:(083)266-8384</t>
  </si>
  <si>
    <t>彦島角倉町3丁目6-17</t>
  </si>
  <si>
    <t>FAX:(083)222-4566</t>
  </si>
  <si>
    <t>FAX:(083)924-6766</t>
  </si>
  <si>
    <t>FAX:(0836)65-1266</t>
  </si>
  <si>
    <t>FAX:(083)922-2389</t>
  </si>
  <si>
    <t>FAX:(0835)22-2271</t>
  </si>
  <si>
    <t>FAX:(0837)29-0900</t>
  </si>
  <si>
    <t>FAX:(0834)36-0017</t>
  </si>
  <si>
    <t>FAX:(0836)83-8240</t>
  </si>
  <si>
    <t>083-
922-8605</t>
  </si>
  <si>
    <t>0836-
65-1188</t>
  </si>
  <si>
    <t>0835-
26-1152</t>
  </si>
  <si>
    <t>0834-
25-0605</t>
  </si>
  <si>
    <t>FAX:(0834)25-0033</t>
  </si>
  <si>
    <t>社会福祉法人
山口県
社会福祉事業団</t>
  </si>
  <si>
    <t>0836-
41-8145</t>
  </si>
  <si>
    <t>0835-
22-3280</t>
  </si>
  <si>
    <t>0836-
58-2300</t>
  </si>
  <si>
    <t>0820-
27-0211</t>
  </si>
  <si>
    <t>0834-
29-1430</t>
  </si>
  <si>
    <t>083-
233-9850</t>
  </si>
  <si>
    <t>0836-
31-7489</t>
  </si>
  <si>
    <t>083-
933-1070</t>
  </si>
  <si>
    <t>0838-
22-2877</t>
  </si>
  <si>
    <t>医療法人
成心会
ふじわら医院</t>
  </si>
  <si>
    <t>医療法人
成心会
ふじわら医院
（藤原敬且）</t>
  </si>
  <si>
    <t>083-
250-6025</t>
  </si>
  <si>
    <t>083-
256-5336</t>
  </si>
  <si>
    <t>083-
252-2227</t>
  </si>
  <si>
    <t>083-
263-1317</t>
  </si>
  <si>
    <t>0836-
35-5671</t>
  </si>
  <si>
    <t>083-
929-5015</t>
  </si>
  <si>
    <t>083-
986-2772</t>
  </si>
  <si>
    <t>0835-
22-7667</t>
  </si>
  <si>
    <t>0835-
28-7813</t>
  </si>
  <si>
    <t>0827-
22-4875</t>
  </si>
  <si>
    <t>桂町2丁目4-56</t>
  </si>
  <si>
    <t>0837-
23-1213</t>
  </si>
  <si>
    <t>0820-
23-2474</t>
  </si>
  <si>
    <t>0833-
91-7233</t>
  </si>
  <si>
    <t>0836-
84-7801</t>
  </si>
  <si>
    <t>ＮＰＯ法人
素敵な人生
（大嶋　元）</t>
  </si>
  <si>
    <t>083-
242-9952</t>
  </si>
  <si>
    <t>083-
923-7880</t>
  </si>
  <si>
    <t>083-
929-3717</t>
  </si>
  <si>
    <t>083-
924-0006</t>
  </si>
  <si>
    <t>083-
923-5002</t>
  </si>
  <si>
    <t>0835-
28-7540</t>
  </si>
  <si>
    <t>0835-
28-7652</t>
  </si>
  <si>
    <t>0835-
28-7380</t>
  </si>
  <si>
    <t>0833-
45-4600</t>
  </si>
  <si>
    <t>0827-
35-4224</t>
  </si>
  <si>
    <t>0834-
31-0200</t>
  </si>
  <si>
    <t>083-
927-0304</t>
  </si>
  <si>
    <t>083-
262-2300</t>
  </si>
  <si>
    <t>0827-
41-0850</t>
  </si>
  <si>
    <t>岩国3-2-7</t>
  </si>
  <si>
    <t>0833-
71-0084</t>
  </si>
  <si>
    <t>虹ケ浜3-6-1</t>
  </si>
  <si>
    <t>0834-
28-4411</t>
  </si>
  <si>
    <t>孝田町1-1</t>
  </si>
  <si>
    <t>083-
976-5577</t>
  </si>
  <si>
    <t>083-
782-0224</t>
  </si>
  <si>
    <t>759-2301</t>
  </si>
  <si>
    <t>光市立
大和保育園</t>
  </si>
  <si>
    <t>社会福祉法人
浄光会
(新　晃眞)</t>
  </si>
  <si>
    <t>社会福祉法人
百華児童苑
(眞城　信)</t>
  </si>
  <si>
    <t>社会福祉法人
百華児童苑
(眞城　信)</t>
  </si>
  <si>
    <t>社会福祉法人
愛育会
(伊藤雅子)</t>
  </si>
  <si>
    <t>社会福祉法人
蓮の実会
(桂　信一)</t>
  </si>
  <si>
    <t>社会福祉法人
伸陽会
（西生　弘）</t>
  </si>
  <si>
    <t>社会福祉法人
麻里布保育園
（境　妙子)</t>
  </si>
  <si>
    <t>社会福祉法人
すみれ会
(山口　満)</t>
  </si>
  <si>
    <t>桑原　淳</t>
  </si>
  <si>
    <t>伊藤三奈</t>
  </si>
  <si>
    <t>田邉眞澄</t>
  </si>
  <si>
    <t>083-
266-3076</t>
  </si>
  <si>
    <t>彦島福浦町2丁目17-1</t>
  </si>
  <si>
    <t>083-
286-2227</t>
  </si>
  <si>
    <t>吉見本町1丁目16-1</t>
  </si>
  <si>
    <t>083-
245-0044</t>
  </si>
  <si>
    <t>083-
248-0152</t>
  </si>
  <si>
    <t>083-
231-2823</t>
  </si>
  <si>
    <t>083-
776-0202</t>
  </si>
  <si>
    <t>083-
246-3360</t>
  </si>
  <si>
    <t>長府八幡町1-1</t>
  </si>
  <si>
    <t>083-
232-2036</t>
  </si>
  <si>
    <t>083-
253-5656</t>
  </si>
  <si>
    <t>083-
266-4843</t>
  </si>
  <si>
    <t>彦島本村町5丁目9-26</t>
  </si>
  <si>
    <t>083-
231-2970</t>
  </si>
  <si>
    <t>伊崎町1丁目11-16</t>
  </si>
  <si>
    <t>083-
223-3574</t>
  </si>
  <si>
    <t>前田1丁目9-1</t>
  </si>
  <si>
    <t>083-
774-0880</t>
  </si>
  <si>
    <t>083-
253-4509</t>
  </si>
  <si>
    <t>綾羅木本町6丁目19-19</t>
  </si>
  <si>
    <t>083-
256-2533</t>
  </si>
  <si>
    <t>083-
222-0783</t>
  </si>
  <si>
    <t>083-
223-7330</t>
  </si>
  <si>
    <t>083-
248-0720</t>
  </si>
  <si>
    <t>王司上町2丁目8-13</t>
  </si>
  <si>
    <t>083-
246-0530</t>
  </si>
  <si>
    <t>083-
222-2120</t>
  </si>
  <si>
    <t>長崎町1丁目1-4</t>
  </si>
  <si>
    <t>083-
252-2295</t>
  </si>
  <si>
    <t>垢田町3丁目11-41</t>
  </si>
  <si>
    <t>083-
258-0239</t>
  </si>
  <si>
    <t>083-
252-4065</t>
  </si>
  <si>
    <t>083-
253-0766</t>
  </si>
  <si>
    <t>稗田中町8-1</t>
  </si>
  <si>
    <t>083-
252-3056</t>
  </si>
  <si>
    <t>武久町2丁目70-10</t>
  </si>
  <si>
    <t>083-
256-0955</t>
  </si>
  <si>
    <t>勝谷新町3-7-9</t>
  </si>
  <si>
    <t>083-
282-0288</t>
  </si>
  <si>
    <t>083-
248-0512</t>
  </si>
  <si>
    <t>西観音町1-5</t>
  </si>
  <si>
    <t>083-
256-6888</t>
  </si>
  <si>
    <t>083-
286-2003</t>
  </si>
  <si>
    <t>083-
256-2431</t>
  </si>
  <si>
    <t>083-
255-1660</t>
  </si>
  <si>
    <t>083-
252-1237</t>
  </si>
  <si>
    <t>083-
222-8222</t>
  </si>
  <si>
    <t>0836-
21-4311</t>
  </si>
  <si>
    <t>0836-
21-3271</t>
  </si>
  <si>
    <t>0836-
41-8517</t>
  </si>
  <si>
    <t>0836-
51-9214</t>
  </si>
  <si>
    <t>0836-
33-2770</t>
  </si>
  <si>
    <t>0836-
34-3627</t>
  </si>
  <si>
    <t>0836-
21-9504</t>
  </si>
  <si>
    <t>0836-
31-8555</t>
  </si>
  <si>
    <t>0836-
67-0854</t>
  </si>
  <si>
    <t>0836-
34-0412</t>
  </si>
  <si>
    <t>0836-
41-8675</t>
  </si>
  <si>
    <t>0836-
58-3501</t>
  </si>
  <si>
    <t>0836-
38-3800</t>
  </si>
  <si>
    <t>0836-
21-7775</t>
  </si>
  <si>
    <t>0836-
41-8038</t>
  </si>
  <si>
    <t>0836-
58-2149</t>
  </si>
  <si>
    <t>0836-
21-2941</t>
  </si>
  <si>
    <t>0836-
32-0509</t>
  </si>
  <si>
    <t>0836-
32-2598</t>
  </si>
  <si>
    <t>0836-
51-3429</t>
  </si>
  <si>
    <t>0836-
33-8861</t>
  </si>
  <si>
    <t>0836-
41-9575</t>
  </si>
  <si>
    <t>0836-
31-3150</t>
  </si>
  <si>
    <t>0836-
62-1205</t>
  </si>
  <si>
    <t>0836-
58-5377</t>
  </si>
  <si>
    <t>0836-
64-2114</t>
  </si>
  <si>
    <t>0836-
22-1151</t>
  </si>
  <si>
    <t>0836-
53-5000</t>
  </si>
  <si>
    <t>083-
922-0354</t>
  </si>
  <si>
    <t>083-
973-0340</t>
  </si>
  <si>
    <t>083-
972-0936</t>
  </si>
  <si>
    <t>陶4666-1</t>
  </si>
  <si>
    <t>0836-
65-2117</t>
  </si>
  <si>
    <t>0835-
52-0266</t>
  </si>
  <si>
    <t>083-
973-2561</t>
  </si>
  <si>
    <t>083-
922-3850</t>
  </si>
  <si>
    <t>083-
927-0001</t>
  </si>
  <si>
    <t>083-
923-1722</t>
  </si>
  <si>
    <t>083-
924-0327</t>
  </si>
  <si>
    <t>083-
925-2181</t>
  </si>
  <si>
    <t>三和町9-2</t>
  </si>
  <si>
    <t>083-
989-4485</t>
  </si>
  <si>
    <t>嘉川1410-1</t>
  </si>
  <si>
    <t>083-
984-2557</t>
  </si>
  <si>
    <t>083-
922-7126</t>
  </si>
  <si>
    <t>083-
922-6545</t>
  </si>
  <si>
    <t>0835-
54-0563</t>
  </si>
  <si>
    <t>083-
925-4997</t>
  </si>
  <si>
    <t>083-
933-0660</t>
  </si>
  <si>
    <t>083-
972-7066</t>
  </si>
  <si>
    <t>083-
989-3518</t>
  </si>
  <si>
    <t>083-
989-3013</t>
  </si>
  <si>
    <t>083-
934-5570</t>
  </si>
  <si>
    <t>083-
984-2241</t>
  </si>
  <si>
    <t>083-
941-1150</t>
  </si>
  <si>
    <t>083-
928-6278</t>
  </si>
  <si>
    <t>083-
934-0415</t>
  </si>
  <si>
    <t>08387-
6-2120</t>
  </si>
  <si>
    <t>08387-
2-0055</t>
  </si>
  <si>
    <t>0838-
25-0249</t>
  </si>
  <si>
    <t>0838-
25-2270</t>
  </si>
  <si>
    <t>0838-
27-0036</t>
  </si>
  <si>
    <t>0838-
53-0019</t>
  </si>
  <si>
    <t>0838-
22-0147</t>
  </si>
  <si>
    <t>0838-
54-2022</t>
  </si>
  <si>
    <t>0838-
55-0755</t>
  </si>
  <si>
    <t>0838-
22-1256</t>
  </si>
  <si>
    <t>08388-
6-5400</t>
  </si>
  <si>
    <t>0838-
24-3060</t>
  </si>
  <si>
    <t>0838-
25-2470</t>
  </si>
  <si>
    <t>0838-
28-0691</t>
  </si>
  <si>
    <t>0835-
23-5615</t>
  </si>
  <si>
    <t>0835-
38-3844</t>
  </si>
  <si>
    <t>0835-
22-0003</t>
  </si>
  <si>
    <t>0835-
29-0018</t>
  </si>
  <si>
    <t>0835-
38-0768</t>
  </si>
  <si>
    <t>0835-
36-0011</t>
  </si>
  <si>
    <t>0835-
23-2831</t>
  </si>
  <si>
    <t>警固町2丁目7-49</t>
  </si>
  <si>
    <t>0835-
23-3185</t>
  </si>
  <si>
    <t>0835-
23-5538</t>
  </si>
  <si>
    <t>高倉1丁目16-10</t>
  </si>
  <si>
    <t>0835-
33-0066</t>
  </si>
  <si>
    <t>0835-
38-1206</t>
  </si>
  <si>
    <t>0835-
23-8558</t>
  </si>
  <si>
    <t>0835-
24-0972</t>
  </si>
  <si>
    <t>大字新田1204-3</t>
  </si>
  <si>
    <t>0835-
23-7343</t>
  </si>
  <si>
    <t>緑町1丁目8-9</t>
  </si>
  <si>
    <t>0835-
23-2808</t>
  </si>
  <si>
    <t>0835-
22-1797</t>
  </si>
  <si>
    <t>0835-
24-4936</t>
  </si>
  <si>
    <t>0833-
41-0978</t>
  </si>
  <si>
    <t>潮音町4丁目2-1</t>
  </si>
  <si>
    <t>0833-
43-8138</t>
  </si>
  <si>
    <t>0833-
41-0225</t>
  </si>
  <si>
    <t>0833-
41-0735</t>
  </si>
  <si>
    <t>潮音町1丁目7-15</t>
  </si>
  <si>
    <t>0833-
43-8427</t>
  </si>
  <si>
    <t>0833-
41-1588</t>
  </si>
  <si>
    <t>美里町3丁目22-20</t>
  </si>
  <si>
    <t>0827-
21-1657</t>
  </si>
  <si>
    <t>中津町2丁目7-20</t>
  </si>
  <si>
    <t>0827-
84-2932</t>
  </si>
  <si>
    <t>0827-
85-0046</t>
  </si>
  <si>
    <t>0827-
75-2658</t>
  </si>
  <si>
    <t>0827-
21-0854</t>
  </si>
  <si>
    <t>0827-
31-6330</t>
  </si>
  <si>
    <t>黒磯町2丁目47-43</t>
  </si>
  <si>
    <t>0827-
84-3665</t>
  </si>
  <si>
    <t>0827-
22-5830</t>
  </si>
  <si>
    <t>麻里布町7丁目1-5</t>
  </si>
  <si>
    <t>0827-
22-5215</t>
  </si>
  <si>
    <t>楠町3丁目7-21</t>
  </si>
  <si>
    <t>0827-
32-6045</t>
  </si>
  <si>
    <t>門前町2丁目28-15</t>
  </si>
  <si>
    <t>0827-
82-2363</t>
  </si>
  <si>
    <t>0827-
31-7502</t>
  </si>
  <si>
    <t>海土路町2丁目2-5</t>
  </si>
  <si>
    <t>0827-
82-4117</t>
  </si>
  <si>
    <t>0827-
63-0303</t>
  </si>
  <si>
    <t>0827-
41-1226</t>
  </si>
  <si>
    <t>錦見2丁目11-30</t>
  </si>
  <si>
    <t>0827-
31-7271</t>
  </si>
  <si>
    <t>平田6丁目4-20</t>
  </si>
  <si>
    <t>0827-
52-3872</t>
  </si>
  <si>
    <t>0827-
22-8208</t>
  </si>
  <si>
    <t>立石町3丁目3-24</t>
  </si>
  <si>
    <t>0827-
72-2343</t>
  </si>
  <si>
    <t>0827-
22-7358</t>
  </si>
  <si>
    <t>0827-
31-3233</t>
  </si>
  <si>
    <t>牛野谷町3丁目29-11</t>
  </si>
  <si>
    <t>0827-
63-1222</t>
  </si>
  <si>
    <t>0827-
24-1381</t>
  </si>
  <si>
    <t>旭町1丁目1-1</t>
  </si>
  <si>
    <t>0827-
41-0190</t>
  </si>
  <si>
    <t>川西1丁目7-5</t>
  </si>
  <si>
    <t>0820-
48-2810</t>
  </si>
  <si>
    <t>0833-
72-1448</t>
  </si>
  <si>
    <t>0833-
72-1449</t>
  </si>
  <si>
    <t>0833-
78-0939</t>
  </si>
  <si>
    <t>0833-
71-0625</t>
  </si>
  <si>
    <t>光井3丁目4-1</t>
  </si>
  <si>
    <t>0833-
71-1085</t>
  </si>
  <si>
    <t>中央3丁目5-12</t>
  </si>
  <si>
    <t>0833-
71-1449</t>
  </si>
  <si>
    <t>木園1丁目11-2</t>
  </si>
  <si>
    <t>0833-
77-4033</t>
  </si>
  <si>
    <t>0833-
78-0047</t>
  </si>
  <si>
    <t>0833-
78-0129</t>
  </si>
  <si>
    <t>室積新開2丁目1-17</t>
  </si>
  <si>
    <t>0833-
71-0055</t>
  </si>
  <si>
    <t>虹ケ丘4丁目22-1</t>
  </si>
  <si>
    <t>0837-
37-2271</t>
  </si>
  <si>
    <t>0837-
32-0029</t>
  </si>
  <si>
    <t>0837-
37-2248</t>
  </si>
  <si>
    <t>0837-
34-0142</t>
  </si>
  <si>
    <t>0837-
43-2211</t>
  </si>
  <si>
    <t>0837-
22-2060</t>
  </si>
  <si>
    <t>0837-
26-1327</t>
  </si>
  <si>
    <t>0820-
27-0030</t>
  </si>
  <si>
    <t>0820-
45-2619</t>
  </si>
  <si>
    <t>0820-
22-0427</t>
  </si>
  <si>
    <t>柳井津308-4</t>
  </si>
  <si>
    <t>0820-
22-2410</t>
  </si>
  <si>
    <t>0820-
26-0825</t>
  </si>
  <si>
    <t>0820-
22-1078</t>
  </si>
  <si>
    <t>0820-
23-2625</t>
  </si>
  <si>
    <t>0820-
23-0491</t>
  </si>
  <si>
    <t>0820-
28-0428</t>
  </si>
  <si>
    <t>0820-
22-1178</t>
  </si>
  <si>
    <t>0820-
22-9900</t>
  </si>
  <si>
    <t>0837-
58-0014</t>
  </si>
  <si>
    <t>08396-
2-0126</t>
  </si>
  <si>
    <t>0837-
52-0151</t>
  </si>
  <si>
    <t>0837-
62-0505</t>
  </si>
  <si>
    <t>08396-
5-0102</t>
  </si>
  <si>
    <t>0837-
53-2582</t>
  </si>
  <si>
    <t>大嶺町奥分2058-4</t>
  </si>
  <si>
    <t>0837-
53-0161</t>
  </si>
  <si>
    <t>0837-
52-2529</t>
  </si>
  <si>
    <t>0834-
88-0042</t>
  </si>
  <si>
    <t>0834-
22-8870</t>
  </si>
  <si>
    <t>岡田町2-23</t>
  </si>
  <si>
    <t>0833-
92-0055</t>
  </si>
  <si>
    <t>0834-
25-0202</t>
  </si>
  <si>
    <t>0834-
63-2507</t>
  </si>
  <si>
    <t>川崎2丁目14-4</t>
  </si>
  <si>
    <t>0834-
63-1849</t>
  </si>
  <si>
    <t>0833-
92-0045</t>
  </si>
  <si>
    <t>0834-
22-8871</t>
  </si>
  <si>
    <t>新宿通6丁目1-22</t>
  </si>
  <si>
    <t>0834-
28-7307</t>
  </si>
  <si>
    <t>大内町6-15</t>
  </si>
  <si>
    <t>0834-
63-8408</t>
  </si>
  <si>
    <t>0834-
28-7132</t>
  </si>
  <si>
    <t>城ケ丘3丁目13-6</t>
  </si>
  <si>
    <t>0834-
21-0939</t>
  </si>
  <si>
    <t>0834-
32-3271</t>
  </si>
  <si>
    <t>0834-
62-3393</t>
  </si>
  <si>
    <t>0833-
91-3749</t>
  </si>
  <si>
    <t>0834-
31-4887</t>
  </si>
  <si>
    <t>遠石1丁目10-1</t>
  </si>
  <si>
    <t>0834-
64-3233</t>
  </si>
  <si>
    <t>0834-
61-1010</t>
  </si>
  <si>
    <t>0836-
83-2712</t>
  </si>
  <si>
    <t>0836-
74-8411</t>
  </si>
  <si>
    <t>0836-
83-2371</t>
  </si>
  <si>
    <t>0836-
88-0514</t>
  </si>
  <si>
    <t>0836-
76-0157</t>
  </si>
  <si>
    <t>0836-
88-0388</t>
  </si>
  <si>
    <t>0836-
72-0885</t>
  </si>
  <si>
    <t>0836-
88-0250</t>
  </si>
  <si>
    <t>0836-
83-8375</t>
  </si>
  <si>
    <t>0836-
76-1550</t>
  </si>
  <si>
    <t>0836-
83-3139</t>
  </si>
  <si>
    <t>0836-
72-0606</t>
  </si>
  <si>
    <t>0820-
73-0549</t>
  </si>
  <si>
    <t>0820-
72-0520</t>
  </si>
  <si>
    <t>0820-
72-0107</t>
  </si>
  <si>
    <t>0820-
76-0024</t>
  </si>
  <si>
    <t>0820-
78-0053</t>
  </si>
  <si>
    <t>0820-
78-0124</t>
  </si>
  <si>
    <t>0820-
77-0008</t>
  </si>
  <si>
    <t>0820-
74-3853</t>
  </si>
  <si>
    <t>大字東屋代6-1</t>
  </si>
  <si>
    <t>0820-
77-0665</t>
  </si>
  <si>
    <t>0820-
62-1611</t>
  </si>
  <si>
    <t>0820-
62-0227</t>
  </si>
  <si>
    <t>0820-
52-3419</t>
  </si>
  <si>
    <t>0820-
55-5228</t>
  </si>
  <si>
    <t>0820-
52-3231</t>
  </si>
  <si>
    <t>0820-
53-1012</t>
  </si>
  <si>
    <t>0820-
58-0125</t>
  </si>
  <si>
    <t>0820-
56-2292</t>
  </si>
  <si>
    <t>08388-
2-2041</t>
  </si>
  <si>
    <t>FAX:(083
)253-8281</t>
  </si>
  <si>
    <t>川中豊町7丁目8-9</t>
  </si>
  <si>
    <t>FAX:(083)
776-0118</t>
  </si>
  <si>
    <t>FAX:(083)
229-0980</t>
  </si>
  <si>
    <t>FAX:(083)
266-3321</t>
  </si>
  <si>
    <t>FAX:(083)
922-7125</t>
  </si>
  <si>
    <t>FAX:(083)
923-4635</t>
  </si>
  <si>
    <t>FAX:(083)
984-2130</t>
  </si>
  <si>
    <t>FAX:(0835)22-3094</t>
  </si>
  <si>
    <t>FAX：(0827)84-0112</t>
  </si>
  <si>
    <t>FAX:
(0833)72-1433</t>
  </si>
  <si>
    <t>浅江7丁目4-17</t>
  </si>
  <si>
    <t>FAX：（0837）54-1490</t>
  </si>
  <si>
    <t>堀コミュニティー
公園</t>
  </si>
  <si>
    <t>橘オレンジ
児童遊園</t>
  </si>
  <si>
    <t>綾羅木本町7丁目52-1</t>
  </si>
  <si>
    <t>生野町1丁目1479-5</t>
  </si>
  <si>
    <t>大字久賀695-9</t>
  </si>
  <si>
    <t>ＮＰＯ法人
ヒューマン
ネットワーク 
ピア</t>
  </si>
  <si>
    <t>社会福祉法人
萩市
社会福祉協議会</t>
  </si>
  <si>
    <t>子育て支援センター
しらさぎキッズ小郡</t>
  </si>
  <si>
    <t>河村礼子</t>
  </si>
  <si>
    <t>小郡新町2丁目7－15</t>
  </si>
  <si>
    <t>子ども発達支援
てだのふあ</t>
  </si>
  <si>
    <t>ＮＰＯ法人
すもーるすてっぷ</t>
  </si>
  <si>
    <t>ＮＰＯ法人
すもーるすてっぷ
（馬越賢次）</t>
  </si>
  <si>
    <t>馬越賢次</t>
  </si>
  <si>
    <t>障害児通所支援事業所そよ風</t>
  </si>
  <si>
    <t>社会福祉法人
中部少年学院</t>
  </si>
  <si>
    <t>社会福祉法人
中部少年学院
（石川　啓）</t>
  </si>
  <si>
    <t>ＮＰＯ法人
ゆう・ゆう・はぎ</t>
  </si>
  <si>
    <t>ＮＰＯ法人
ゆう・ゆう・はぎ
（長田光雄）</t>
  </si>
  <si>
    <t>大字椿東582番地11</t>
  </si>
  <si>
    <t>児童発達支援・放課後等デイサービス事業所あくしゅ</t>
  </si>
  <si>
    <t>ＮＰＯ法人
あくしゅ</t>
  </si>
  <si>
    <t>ＮＰＯ法人
あくしゅ
（藤田久美）</t>
  </si>
  <si>
    <t>大市3丁目3</t>
  </si>
  <si>
    <t>ＮＰＯ法人
テンダーハート
ＤｏｎＭｉｎ
（松下美樹）</t>
  </si>
  <si>
    <t>ＮＰＯ法人きらり</t>
  </si>
  <si>
    <t>ＮＰＯ法人きらり
（村岡　章）</t>
  </si>
  <si>
    <t>合同会社やまぐち発達支援ネットワーク</t>
  </si>
  <si>
    <t>合同会社やまぐち発達支援ネットワーク
（黒葛原　健太朗）</t>
  </si>
  <si>
    <t>黒葛原健太朗</t>
  </si>
  <si>
    <t>南花岡4丁目2－15</t>
  </si>
  <si>
    <t>放課後クラブ
あいあい</t>
  </si>
  <si>
    <t>社会福祉法人
周防大島町
社会福祉協議会</t>
  </si>
  <si>
    <t>社会福祉法人
周防大島町
社会福祉協議会
（河原光雄）</t>
  </si>
  <si>
    <t>大字油良506</t>
  </si>
  <si>
    <t>乳児院　なかべ学院</t>
  </si>
  <si>
    <t>桑木　宏道</t>
  </si>
  <si>
    <t>社会福祉法人
中部少年学院</t>
  </si>
  <si>
    <t>社会福祉法人
吉敷愛児園</t>
  </si>
  <si>
    <t>社会福祉法人
共楽園</t>
  </si>
  <si>
    <t>社会福祉法人
清光園</t>
  </si>
  <si>
    <t>子ども家庭
支援センター
「海北」</t>
  </si>
  <si>
    <t>社会福祉法人
防府海北園</t>
  </si>
  <si>
    <t>こども家庭
支援センター
「ぽけっと」</t>
  </si>
  <si>
    <t>社会福祉法人
恩賜財団済生会</t>
  </si>
  <si>
    <t>医療法人
岩国病院</t>
  </si>
  <si>
    <t>医療法人至誠会
梅田病院</t>
  </si>
  <si>
    <t>小林哲賢</t>
  </si>
  <si>
    <t>社会福祉法人
青藍会</t>
  </si>
  <si>
    <t>社会福祉法人
青藍会
(阿武義人)</t>
  </si>
  <si>
    <t>久保潤爾</t>
  </si>
  <si>
    <t>平成26年4日1日</t>
  </si>
  <si>
    <t>ひらお保育園</t>
  </si>
  <si>
    <t>保育所</t>
  </si>
  <si>
    <t>周東町下久原８３０－１</t>
  </si>
  <si>
    <t>大字小野田7301</t>
  </si>
  <si>
    <t>大字小野田3385-6</t>
  </si>
  <si>
    <t>大字東高泊333</t>
  </si>
  <si>
    <t>35345</t>
  </si>
  <si>
    <t>萩市
見島保育園</t>
  </si>
  <si>
    <t>綾羅木モデル
児童遊園</t>
  </si>
  <si>
    <t>丸尾
児童遊園</t>
  </si>
  <si>
    <t>誠和
児童遊園</t>
  </si>
  <si>
    <t>中央
児童遊園</t>
  </si>
  <si>
    <t>木町6番1号</t>
  </si>
  <si>
    <t>ﾄﾞｸﾘﾂｷﾞｮｳｾｲﾎｳｼﾞﾝﾁｲｷｲﾘｮｳｷﾉｳｽｲｼﾝｷｺｳﾄｸﾔﾏﾁｭｳｵｳﾋﾞｮｳｲﾝ</t>
  </si>
  <si>
    <t>多機能事業所
マーブル</t>
  </si>
  <si>
    <t>大字埴生1903-1</t>
  </si>
  <si>
    <t>有馬美和子</t>
  </si>
  <si>
    <t>大字埴生782</t>
  </si>
  <si>
    <t>社会福祉法人
大樹会
(綿貫益子)</t>
  </si>
  <si>
    <t>坂本　宜久</t>
  </si>
  <si>
    <t>083-227-3110</t>
  </si>
  <si>
    <t>社会福祉法人山口県社会福祉事業団</t>
  </si>
  <si>
    <t>0836-41-8145</t>
  </si>
  <si>
    <t>社会福祉法人青藍会
（阿武　義人）</t>
  </si>
  <si>
    <t>083-976-2401</t>
  </si>
  <si>
    <t>長門市
デイ・ケアセンター
あゆみ</t>
  </si>
  <si>
    <t>NPO法人きらり
（村岡章）</t>
  </si>
  <si>
    <t>南町７丁目８－１</t>
  </si>
  <si>
    <t>083-902-6149</t>
  </si>
  <si>
    <t>若宮町1－67ウェルス周布１階</t>
  </si>
  <si>
    <t>0835-28-8854</t>
  </si>
  <si>
    <t>0835-24-5075</t>
  </si>
  <si>
    <t>益井宣誠</t>
  </si>
  <si>
    <t>入江聡</t>
  </si>
  <si>
    <t>小幡弘恵</t>
  </si>
  <si>
    <t>冨永和彦</t>
  </si>
  <si>
    <t>花尾第二保育園</t>
  </si>
  <si>
    <t>社会福祉法人
花尾保育会</t>
  </si>
  <si>
    <t>大字須佐5200番地4</t>
  </si>
  <si>
    <t>大字椿東４５０４番地</t>
  </si>
  <si>
    <t>今津町6丁目13-13</t>
  </si>
  <si>
    <t>大田正樹</t>
  </si>
  <si>
    <t>荒小田
児童遊園</t>
  </si>
  <si>
    <t>豊洋台
児童遊園</t>
  </si>
  <si>
    <t>生野にこにこ
児童遊園</t>
  </si>
  <si>
    <t>掛洲
児童遊園</t>
  </si>
  <si>
    <t>長府才川2丁目921</t>
  </si>
  <si>
    <t>彦島モデル
児童遊園</t>
  </si>
  <si>
    <t>楢崎
児童遊園</t>
  </si>
  <si>
    <t>滝部資料館前
児童遊園</t>
  </si>
  <si>
    <t>西市
児童遊園</t>
  </si>
  <si>
    <t>高松
児童遊園</t>
  </si>
  <si>
    <t>阿東
児童遊園</t>
  </si>
  <si>
    <t>ｱﾄｳｼﾞﾄﾞｳﾕｳｴﾝ</t>
  </si>
  <si>
    <t>ひょっこり山
児童遊園</t>
  </si>
  <si>
    <t>桜本
児童遊園</t>
  </si>
  <si>
    <t>ｻｸﾗﾓﾄｼﾞﾄﾞｳﾕｳｴﾝ</t>
  </si>
  <si>
    <t>北山手
児童遊園</t>
  </si>
  <si>
    <t>ｷﾀﾔﾏﾃｼﾞﾄﾞｳﾕｳｴﾝ</t>
  </si>
  <si>
    <t>牟礼
児童遊園</t>
  </si>
  <si>
    <t>玉祖
児童遊園</t>
  </si>
  <si>
    <t>上右田
児童遊園</t>
  </si>
  <si>
    <t>ｶﾐﾐｷﾞﾀｼﾞﾄﾞｳﾕｳｴﾝ</t>
  </si>
  <si>
    <t>美晴
児童公園</t>
  </si>
  <si>
    <t>ひまわり
児童公園</t>
  </si>
  <si>
    <t>丸尾ケ丘
児童公園</t>
  </si>
  <si>
    <t>麦川町
憩の広場</t>
  </si>
  <si>
    <t>美祢市</t>
  </si>
  <si>
    <t>下嘉万
児童遊園</t>
  </si>
  <si>
    <t>名水
児童遊園</t>
  </si>
  <si>
    <t>南部
児童遊園</t>
  </si>
  <si>
    <t>本町三
児童遊園</t>
  </si>
  <si>
    <t>35216</t>
  </si>
  <si>
    <t>大字厚狭331-2</t>
  </si>
  <si>
    <t>ﾎﾝﾏﾁｻﾝｼﾞﾄﾞｳﾕｳｴﾝ</t>
  </si>
  <si>
    <t>出合
児童遊園</t>
  </si>
  <si>
    <t>大字山野井2743</t>
  </si>
  <si>
    <t>ﾃﾞｱｲｼﾞﾄﾞｳﾕｳｴﾝ</t>
  </si>
  <si>
    <t>津布田
児童遊園</t>
  </si>
  <si>
    <t>大字津布田1064-1</t>
  </si>
  <si>
    <t>ﾂﾌﾞﾀｼﾞﾄﾞｳﾕｳｴﾝ</t>
  </si>
  <si>
    <t>上市
児童遊園</t>
  </si>
  <si>
    <t>大字埴生610</t>
  </si>
  <si>
    <t>ｶﾐｲﾁｼﾞﾄﾞｳﾕｳｴﾝ</t>
  </si>
  <si>
    <t>みゆき
児童公園</t>
  </si>
  <si>
    <t>向津原
児童公園</t>
  </si>
  <si>
    <t>ﾁｭｳｵｳｼﾞﾄﾞｳﾕｳｴﾝ</t>
  </si>
  <si>
    <t>管理者</t>
  </si>
  <si>
    <t>吉村聖子</t>
  </si>
  <si>
    <t>高田智江</t>
  </si>
  <si>
    <t>社会福祉法人
青藍会</t>
  </si>
  <si>
    <t>社会福祉法人
青藍会
（阿武　義人）</t>
  </si>
  <si>
    <t>大字浜方205-1</t>
  </si>
  <si>
    <t>きっずはぐ</t>
  </si>
  <si>
    <t>ｷｯｽﾞﾊｸﾞ</t>
  </si>
  <si>
    <t>ＮＰＯ法人
きらり</t>
  </si>
  <si>
    <t>759-4102</t>
  </si>
  <si>
    <t>西深川3767番地5</t>
  </si>
  <si>
    <t>　　③　放課後等デイサービス</t>
  </si>
  <si>
    <t>岡部かおり</t>
  </si>
  <si>
    <t>株式会社
あゆみの里
（相馬珠美）</t>
  </si>
  <si>
    <t>サルビアの家
ＦＬＡＧＳＨＩＰ</t>
  </si>
  <si>
    <t>ｼｭｳﾅﾝｺﾄﾞﾓﾊｯﾀﾂｿｳﾀﾞﾝｾﾝﾀｰ</t>
  </si>
  <si>
    <t>ＮＰＯ法人
クリスタル</t>
  </si>
  <si>
    <t>ＮＰＯ法人
クリスタル
（亀田新司）</t>
  </si>
  <si>
    <t>ﾂﾂﾐｶﾞｳﾗﾂﾊﾞｻｴﾝ</t>
  </si>
  <si>
    <t>大島郡周防大島町</t>
  </si>
  <si>
    <t>0820-
25-3365</t>
  </si>
  <si>
    <t>ＮＰＯ法人
きらり
（村岡章）</t>
  </si>
  <si>
    <t>社会福祉法人
清光園
(淺川寛信)</t>
  </si>
  <si>
    <t>川村宏司</t>
  </si>
  <si>
    <t>桑木宏道</t>
  </si>
  <si>
    <t>大内氷上7丁目5-1</t>
  </si>
  <si>
    <t>株式会社
マーブルアーク</t>
  </si>
  <si>
    <t>株式会社
マーブルアーク
（山根　律子）</t>
  </si>
  <si>
    <t>社会福祉法人
わかば会
(井上宣彦)</t>
  </si>
  <si>
    <t>川中本町１丁目23番地</t>
  </si>
  <si>
    <t>彦島塩浜町3丁目5894-4</t>
  </si>
  <si>
    <t>愛児園みやのの森
保育園</t>
  </si>
  <si>
    <t>宮野下953</t>
  </si>
  <si>
    <t>株式会社アイグラン</t>
  </si>
  <si>
    <t>礒元英子</t>
  </si>
  <si>
    <t>北村陽子</t>
  </si>
  <si>
    <t>社会福祉法人
焼野保育園
(藤井靖子)</t>
  </si>
  <si>
    <t>黒石北5丁目3番56号</t>
  </si>
  <si>
    <t>合同会社
おひさまっこ</t>
  </si>
  <si>
    <t>合同会社
おひさまっこ
（河村礼子）</t>
  </si>
  <si>
    <t>中野開作193-4</t>
  </si>
  <si>
    <t>穐枝裕子</t>
  </si>
  <si>
    <t>子どもと家庭の療育ステーションりぷらす</t>
  </si>
  <si>
    <t>株式会社
サリー・エアーズ</t>
  </si>
  <si>
    <t>株式会社
サリー・エアーズ
（松尾浩幸）</t>
  </si>
  <si>
    <t>西仁井令1-2-46</t>
  </si>
  <si>
    <t>運動療育スクールjump</t>
  </si>
  <si>
    <t>株式会社jump</t>
  </si>
  <si>
    <t>鋳物師町9-3</t>
  </si>
  <si>
    <t>周南子ども発達
相談センター</t>
  </si>
  <si>
    <t>合同会社
やまぐち発達支援
ネットワーク</t>
  </si>
  <si>
    <t>合同会社
やまぐち発達支援
ネットワーク
（黒葛原健太朗）</t>
  </si>
  <si>
    <t>黒葛原健太朗</t>
  </si>
  <si>
    <t>南花岡4-2-15</t>
  </si>
  <si>
    <t>山村征大</t>
  </si>
  <si>
    <t>755-0049</t>
  </si>
  <si>
    <t>スマイルハウス川添</t>
  </si>
  <si>
    <t>有限会社
末永整骨院・光</t>
  </si>
  <si>
    <t>有限会社
末永整骨院・光
（末永成一）</t>
  </si>
  <si>
    <t>川添1-4-6</t>
  </si>
  <si>
    <t>多機能</t>
  </si>
  <si>
    <t>合同会社
おひさまっこ</t>
  </si>
  <si>
    <t>合同会社
おひさまっこ
（河村礼子）</t>
  </si>
  <si>
    <t>中野開作193-4</t>
  </si>
  <si>
    <t>蔵田佐弥子</t>
  </si>
  <si>
    <t>株式会社
マーブルアーク</t>
  </si>
  <si>
    <t>株式会社
マーブルアーク
（山根律子）</t>
  </si>
  <si>
    <t>アプリ
児童デイサービス
山口中央</t>
  </si>
  <si>
    <t>中央2-2-7</t>
  </si>
  <si>
    <t>鋳銭司矢田5734-3</t>
  </si>
  <si>
    <t>社会福祉法人
アス・ライフ</t>
  </si>
  <si>
    <t>社会福祉法人
アス・ライフ
（藤田英二）</t>
  </si>
  <si>
    <t>大市町3-12</t>
  </si>
  <si>
    <t>社会福祉法人
青藍会
（阿武義人）</t>
  </si>
  <si>
    <t>放課後等デイサービス
えーる</t>
  </si>
  <si>
    <t>社会福祉法人
ふたば園</t>
  </si>
  <si>
    <t>子どもと家庭の療育
ステーションりぷらす</t>
  </si>
  <si>
    <t>運動療育スクール
ｊｕｍｐ</t>
  </si>
  <si>
    <t>株式会社
jump</t>
  </si>
  <si>
    <t>多機能型事業所
来歩</t>
  </si>
  <si>
    <t>株式会社
総合リハビリテーション
研究所</t>
  </si>
  <si>
    <t>株式会社
総合リハビリテーション
研究所
（大谷道明）</t>
  </si>
  <si>
    <t>門前町2-33-3</t>
  </si>
  <si>
    <t>740-0034</t>
  </si>
  <si>
    <t>南岩国町2-78-32</t>
  </si>
  <si>
    <t>子どもデイサービス
みらくる</t>
  </si>
  <si>
    <t>放課後等デイサービス
センターひかり苑</t>
  </si>
  <si>
    <t>社会福祉法人
ひかり苑</t>
  </si>
  <si>
    <t>社会福祉法人
ひかり苑
（河野亨）</t>
  </si>
  <si>
    <t>国澤宗厳</t>
  </si>
  <si>
    <t>三隅下907-1</t>
  </si>
  <si>
    <t>一般社団法人
つなぎ</t>
  </si>
  <si>
    <t>大字郡渡場3001-16</t>
  </si>
  <si>
    <t>児童養護施設
なかべ学院</t>
  </si>
  <si>
    <t>岩城　淳</t>
  </si>
  <si>
    <t>岩城　淳</t>
  </si>
  <si>
    <t>宗教法人
法正院
(山本一道)</t>
  </si>
  <si>
    <t>社会福祉法人
小波会
（小林哲賢）</t>
  </si>
  <si>
    <t>縄田友弘</t>
  </si>
  <si>
    <t>社会福祉法人
智心会
(縄田友弘)</t>
  </si>
  <si>
    <t>児玉ひろ子</t>
  </si>
  <si>
    <t>松永雅子</t>
  </si>
  <si>
    <t>田中裕子</t>
  </si>
  <si>
    <t>中木屋千香子</t>
  </si>
  <si>
    <t>津村博子</t>
  </si>
  <si>
    <t>社会福祉法人
みどり会
(今川元治)</t>
  </si>
  <si>
    <t>社会福祉法人
万行寺福祉会
(賀陽　寛)</t>
  </si>
  <si>
    <t>渡邊真弓</t>
  </si>
  <si>
    <t>浅江302番地1</t>
  </si>
  <si>
    <t>伊佐町伊佐4533</t>
  </si>
  <si>
    <t>社会福祉法人
大乗会
(河島隆厚）</t>
  </si>
  <si>
    <t>大字小松749-11</t>
  </si>
  <si>
    <t>古田淳雄</t>
  </si>
  <si>
    <t>古田淳雄</t>
  </si>
  <si>
    <t>豊田前町麻生下10-31</t>
  </si>
  <si>
    <t>大嶺町東分2900の5</t>
  </si>
  <si>
    <t>伊佐町伊佐5233</t>
  </si>
  <si>
    <t>於福町下2679</t>
  </si>
  <si>
    <t>大嶺町奥分2062の2</t>
  </si>
  <si>
    <t>秋芳町別府3614-1</t>
  </si>
  <si>
    <t>秋芳町別府1595</t>
  </si>
  <si>
    <t>759-0213</t>
  </si>
  <si>
    <t>あすとぴあ6丁目11番21-4号</t>
  </si>
  <si>
    <t>立川　美鈴</t>
  </si>
  <si>
    <t>子ども通所サービス
あぽろ</t>
  </si>
  <si>
    <t>ｺﾄﾞﾓﾂｳｼｮｻｰﾋﾞｽｱﾎﾟﾛ</t>
  </si>
  <si>
    <t>黒川2734番地</t>
  </si>
  <si>
    <t>0820-
25-3081</t>
  </si>
  <si>
    <t>澤村　知美</t>
  </si>
  <si>
    <t>高田　智江</t>
  </si>
  <si>
    <t>あすとぴあ6丁目11番21-3号</t>
  </si>
  <si>
    <t>なかぞの
フォァ・アス</t>
  </si>
  <si>
    <t>ﾅｶｿﾞﾉﾌｫｧｱｽ</t>
  </si>
  <si>
    <t>083-933-0753</t>
  </si>
  <si>
    <t>多機能型事業所
マーブル</t>
  </si>
  <si>
    <t>ＮＰＯ法人
クロスロード</t>
  </si>
  <si>
    <t>ＮＰＯ法人
クロスロード
（山根律子）</t>
  </si>
  <si>
    <t>083-
902-5889</t>
  </si>
  <si>
    <t>747－0833</t>
  </si>
  <si>
    <t>大字浜方169番地の１</t>
  </si>
  <si>
    <t>岩狩3丁目1-2</t>
  </si>
  <si>
    <t>759‐3803</t>
  </si>
  <si>
    <t>0837‐43‐0333</t>
  </si>
  <si>
    <t>川端町1丁目11番地</t>
  </si>
  <si>
    <t>0834-
21-1414</t>
  </si>
  <si>
    <t>俵　尚利</t>
  </si>
  <si>
    <t>株式会社　クラ・ゼミ</t>
  </si>
  <si>
    <t>株式会社　クラ・ゼミ
（倉橋義郎）</t>
  </si>
  <si>
    <t>鍋倉町6-43-2Ｆ</t>
  </si>
  <si>
    <t>新規</t>
  </si>
  <si>
    <t>（私立）</t>
  </si>
  <si>
    <t>株式会社Canvas</t>
  </si>
  <si>
    <t>緑町一丁目7番23号</t>
  </si>
  <si>
    <t>株式会社サリー・エアーズ</t>
  </si>
  <si>
    <t>株式会社サリー・エアーズ
（松尾浩幸）</t>
  </si>
  <si>
    <t>村田香織</t>
  </si>
  <si>
    <t>東仁井令24-1</t>
  </si>
  <si>
    <t>周東町下久原1260</t>
  </si>
  <si>
    <t>サルビアの家　ひかり</t>
  </si>
  <si>
    <t>あすなろ株式会社</t>
  </si>
  <si>
    <t>日置上2094-34</t>
  </si>
  <si>
    <t>放課後等デイサービスひばり</t>
  </si>
  <si>
    <t>一般社団法人白百合</t>
  </si>
  <si>
    <t>一般社団法人白百合
（中司和美）</t>
  </si>
  <si>
    <t>中司和美</t>
  </si>
  <si>
    <t>サルビアの家　
しんなんよう</t>
  </si>
  <si>
    <t>株式会社　くすの木</t>
  </si>
  <si>
    <t>株式会社　くすの木
（楠裕光）</t>
  </si>
  <si>
    <t>川崎3丁目6番18号</t>
  </si>
  <si>
    <t>竹川智子</t>
  </si>
  <si>
    <t>福嶋正治</t>
  </si>
  <si>
    <t>ライクホームはるか</t>
  </si>
  <si>
    <t>社会福祉法人
はるか</t>
  </si>
  <si>
    <t>社会福祉法人
はるか
(川村宏司)</t>
  </si>
  <si>
    <t>0827-28-6085</t>
  </si>
  <si>
    <t>FAX:(0827)28-6086</t>
  </si>
  <si>
    <t>立石町3-6-25</t>
  </si>
  <si>
    <t>ロレスタニ・シャブッシュ・アブドラニ</t>
  </si>
  <si>
    <t>大内矢田南6-4-6</t>
  </si>
  <si>
    <t>安架里</t>
  </si>
  <si>
    <t>西本安男</t>
  </si>
  <si>
    <t>大島郡周防大島町</t>
  </si>
  <si>
    <t>大字久賀7250-2</t>
  </si>
  <si>
    <t xml:space="preserve"> (3) 児童心理治療施設</t>
  </si>
  <si>
    <t>辻田篤信</t>
  </si>
  <si>
    <t>江本周平</t>
  </si>
  <si>
    <t>夢の星保育園
大内園</t>
  </si>
  <si>
    <t>大内長野1061-3</t>
  </si>
  <si>
    <t>夢の星保育園
穂積園</t>
  </si>
  <si>
    <t>穂積町731-1</t>
  </si>
  <si>
    <t>松永春美</t>
  </si>
  <si>
    <t>東豊井1507-2</t>
  </si>
  <si>
    <t>冨田正隆</t>
  </si>
  <si>
    <t>尾崎亮太</t>
  </si>
  <si>
    <t>新宿通5丁目5-34</t>
  </si>
  <si>
    <t>わかやま保育園</t>
  </si>
  <si>
    <t>社会福祉法人
薫風会</t>
  </si>
  <si>
    <t>社会福祉法人
薫風会
（明石　圭司）</t>
  </si>
  <si>
    <t>川久保寛栄</t>
  </si>
  <si>
    <t>出井真治</t>
  </si>
  <si>
    <t>出井祥子</t>
  </si>
  <si>
    <t>彦島迫町4丁目749</t>
  </si>
  <si>
    <t>社会福祉法人
防府海北園
(三原俊寬)</t>
  </si>
  <si>
    <t>児童心理治療</t>
  </si>
  <si>
    <t>社会福祉法人　　　　　　　　　　　　　　　　　　　　防府海北園　　　　　　　　　　　　　　　　　　（三原俊寬）</t>
  </si>
  <si>
    <t>0837-
56-1813</t>
  </si>
  <si>
    <t>0834-
29-1435</t>
  </si>
  <si>
    <t>俵　尚利</t>
  </si>
  <si>
    <t>松本　正</t>
  </si>
  <si>
    <t>平井792-6ｵｰﾋﾞｰｴｰﾋﾞﾙ1F</t>
  </si>
  <si>
    <t>747‐
0834</t>
  </si>
  <si>
    <t>大字田島527－2</t>
  </si>
  <si>
    <t>錦見7丁目2-16</t>
  </si>
  <si>
    <t>なるみ園</t>
  </si>
  <si>
    <t>社会福祉法人山陽小野田市社会福祉事業団</t>
  </si>
  <si>
    <t>0836-83-7821</t>
  </si>
  <si>
    <t>日の出町3丁目14-5</t>
  </si>
  <si>
    <t>ﾅﾙﾐｴﾝ</t>
  </si>
  <si>
    <t>合同会社ホーム</t>
  </si>
  <si>
    <t>合同会社ホーム
（森山　穂栄）</t>
  </si>
  <si>
    <t>大塚　友貴</t>
  </si>
  <si>
    <t>長府黒門東町10番7号かがわビル202号</t>
  </si>
  <si>
    <t>新田1784-2</t>
  </si>
  <si>
    <t>747-0843</t>
  </si>
  <si>
    <t>子どもデイサービス
どんまい</t>
  </si>
  <si>
    <t>ＮＰＯ法人
テンダーハート
ＤｏｎＭｉｎ</t>
  </si>
  <si>
    <t>0827-
28-4546</t>
  </si>
  <si>
    <t>島田6丁目5番1号</t>
  </si>
  <si>
    <t>0837-37-2333</t>
  </si>
  <si>
    <t>聴覚障害者生活支援センターこすもすの家</t>
  </si>
  <si>
    <t>ＮＰＯ法人
聴覚障害者生活支援センター</t>
  </si>
  <si>
    <t>ＮＰＯ法人
聴覚障害者生活支援センター
（玉野和子）</t>
  </si>
  <si>
    <t>坪井初恵</t>
  </si>
  <si>
    <t>ﾁｮｳｶｸｼｮｳｶﾞｲｼｬｾｲｶﾂｼｴﾝｾﾝﾀｰｺｽﾓｽﾉｲｴ</t>
  </si>
  <si>
    <t>放課後等デイサービス事業所
ユア・プレイス</t>
  </si>
  <si>
    <t>大字郡渡場3001-2</t>
  </si>
  <si>
    <t>放課後等デイサービスハッピーポケット</t>
  </si>
  <si>
    <t>小野田1320-35</t>
  </si>
  <si>
    <t>下関市
（12）</t>
  </si>
  <si>
    <t>ﾗｲｸﾎｰﾑﾊﾙｶ</t>
  </si>
  <si>
    <t>佐山2793</t>
  </si>
  <si>
    <t>大内長野521-1</t>
  </si>
  <si>
    <t>083-976-2460</t>
  </si>
  <si>
    <t>083-922-7801</t>
  </si>
  <si>
    <t>0838-25-2143</t>
  </si>
  <si>
    <t>大字浅江7丁目4-23</t>
  </si>
  <si>
    <t>0836-73-0188</t>
  </si>
  <si>
    <t>大字山川石丸345-2</t>
  </si>
  <si>
    <t>大字西高泊923</t>
  </si>
  <si>
    <t>ショートステイ</t>
  </si>
  <si>
    <t>はなのうら</t>
  </si>
  <si>
    <t>大字浜方205-1</t>
  </si>
  <si>
    <t>ﾊﾅﾉｳﾗｶﾞｸｴﾝ</t>
  </si>
  <si>
    <t>ｺｸﾘﾂﾋﾞｮｳｲﾝｷｺｳﾔﾏｸﾞﾁｳﾍﾞｲﾘｮｳｾﾝﾀｰ</t>
  </si>
  <si>
    <t>石丸　時江</t>
  </si>
  <si>
    <t>社会福祉法人
暁会
（諸冨　夏子）</t>
  </si>
  <si>
    <t>こども通所支援事業所このみ園</t>
  </si>
  <si>
    <t>運動療育スクールjump　宇部校</t>
  </si>
  <si>
    <t>株式会社jump</t>
  </si>
  <si>
    <t>755-0018</t>
  </si>
  <si>
    <t>錦町5-7</t>
  </si>
  <si>
    <t>新川こどもの家</t>
  </si>
  <si>
    <t>社会福祉法人白光会</t>
  </si>
  <si>
    <t>社会福祉法人白光会
（黒瀬正見）</t>
  </si>
  <si>
    <t>西小串六丁目5-48</t>
  </si>
  <si>
    <t>多機能型事業所amiami</t>
  </si>
  <si>
    <t>勝田　美鈴</t>
  </si>
  <si>
    <t>753-0212</t>
  </si>
  <si>
    <t>マーブルパレット</t>
  </si>
  <si>
    <t>株式会社
マーブルアーク
（山根律子）</t>
  </si>
  <si>
    <t>753-0831</t>
  </si>
  <si>
    <t>山口市</t>
  </si>
  <si>
    <t>平井205番地1</t>
  </si>
  <si>
    <t>ミライエ　楽さん家</t>
  </si>
  <si>
    <t>有限会社楽さん家</t>
  </si>
  <si>
    <t>747-0028</t>
  </si>
  <si>
    <t>ｷｶﾝｼｬ</t>
  </si>
  <si>
    <t>亀井治人</t>
  </si>
  <si>
    <t>中山智咲子</t>
  </si>
  <si>
    <t>ﾋﾞﾘｰﾌﾞﾎﾝｶﾝ</t>
  </si>
  <si>
    <t>751-0855</t>
  </si>
  <si>
    <t>759-6604</t>
  </si>
  <si>
    <t>亀井治人</t>
  </si>
  <si>
    <t>こども通所支援事業所
このみ園</t>
  </si>
  <si>
    <t>株式会社クラ・ゼミ</t>
  </si>
  <si>
    <t>鵜の島町7番地33</t>
  </si>
  <si>
    <t>各10</t>
  </si>
  <si>
    <t>2単位</t>
  </si>
  <si>
    <t>小郡花園町5-10</t>
  </si>
  <si>
    <t>愛心子どもの家</t>
  </si>
  <si>
    <t>村田　洋志</t>
  </si>
  <si>
    <t>山口市</t>
  </si>
  <si>
    <t>阿知須1442-2</t>
  </si>
  <si>
    <t>753-0066</t>
  </si>
  <si>
    <t>泉町9-25</t>
  </si>
  <si>
    <t>株式会社マーブルアーク</t>
  </si>
  <si>
    <t>企業組合ワーカーズコープ山口</t>
  </si>
  <si>
    <t>下松市</t>
  </si>
  <si>
    <t>生野屋西三丁目2番16号</t>
  </si>
  <si>
    <t>桑野　敬子</t>
  </si>
  <si>
    <t>車町2丁目7番25号</t>
  </si>
  <si>
    <t>ＭＩＮＥあそかの園</t>
  </si>
  <si>
    <t>社会福祉法人同朋福祉会</t>
  </si>
  <si>
    <t>河内　裕美</t>
  </si>
  <si>
    <t>美祢市</t>
  </si>
  <si>
    <t>大嶺町東分字僧津1710-1</t>
  </si>
  <si>
    <t>放課後等デイサービス事業所ななせ</t>
  </si>
  <si>
    <t>社会福祉法人山陽福祉会</t>
  </si>
  <si>
    <t>柳井　琴江</t>
  </si>
  <si>
    <t>山陽小野田市</t>
  </si>
  <si>
    <t>大字郡1773番地2</t>
  </si>
  <si>
    <t>西小串五丁目6番14-8</t>
  </si>
  <si>
    <t>社会福祉法人　　　　　島地保育園</t>
  </si>
  <si>
    <t>社会福祉法人　　　　　島地保育園　　　　　　（玉井　晃純）</t>
  </si>
  <si>
    <t>山口市</t>
  </si>
  <si>
    <t>井町理恵</t>
  </si>
  <si>
    <t>花岡保育園</t>
  </si>
  <si>
    <t>社会福祉法人
孝志会</t>
  </si>
  <si>
    <t>大字生野屋414-1</t>
  </si>
  <si>
    <t>たかもり本陣保育園</t>
  </si>
  <si>
    <t>寺本隆宏</t>
  </si>
  <si>
    <t>新設</t>
  </si>
  <si>
    <t>周東町下久原1265-1</t>
  </si>
  <si>
    <t>社会福祉法人
白象会
(神代信海)</t>
  </si>
  <si>
    <t>油谷新別名10801</t>
  </si>
  <si>
    <t>宗里照美</t>
  </si>
  <si>
    <t>熊毛郡田布施町</t>
  </si>
  <si>
    <t>市町</t>
  </si>
  <si>
    <t>社会福祉法人
放光会</t>
  </si>
  <si>
    <t>社会福祉法人
放光会
(出井真治)</t>
  </si>
  <si>
    <t>社会福祉法人</t>
  </si>
  <si>
    <t>社会福祉法人
放光会
(出井真治)</t>
  </si>
  <si>
    <t>社会福祉法人
下関大平学園</t>
  </si>
  <si>
    <t>金子　敬史</t>
  </si>
  <si>
    <t>社会福祉法人
山口育児院</t>
  </si>
  <si>
    <t>大内御堀5丁目2番8号</t>
  </si>
  <si>
    <t>はるかこどもの
相談センター</t>
  </si>
  <si>
    <t>社会福祉法人
はるか</t>
  </si>
  <si>
    <t>FAX:(0827)28-5529</t>
  </si>
  <si>
    <t>ﾊﾙｶｺﾄﾞﾓﾉｿｳﾀﾞﾝｾﾝﾀｰ</t>
  </si>
  <si>
    <t>上村　徹典</t>
  </si>
  <si>
    <t>西小串3-6-52-5</t>
  </si>
  <si>
    <t>萩市</t>
  </si>
  <si>
    <t>秋芳桂花保育園</t>
  </si>
  <si>
    <t>社会福祉法人
長門市
社会福祉協議会
(藤野忠次郎)</t>
  </si>
  <si>
    <t>独立行政法人
国立病院機構
山口宇部
医療センター
（亀井　治人）</t>
  </si>
  <si>
    <t>独立行政法人
国立病院機構
山口宇部
医療センター
（亀井治人）</t>
  </si>
  <si>
    <t>社会福祉法人
るんびに保育園
(小山智宣)</t>
  </si>
  <si>
    <t>社会福祉法人
萩市
社会福祉協議会
(大島昌子)</t>
  </si>
  <si>
    <t>社会福祉法人
八波会
(田中　昭則)</t>
  </si>
  <si>
    <t>社会福祉法人
中部少年学院</t>
  </si>
  <si>
    <t>751-0847</t>
  </si>
  <si>
    <t>083-
250-8701</t>
  </si>
  <si>
    <t>FAX:(083)250-5344</t>
  </si>
  <si>
    <t>古屋町1丁目2-56</t>
  </si>
  <si>
    <t>ﾆｭｳｼﾞｲﾝﾅｶﾍﾞｶﾞｸｲﾝ</t>
  </si>
  <si>
    <t>ｼﾞﾄﾞｳﾖｳｺﾞｼｾﾂﾅｶﾍﾞｶﾞｸｲﾝ</t>
  </si>
  <si>
    <t>083-
250-8721</t>
  </si>
  <si>
    <t>FAX:(083)250-8731</t>
  </si>
  <si>
    <t>ﾅｶﾍﾞｺﾄﾞﾓｶﾃｲｼｴﾝｾﾝﾀｰｶﾐﾌｳｾﾝ</t>
  </si>
  <si>
    <t>こども家庭
支援センター
「清光」</t>
  </si>
  <si>
    <t>ｺﾄﾞﾓｶﾃｲｼｴﾝｾﾝﾀｰｾｲｺｳ</t>
  </si>
  <si>
    <t>0827-
28-5516</t>
  </si>
  <si>
    <t>山口県済生会
下関総合病院</t>
  </si>
  <si>
    <t>地方独立行政法人
下関市立市民病院</t>
  </si>
  <si>
    <t>地方独立行政法人
下関市立市民病院
（田中雅夫）</t>
  </si>
  <si>
    <t>田中雅夫</t>
  </si>
  <si>
    <t>083-
231-4111</t>
  </si>
  <si>
    <t>下関市</t>
  </si>
  <si>
    <t>向洋町1-13-1</t>
  </si>
  <si>
    <t>ﾔﾏｸﾞﾁｹﾝｻｲｾｲｶｲｼﾓﾉｾｷｿｳｺﾞｳﾋﾞｮｳｲﾝ</t>
  </si>
  <si>
    <t>750-8520</t>
  </si>
  <si>
    <t>ﾁﾎｳﾄﾞｸﾘﾂｷﾞｮｳｾｲﾎｳｼﾞﾝｼﾓﾉｾｷｼﾘﾂｼﾐﾝﾋﾞｮｳｲﾝ</t>
  </si>
  <si>
    <t>ＣＡＳＡ</t>
  </si>
  <si>
    <t>0836-
31-0993</t>
  </si>
  <si>
    <t>ｶｰｻ</t>
  </si>
  <si>
    <t>平川剛士</t>
  </si>
  <si>
    <t>今村北五丁目2-32</t>
  </si>
  <si>
    <t>吉松由紀子</t>
  </si>
  <si>
    <t>はあと保育園
新山口</t>
  </si>
  <si>
    <t>はあと保育園
中央</t>
  </si>
  <si>
    <t>山口市神田町4-22</t>
  </si>
  <si>
    <t>神田町4-22</t>
  </si>
  <si>
    <t>中川裕美</t>
  </si>
  <si>
    <t>大坂屋梨香</t>
  </si>
  <si>
    <t>高津喜代子</t>
  </si>
  <si>
    <t>秋田淳史</t>
  </si>
  <si>
    <t>中津江瑞穂</t>
  </si>
  <si>
    <t>大室博文</t>
  </si>
  <si>
    <t>布田晃一</t>
  </si>
  <si>
    <t>萩市
社会福祉協議会</t>
  </si>
  <si>
    <t>長門市
社会福祉協議会</t>
  </si>
  <si>
    <t>ｼﾓﾉｾｷｼﾘﾂｳｶﾞｼﾞﾄﾞｳｶﾝ</t>
  </si>
  <si>
    <t>FAX：(0836)
83-6591</t>
  </si>
  <si>
    <t>川中なかよし
児童遊園</t>
  </si>
  <si>
    <t>京野
児童遊園</t>
  </si>
  <si>
    <t>涌田
児童遊園</t>
  </si>
  <si>
    <t>ﾎﾘｺﾐｭﾆﾃｨｰｺｳｴﾝ</t>
  </si>
  <si>
    <t>桃の木
児童公園</t>
  </si>
  <si>
    <t>岡村　育子</t>
  </si>
  <si>
    <t>田中　智子</t>
  </si>
  <si>
    <t>医療法人社団平成会</t>
  </si>
  <si>
    <t>医療法人社団平成会
（砂川功）</t>
  </si>
  <si>
    <t>吉水多加志</t>
  </si>
  <si>
    <t>757-0006</t>
  </si>
  <si>
    <t>桜２丁目８番１７号</t>
  </si>
  <si>
    <t>750-0061</t>
  </si>
  <si>
    <t>083-227-3401</t>
  </si>
  <si>
    <t>綾羅木本町二丁目２－１</t>
  </si>
  <si>
    <t>西　由里子</t>
  </si>
  <si>
    <t>0836-
65-2308</t>
  </si>
  <si>
    <t>ｱｲｼﾝｺﾄﾞﾓﾉｲｴ</t>
  </si>
  <si>
    <t>松田　直美</t>
  </si>
  <si>
    <t>083-
973-1111</t>
  </si>
  <si>
    <t>大内御堀3934-14</t>
  </si>
  <si>
    <t>ＮＰＯ法人
ヒューマン
ネットワーク
ピア
（新道修）</t>
  </si>
  <si>
    <t>寺子屋</t>
  </si>
  <si>
    <t>合同会社寺子屋</t>
  </si>
  <si>
    <t>合同会社寺子屋
（寺尾文彦）</t>
  </si>
  <si>
    <t>寺尾文彦</t>
  </si>
  <si>
    <t>750-0005</t>
  </si>
  <si>
    <t>083-228-2511</t>
  </si>
  <si>
    <t>唐戸町２－１２</t>
  </si>
  <si>
    <t>ライフステップ創</t>
  </si>
  <si>
    <t>株式会社いぶき</t>
  </si>
  <si>
    <t>株式会社いぶき
（笹部真弓）</t>
  </si>
  <si>
    <t>妻崎開作49－7</t>
  </si>
  <si>
    <t>大隈　進</t>
  </si>
  <si>
    <t>松永　竜一</t>
  </si>
  <si>
    <t>澤田　晃代</t>
  </si>
  <si>
    <t>宮崎美和</t>
  </si>
  <si>
    <t>放課後等デイサービスＭＯＭＯ</t>
  </si>
  <si>
    <t>桜畠１丁目１番５２号</t>
  </si>
  <si>
    <t>一般社団法人
ツインクロス</t>
  </si>
  <si>
    <t>黒川２５６５－１１</t>
  </si>
  <si>
    <t>椿東4509番地1</t>
  </si>
  <si>
    <t>みらくる　楽さん家</t>
  </si>
  <si>
    <t>大字浜方字大浜五ノ枡699番60</t>
  </si>
  <si>
    <t>有限会社楽さん家
（長沼　幸忠）</t>
  </si>
  <si>
    <t>池田　晋輔</t>
  </si>
  <si>
    <t>0835-
27-4778</t>
  </si>
  <si>
    <t>東松崎町４－１６</t>
  </si>
  <si>
    <t>株式会社フェア・フィールズ</t>
  </si>
  <si>
    <t>株式会社フェア・フィールズ
（河角　敏朗）</t>
  </si>
  <si>
    <t>神力　遙佳</t>
  </si>
  <si>
    <t>田島１２２４</t>
  </si>
  <si>
    <t>向井康雄</t>
  </si>
  <si>
    <t>松下　裕輔</t>
  </si>
  <si>
    <t>河村実香</t>
  </si>
  <si>
    <t>高木よ志美</t>
  </si>
  <si>
    <t>大字小周防1657番地の1</t>
  </si>
  <si>
    <t>株式会社ゆうせい</t>
  </si>
  <si>
    <t>株式会社ゆうせい
（田村豊）</t>
  </si>
  <si>
    <t>中村久美子</t>
  </si>
  <si>
    <t>共生型</t>
  </si>
  <si>
    <t>櫛ケ浜字下塩田４６３-５</t>
  </si>
  <si>
    <t>一般社団法人
つなぎ
（小野憲昭）</t>
  </si>
  <si>
    <t>株式会社エルクラフト</t>
  </si>
  <si>
    <t>株式会社エルクラフト
(沖　一希）</t>
  </si>
  <si>
    <t>放課後等デイサービス事業所
サン・プレイス</t>
  </si>
  <si>
    <t>玖珂郡和木町</t>
  </si>
  <si>
    <t>関ヶ浜２丁目４－７</t>
  </si>
  <si>
    <t>麻郷１６９７番地</t>
  </si>
  <si>
    <t>　　④　居宅訪問型児童発達支援事業所</t>
  </si>
  <si>
    <t>河村修司</t>
  </si>
  <si>
    <t>久米1347</t>
  </si>
  <si>
    <t>社会福祉法人
ふたば園
（西島孝一）</t>
  </si>
  <si>
    <t>ｻﾝﾖｳｵﾉﾀﾞｺﾄﾞﾓﾊｯﾀﾂｼｴﾝｾﾝﾀｰﾄｺﾄｺ</t>
  </si>
  <si>
    <t>能美香織</t>
  </si>
  <si>
    <t>083-
972-5722</t>
  </si>
  <si>
    <t>クロスロードもこもこ園</t>
  </si>
  <si>
    <t>小郡新町七丁目8-23</t>
  </si>
  <si>
    <t>こども療育スポット
キャンバス</t>
  </si>
  <si>
    <t>ﾐﾗｲ</t>
  </si>
  <si>
    <t>藤原敬且</t>
  </si>
  <si>
    <t>ｼｬｶｲﾌｸｼﾎｳｼﾞﾝｶﾐﾊﾗｴﾝｵﾉﾀﾞｼｮｳｶﾞｲﾞﾃﾞｲｻｰﾋﾞｽｾﾝﾀｰ</t>
  </si>
  <si>
    <t>四方　峻</t>
  </si>
  <si>
    <t>障害児通所
支援事業所
ステップあそかの園</t>
  </si>
  <si>
    <t>田中孝幸</t>
  </si>
  <si>
    <t>子どもと家庭の療育ステーション
放課後りぷらす</t>
  </si>
  <si>
    <t>清輔晃子</t>
  </si>
  <si>
    <t>南町3-2-2</t>
  </si>
  <si>
    <t>新地３丁目２番３０号</t>
  </si>
  <si>
    <t>藤岡勝彦</t>
  </si>
  <si>
    <t>菊川町大字楢崎789-1</t>
  </si>
  <si>
    <t>勝田美鈴</t>
  </si>
  <si>
    <t>村田洋志</t>
  </si>
  <si>
    <t>松田直美</t>
  </si>
  <si>
    <t>澤村知美</t>
  </si>
  <si>
    <t>坂本宜久</t>
  </si>
  <si>
    <t>立川美鈴</t>
  </si>
  <si>
    <t>防府市
(7)</t>
  </si>
  <si>
    <t>美祢市
(7)</t>
  </si>
  <si>
    <t>山陽小野田市
(6)</t>
  </si>
  <si>
    <t>大島郡
周　 防
大島町
(4)</t>
  </si>
  <si>
    <t>山陽小野田こども発達支援センター
とことこ</t>
  </si>
  <si>
    <t>サルビアの家
とくやま</t>
  </si>
  <si>
    <t>独立行政法人地域医療機能推進機構</t>
  </si>
  <si>
    <t>独立行政法人地域医療機能推進機構
徳山中央病院</t>
  </si>
  <si>
    <t>株式会社
アイグラン</t>
  </si>
  <si>
    <t>亀井治人</t>
  </si>
  <si>
    <t>田中智子</t>
  </si>
  <si>
    <t>石丸時江</t>
  </si>
  <si>
    <t>谷仁雄</t>
  </si>
  <si>
    <t>東好子</t>
  </si>
  <si>
    <t>稲永祐二</t>
  </si>
  <si>
    <t>岡藤秀子</t>
  </si>
  <si>
    <t>新晃眞</t>
  </si>
  <si>
    <t>田中聡</t>
  </si>
  <si>
    <t>笹木恵美</t>
  </si>
  <si>
    <t>小山智宣</t>
  </si>
  <si>
    <t>中村節子</t>
  </si>
  <si>
    <t>田中史子</t>
  </si>
  <si>
    <t>板垣聖子</t>
  </si>
  <si>
    <t>玉井晃道</t>
  </si>
  <si>
    <t>上司光子</t>
  </si>
  <si>
    <t>松橋智子</t>
  </si>
  <si>
    <t>西村千鶴</t>
  </si>
  <si>
    <t>大谷陽子</t>
  </si>
  <si>
    <t>山野井尚子</t>
  </si>
  <si>
    <t>長岡泰士</t>
  </si>
  <si>
    <t>八田宣子</t>
  </si>
  <si>
    <t>山本麻紀</t>
  </si>
  <si>
    <t>林富士香</t>
  </si>
  <si>
    <t>立石千穂</t>
  </si>
  <si>
    <t>梅田美枝子</t>
  </si>
  <si>
    <t>藤井理恵</t>
  </si>
  <si>
    <t>村岡博</t>
  </si>
  <si>
    <t>神尾恵子</t>
  </si>
  <si>
    <t>明石圭司</t>
  </si>
  <si>
    <t>大池美恵子</t>
  </si>
  <si>
    <t>水野勝文</t>
  </si>
  <si>
    <t>大岡豊美</t>
  </si>
  <si>
    <t>福田美佐子</t>
  </si>
  <si>
    <t>立畠恭子</t>
  </si>
  <si>
    <t>社会福祉法人
向学会</t>
  </si>
  <si>
    <t>社会福祉法人
向学会
(冨田　剛史)</t>
  </si>
  <si>
    <t>社会福祉法人
松原保育園
(北村由成)</t>
  </si>
  <si>
    <r>
      <t>　　</t>
    </r>
    <r>
      <rPr>
        <sz val="10"/>
        <rFont val="ＭＳ Ｐゴシック"/>
        <family val="3"/>
      </rPr>
      <t>⑤　保育所等訪問支援事業所</t>
    </r>
  </si>
  <si>
    <t>大藤悦子</t>
  </si>
  <si>
    <t>久保恵美子</t>
  </si>
  <si>
    <t>竹内幹雄</t>
  </si>
  <si>
    <t>田村純子</t>
  </si>
  <si>
    <t>株式会社アイグラン
（橋本　雅文）</t>
  </si>
  <si>
    <t>株式会社アイグラン
（橋本　雅文）</t>
  </si>
  <si>
    <t>くぼ保育園</t>
  </si>
  <si>
    <t>清瀬町3-1-1</t>
  </si>
  <si>
    <t>森繁民治</t>
  </si>
  <si>
    <t>西嶋直子</t>
  </si>
  <si>
    <t>秋田みどり</t>
  </si>
  <si>
    <t>大田利歌子</t>
  </si>
  <si>
    <t>波佐間正順</t>
  </si>
  <si>
    <t>藤井さと子</t>
  </si>
  <si>
    <t>743-0065</t>
  </si>
  <si>
    <t>藤本まり子</t>
  </si>
  <si>
    <t>鵜原　都</t>
  </si>
  <si>
    <t>柳井陽子</t>
  </si>
  <si>
    <t>岡田栄進</t>
  </si>
  <si>
    <t>河井伸二</t>
  </si>
  <si>
    <t>石丸総合館</t>
  </si>
  <si>
    <t>社会福祉法人
防府市
社会福祉事業団
（森重豊）</t>
  </si>
  <si>
    <t>鼓ケ浦
つばさ園</t>
  </si>
  <si>
    <t>児童デイサービス・
バンビ</t>
  </si>
  <si>
    <t>令和元年６月１日</t>
  </si>
  <si>
    <t>寿町２丁目6-28</t>
  </si>
  <si>
    <t>株式会社アントレッド</t>
  </si>
  <si>
    <t>株式会社アントレッド
（日髙篤子）</t>
  </si>
  <si>
    <t>日髙篤子</t>
  </si>
  <si>
    <t>共生型
多機能型</t>
  </si>
  <si>
    <t>松山町１丁目１４番１３号</t>
  </si>
  <si>
    <t>社会福祉法人
ひらきの里
（平尾　要）</t>
  </si>
  <si>
    <t>福田満理子</t>
  </si>
  <si>
    <t>753-
0851</t>
  </si>
  <si>
    <t>083-
902-6700</t>
  </si>
  <si>
    <t>河村　舞</t>
  </si>
  <si>
    <t>083-
976-6383</t>
  </si>
  <si>
    <t>ﾏｰﾌﾞﾙﾊﾟﾚｯﾄ</t>
  </si>
  <si>
    <t>一般社団法人キッズプラス</t>
  </si>
  <si>
    <t>083-927-2100</t>
  </si>
  <si>
    <t>ｱｲｸ</t>
  </si>
  <si>
    <t>社会福祉法人
山口県
社会福祉事業団
（秋貞憲治）</t>
  </si>
  <si>
    <t>0835‐
28‐9421</t>
  </si>
  <si>
    <t>2単位
多機能型</t>
  </si>
  <si>
    <t>ｺﾄﾞﾓﾄｶﾃｲﾉﾘｮｳｲｸｽﾃｰｼｮﾝﾘﾌﾟﾗｽ</t>
  </si>
  <si>
    <t>747-0026</t>
  </si>
  <si>
    <t>ＮＰＯ法人
たんぽぽわたげの会</t>
  </si>
  <si>
    <t>ＮＰＯ法人
たんぽぽわたげの会
（中元敬子）</t>
  </si>
  <si>
    <t>山田敦子</t>
  </si>
  <si>
    <t>令和元年５月１日</t>
  </si>
  <si>
    <t>周東町下久原830-1</t>
  </si>
  <si>
    <t>一般社団法人
ともに進む舎</t>
  </si>
  <si>
    <t>廣本　恵一郎</t>
  </si>
  <si>
    <t>令和2年2月1日</t>
  </si>
  <si>
    <t>錦見8丁目14-26</t>
  </si>
  <si>
    <t>児童発達支援事業所たんぽぽの家</t>
  </si>
  <si>
    <t>社会福祉法人城南学園</t>
  </si>
  <si>
    <t>社会福祉法人城南学園
（北村経夫）</t>
  </si>
  <si>
    <t>742-1503</t>
  </si>
  <si>
    <t>0820-25-1010</t>
  </si>
  <si>
    <t>大字宿井字尾尻１０６４番地２</t>
  </si>
  <si>
    <t>早稲田イーライフ
きらら</t>
  </si>
  <si>
    <t>私の家Veranda</t>
  </si>
  <si>
    <t>有限会社
フォーマックス
（村岡慎太郎）</t>
  </si>
  <si>
    <t>村岡慎太郎</t>
  </si>
  <si>
    <t>令和元年７月１日</t>
  </si>
  <si>
    <t>浜田３－１－６</t>
  </si>
  <si>
    <t>令和2年1月1日</t>
  </si>
  <si>
    <t>大字東豊井１３０３－９</t>
  </si>
  <si>
    <t>井上恭子</t>
  </si>
  <si>
    <t>岩村智子</t>
  </si>
  <si>
    <t>加藤絵梨</t>
  </si>
  <si>
    <t>山下貴博</t>
  </si>
  <si>
    <t>北村奈美</t>
  </si>
  <si>
    <t>社会福祉法人
ふたば園
（西島孝一）</t>
  </si>
  <si>
    <t>社会福祉法人
長門市
社会福祉協議会</t>
  </si>
  <si>
    <t>共楽養育園</t>
  </si>
  <si>
    <t>社会福祉法人
小野田陽光園</t>
  </si>
  <si>
    <t>社会福祉法人
山口県
社会福祉事業団
(秋貞憲治)</t>
  </si>
  <si>
    <t>渡邉由美子</t>
  </si>
  <si>
    <t>畑村泰至</t>
  </si>
  <si>
    <t>753-0231</t>
  </si>
  <si>
    <t>FAX:（083）927-0337</t>
  </si>
  <si>
    <t>美春</t>
  </si>
  <si>
    <t>末廣　均</t>
  </si>
  <si>
    <t>周防大島町西安下庄393-9</t>
  </si>
  <si>
    <t>令和元年12月1日</t>
  </si>
  <si>
    <t>ﾌｧﾐﾘｰﾎｰﾑ</t>
  </si>
  <si>
    <t>35201</t>
  </si>
  <si>
    <t>ﾀｲﾓｳ</t>
  </si>
  <si>
    <t>755-0049</t>
  </si>
  <si>
    <t>3520２</t>
  </si>
  <si>
    <t>てつなぎ</t>
  </si>
  <si>
    <t>ﾌｧﾐﾘｰﾎｰﾑ</t>
  </si>
  <si>
    <t>35213</t>
  </si>
  <si>
    <t>ﾃﾂﾅｷﾞ</t>
  </si>
  <si>
    <t>Ｊｏｙｏｕｓ</t>
  </si>
  <si>
    <t>ロレスタニ・シャブッシュ・アブドラニ</t>
  </si>
  <si>
    <t>753-0222</t>
  </si>
  <si>
    <t>083-
941-3050</t>
  </si>
  <si>
    <t>35203</t>
  </si>
  <si>
    <t>ｼﾞｮｲｱｽ</t>
  </si>
  <si>
    <t>742-2301</t>
  </si>
  <si>
    <t>0820-
72-4103</t>
  </si>
  <si>
    <t>35305</t>
  </si>
  <si>
    <t>ｱｶﾘ</t>
  </si>
  <si>
    <t>35305</t>
  </si>
  <si>
    <t>742-2806</t>
  </si>
  <si>
    <t>090-8359-3146</t>
  </si>
  <si>
    <t>大島郡周防大島町</t>
  </si>
  <si>
    <t>周防大島町西安下庄393-9</t>
  </si>
  <si>
    <t>ﾐﾊﾙ</t>
  </si>
  <si>
    <t>ﾅｶﾞﾄｼﾃﾞｲｹｱｾﾝﾀｰｱﾕﾐ</t>
  </si>
  <si>
    <t>0836-39-5507</t>
  </si>
  <si>
    <t>ｺｿﾀﾞﾃｼｴﾝｾﾝﾀｰｼﾗｻｷﾞｷｯｽﾞ</t>
  </si>
  <si>
    <t>マーブルスポット</t>
  </si>
  <si>
    <t>753-0831</t>
  </si>
  <si>
    <t>ﾏｰﾌﾞﾙｽﾎﾟｯﾄ</t>
  </si>
  <si>
    <t>753-0214</t>
  </si>
  <si>
    <t>747-0849</t>
  </si>
  <si>
    <t>0835-
38-4888</t>
  </si>
  <si>
    <t>0836-
38-7007</t>
  </si>
  <si>
    <t>社会福祉法人白光会
（黒瀬　正見）</t>
  </si>
  <si>
    <t>多機能型</t>
  </si>
  <si>
    <t>ﾎｳｶｺﾞﾄｳﾃﾞｲｻｰﾋﾞｽｼﾞｷﾞｮｳｼｮﾅﾅｾ</t>
  </si>
  <si>
    <t>山門五丁目8番18号</t>
  </si>
  <si>
    <t>ﾀﾝﾎﾟﾎﾟﾉｲｴ</t>
  </si>
  <si>
    <t>熊毛郡田布施町</t>
  </si>
  <si>
    <t>田村　博孝</t>
  </si>
  <si>
    <t>松久　邦雄</t>
  </si>
  <si>
    <t>742-0031</t>
  </si>
  <si>
    <t>合同会社こども
サポート未来</t>
  </si>
  <si>
    <t>みらい</t>
  </si>
  <si>
    <t>ｼﾞﾄﾞｳﾃﾞｲｻｰﾋﾞｽｾﾝﾀｰｻﾝﾋﾞｷﾉｺﾌﾞﾀ</t>
  </si>
  <si>
    <t>ＮＰＯ法人
虹のかけ橋
（岡田好重）</t>
  </si>
  <si>
    <t>ﾅﾅｲﾛ</t>
  </si>
  <si>
    <t>0827-84-3123</t>
  </si>
  <si>
    <t>742-0417</t>
  </si>
  <si>
    <t>なないろ</t>
  </si>
  <si>
    <t>0827‐35‐4224</t>
  </si>
  <si>
    <t>0833-
43-5960</t>
  </si>
  <si>
    <t>744-0027</t>
  </si>
  <si>
    <t>ｺﾄﾞﾓﾘｮｳｲｸｽﾎﾟﾄｷｬﾝﾊﾟｽ</t>
  </si>
  <si>
    <t>0835-28-1716</t>
  </si>
  <si>
    <t>株式会社Canvas
（井原卓矢）</t>
  </si>
  <si>
    <t>ｺﾄﾞﾓﾊｯﾀﾂｼｴﾝﾃﾀﾞﾉﾌｱ</t>
  </si>
  <si>
    <t>あいく</t>
  </si>
  <si>
    <t>ﾀｷﾉｳｼﾞｷﾞｮｳｼｮｱﾐｱﾐ</t>
  </si>
  <si>
    <t>下小鯖字片山11415-2</t>
  </si>
  <si>
    <t>083-
927-9480</t>
  </si>
  <si>
    <t>ｸﾛｽﾛｰﾄﾞﾓｺﾓｺ</t>
  </si>
  <si>
    <t>083-
976-6200</t>
  </si>
  <si>
    <t>ﾀｷﾉｳｶﾞﾀｼﾞｷﾞｮｳｼｮﾏｰﾌﾞﾙ</t>
  </si>
  <si>
    <t>083-
933-0753</t>
  </si>
  <si>
    <t>ｼﾞﾄﾞｳﾊｯﾀﾂｼｴﾝﾎｳｶｺﾞﾄｳﾃﾞｰｻｰﾋﾞｽｼﾞｷﾞｮｳｼｮｱｸｼｭ</t>
  </si>
  <si>
    <t>083‐
941‐5582</t>
  </si>
  <si>
    <t>753‐0033</t>
  </si>
  <si>
    <t>754‐0031</t>
  </si>
  <si>
    <t>ｺﾄﾞﾓﾊｯﾀﾂｼｴﾝｾﾝﾀｰｱｲｵﾔｺﾂｳｴﾝﾌﾞﾕｳ</t>
  </si>
  <si>
    <t>黒瀬　英世</t>
  </si>
  <si>
    <t>0836-
48-9073</t>
  </si>
  <si>
    <t>759-0203</t>
  </si>
  <si>
    <t>おひさまっこ</t>
  </si>
  <si>
    <t>ｼﾞﾄﾞｳﾊｯﾀﾂｼｴﾝｼﾞｷﾞｮｳｼｮｺﾉﾐｴﾝ</t>
  </si>
  <si>
    <t>0836-41-8145</t>
  </si>
  <si>
    <t>ﾆﾁﾗｸｼﾞﾄﾞｳﾃﾞｲｻｰﾋﾞｽ</t>
  </si>
  <si>
    <t>ｼｬｶｲﾌｸｼﾎｳｼﾞﾝｶﾐﾊﾗｴﾝｶﾐﾊﾗｼｮｳｶﾞｲｼﾞﾃﾞｲｻｰﾋﾞｽｾﾝﾀｰ</t>
  </si>
  <si>
    <t>ｼｮｳｶﾞｲｼﾞﾂｳｼｮｼｴﾝｼﾞｷﾞｮｳｼｮｿﾖｶｾﾞ</t>
  </si>
  <si>
    <t>彦島角倉町3丁目6－17</t>
  </si>
  <si>
    <t>083‐
227‐2333</t>
  </si>
  <si>
    <t>750‐
0081</t>
  </si>
  <si>
    <t>ｼﾞﾄﾞｳﾃﾞｲｻｰﾋﾞｽｾﾝﾀｰﾌｪﾆｯｸｽ</t>
  </si>
  <si>
    <t>ﾁｲｷｼﾞﾄﾞｳﾌｸｼｼﾞｷﾞｮｳｼｮﾎﾟｹｯﾄ</t>
  </si>
  <si>
    <t>ｱｵｿﾞﾗ</t>
  </si>
  <si>
    <t>大字下田布施217-17</t>
  </si>
  <si>
    <t>ﾎｳｶｺﾞｸﾗﾌﾞｱｲｱｲ</t>
  </si>
  <si>
    <t>0820‐73‐0642</t>
  </si>
  <si>
    <t>742‐2802</t>
  </si>
  <si>
    <t>大字鴨庄字大沖田４番地２</t>
  </si>
  <si>
    <t>ﾎｳｶｺﾞﾄｳﾃﾞｲｻｰﾋﾞｽﾊｯﾋﾟｰﾎﾟｹｯﾄ</t>
  </si>
  <si>
    <t>0836-43-6813</t>
  </si>
  <si>
    <t>756-0817</t>
  </si>
  <si>
    <t>井上誠美</t>
  </si>
  <si>
    <t>0836-
39-6101</t>
  </si>
  <si>
    <t>社会福祉法人山陽福祉会
（市村雄二郎）</t>
  </si>
  <si>
    <t>0836-
84-7801</t>
  </si>
  <si>
    <t>ｻﾙﾋﾞｱﾉｲｴﾄｸﾔﾏ</t>
  </si>
  <si>
    <t>0834-34-3212</t>
  </si>
  <si>
    <t>745-0805</t>
  </si>
  <si>
    <t>ﾃﾞｲｻｰﾋﾞｽｾﾝﾀｰｹｱﾎﾟｰﾄ</t>
  </si>
  <si>
    <t>デイサービス
センター
けあぽーと</t>
  </si>
  <si>
    <t>ﾐﾈｱｿｶﾉｿﾉ</t>
  </si>
  <si>
    <t>0837-
54-1232</t>
  </si>
  <si>
    <t>社会福祉法人同朋福祉会
（河内　美舟）</t>
  </si>
  <si>
    <t>南町7丁目8-1</t>
  </si>
  <si>
    <t>合同会社
こどもサポート未来</t>
  </si>
  <si>
    <t>ｼﾞﾄﾞｳﾃﾞｲｻｰﾋﾞｽｻﾝﾋﾞｷﾉｺﾌﾞﾀ</t>
  </si>
  <si>
    <t>ｸﾙﾐ</t>
  </si>
  <si>
    <t>759-4401</t>
  </si>
  <si>
    <t>清水宏理</t>
  </si>
  <si>
    <t>くるみ</t>
  </si>
  <si>
    <t>ｷﾗﾘ</t>
  </si>
  <si>
    <t>きらり</t>
  </si>
  <si>
    <t>原田　幸子</t>
  </si>
  <si>
    <t>ｻﾙﾋﾞｱﾉｲｴﾋｶﾘ</t>
  </si>
  <si>
    <t>0833-48-9300</t>
  </si>
  <si>
    <t>743-0061</t>
  </si>
  <si>
    <t>ﾎｳｶｺﾞﾄｳﾃﾞｲｻｰﾋﾞｽｾﾝﾀｰﾋｶﾘｴﾝ</t>
  </si>
  <si>
    <t>0833-
77-2000</t>
  </si>
  <si>
    <t>743-0051</t>
  </si>
  <si>
    <t>ＮＰＯ法人
虹のかけ橋
（岡田好重）</t>
  </si>
  <si>
    <t>ｼﾞﾄﾞｳﾃﾞｲｻｰﾋﾞｽｽﾓｰﾙｽﾃｯﾌﾟﾄﾞﾝﾏｲ</t>
  </si>
  <si>
    <t>0827‐
28‐4765</t>
  </si>
  <si>
    <t>ｸﾞﾗﾝﾃﾞｰﾙﾊｳｽ</t>
  </si>
  <si>
    <t>0827-
93-3755</t>
  </si>
  <si>
    <t>グランデールハウス</t>
  </si>
  <si>
    <t>ｸﾞﾗﾝﾃﾞｰﾙﾉｲｴ</t>
  </si>
  <si>
    <t>0827-35-6608</t>
  </si>
  <si>
    <t>ｻﾙﾋﾞｱﾉｲｴﾌﾗｯｸﾞｼｯﾌﾟ</t>
  </si>
  <si>
    <t>生野屋5丁目10-1</t>
  </si>
  <si>
    <t>下松市</t>
  </si>
  <si>
    <t>0833‐47-3535</t>
  </si>
  <si>
    <t>744‐0031</t>
  </si>
  <si>
    <t>山本　淳子</t>
  </si>
  <si>
    <t>ＮＰＯ法人
優喜会
（冨田勝久）</t>
  </si>
  <si>
    <t>ｻﾙﾋﾞｱﾉｲｴ</t>
  </si>
  <si>
    <t>２単位</t>
  </si>
  <si>
    <t>ﾐﾗｲｴﾗｸｻﾝﾁ</t>
  </si>
  <si>
    <t>株式会社Canvas
（井原卓矢）</t>
  </si>
  <si>
    <t>ﾎｳｶｺﾞﾄｳﾃﾞｲｻｰﾋﾞｽｱﾕﾐﾉｻﾄ</t>
  </si>
  <si>
    <t>相馬珠美</t>
  </si>
  <si>
    <t>株式会社
あゆみ</t>
  </si>
  <si>
    <t>放課後等デイ
サービス
あゆみの里</t>
  </si>
  <si>
    <t>一般社団法人
キッズプラス</t>
  </si>
  <si>
    <t>ﾎｳｶｺﾞﾄｳﾃﾞｲｻｰﾋﾞｽﾓﾓ</t>
  </si>
  <si>
    <t>083-941-5637</t>
  </si>
  <si>
    <t>753-0021</t>
  </si>
  <si>
    <t>株式会社マーブルアーク
（山根律子）</t>
  </si>
  <si>
    <t>ｱｲｼﾝｺﾄﾞﾓﾉｲｴ</t>
  </si>
  <si>
    <t>0836-
65-2308</t>
  </si>
  <si>
    <t>ﾀｷﾉｳｶﾞﾀｼﾞｷﾞｮｳｼｮｱﾐｱﾐ</t>
  </si>
  <si>
    <t>ｵｵｲﾁﾌｫｱ･ｱｽ</t>
  </si>
  <si>
    <t>753-0033</t>
  </si>
  <si>
    <t>おおいちフォア・アス</t>
  </si>
  <si>
    <t>ｸﾛｽﾛｰﾄﾞｺｱ</t>
  </si>
  <si>
    <t>083-
985-0515</t>
  </si>
  <si>
    <t>747-1221</t>
  </si>
  <si>
    <t>クロスロードコア</t>
  </si>
  <si>
    <t>ｱﾌﾟﾘｼﾞﾄﾞｳﾃﾞｲｻｰﾋﾞｽﾔﾏｸﾞﾂﾁｭｳｵｳ</t>
  </si>
  <si>
    <t>083-
902-6106</t>
  </si>
  <si>
    <t>753-0074</t>
  </si>
  <si>
    <t>カイゴのチカラ
株式会社
（村光　伸介）</t>
  </si>
  <si>
    <t>カイゴのチカラ
株式会社</t>
  </si>
  <si>
    <t>ｱﾌﾟﾘｼﾞﾄﾞｳﾃﾞｲｻｰﾋﾞｽﾜｶﾐﾔﾁｮｳ</t>
  </si>
  <si>
    <t>753－0823</t>
  </si>
  <si>
    <t>アプリ
児童デイサービス
若宮町</t>
  </si>
  <si>
    <t>黒川2734番地</t>
  </si>
  <si>
    <t>753-0851</t>
  </si>
  <si>
    <t>増田満理子</t>
  </si>
  <si>
    <t>株式会社
マーブルアーク
（山根律子）</t>
  </si>
  <si>
    <t>株式会社
マーブルアーク</t>
  </si>
  <si>
    <t>ﾃﾞｲｻｰﾋﾞｽﾗﾍﾞﾙｳﾞｨ</t>
  </si>
  <si>
    <t>753-0095</t>
  </si>
  <si>
    <t>デイサービス
ラ・ベルヴィ</t>
  </si>
  <si>
    <t>ｼﾞﾄﾞｳﾊｯﾀﾂｼｴﾝｼﾞｷﾞｮｳｼｮｽﾃｯﾌﾟｱｿｶﾉｿﾉ</t>
  </si>
  <si>
    <t>ｼﾝｶﾜｺﾄﾞﾓﾉｲｴ</t>
  </si>
  <si>
    <t>0836-
34-1135</t>
  </si>
  <si>
    <t>沖中慶一朗</t>
  </si>
  <si>
    <t>ﾎｳｶｺﾞﾄｳﾃﾞｲｻｰﾋﾞｽｺﾉﾐｴﾝ</t>
  </si>
  <si>
    <t>社会福祉法人
山口県
社会福祉事業団</t>
  </si>
  <si>
    <t>ｵﾋｻﾏｯｺ</t>
  </si>
  <si>
    <t>ｽﾏｲﾙﾊｳｽｶﾜｿﾞｴ</t>
  </si>
  <si>
    <t>755-0074</t>
  </si>
  <si>
    <t>083-249-6065</t>
  </si>
  <si>
    <t>ﾅｶﾞﾄｼﾃﾞｲｹｱｾﾝﾀｰﾉｿﾞﾐｴﾝ</t>
  </si>
  <si>
    <t>大塩　貴子</t>
  </si>
  <si>
    <t>ぱれっと</t>
  </si>
  <si>
    <t>751-0875</t>
  </si>
  <si>
    <t>ﾊﾟﾚｯﾄ</t>
  </si>
  <si>
    <t>ﾐﾝﾅﾉｲｴ</t>
  </si>
  <si>
    <t>クルーズ長府</t>
  </si>
  <si>
    <t>原田聖子</t>
  </si>
  <si>
    <t>752-0986</t>
  </si>
  <si>
    <t>083-242-2550</t>
  </si>
  <si>
    <t>ﾎｳｶｺﾞﾄｳﾃﾞｲｻｰﾋﾞｽｸﾙｰｽﾞ</t>
  </si>
  <si>
    <t>ﾃﾗｺﾔ</t>
  </si>
  <si>
    <t>クルーズ勝山</t>
  </si>
  <si>
    <t>751-0803</t>
  </si>
  <si>
    <t>083-
242-1956</t>
  </si>
  <si>
    <t>前勝谷町14-5</t>
  </si>
  <si>
    <t>ｸﾙｰｽﾞｶﾂﾔﾏ</t>
  </si>
  <si>
    <t>丘美弥</t>
  </si>
  <si>
    <t>山本一道</t>
  </si>
  <si>
    <t>社会福祉法人
住の江保育園
（中津江瑞穂）</t>
  </si>
  <si>
    <t>社会福祉法人
春日福祉会
(津村博子)</t>
  </si>
  <si>
    <t>社会福祉法人
羽仁保育園
(吉崎勉)</t>
  </si>
  <si>
    <t>社会福祉法人
吉則保育園
(波佐間　正順)</t>
  </si>
  <si>
    <t>山口市
(5)</t>
  </si>
  <si>
    <t>三谷俊雄</t>
  </si>
  <si>
    <t>ﾜｶﾔﾏﾎｲｸｴﾝ</t>
  </si>
  <si>
    <t>上迫町9-3</t>
  </si>
  <si>
    <t>ｱｲﾎｲｸｴﾝｼﾝｼﾞｭｸﾄﾞｵﾘ</t>
  </si>
  <si>
    <t>社会福祉法人
和光保育園</t>
  </si>
  <si>
    <t>村岡　博</t>
  </si>
  <si>
    <t>周南市立
三丘保育園</t>
  </si>
  <si>
    <t>周南市立
第二保育園</t>
  </si>
  <si>
    <t>波佐間正順</t>
  </si>
  <si>
    <t>社会福祉法人
吉則保育園</t>
  </si>
  <si>
    <t>大嶺町西分10504-5</t>
  </si>
  <si>
    <t>社会福祉法人
南大嶺福祉会
(信田百合夫)</t>
  </si>
  <si>
    <t>社会福祉法人
南大嶺福祉会</t>
  </si>
  <si>
    <t>ﾑｷﾞｶﾞﾜﾎｲｸｴﾝ</t>
  </si>
  <si>
    <t>社会福祉法人
麦川福祉協会</t>
  </si>
  <si>
    <t>ｼｭｳﾎｳｹｲｶﾎｲｸｴﾝ</t>
  </si>
  <si>
    <t>秋芳町嘉万2960-3</t>
  </si>
  <si>
    <t>0837-
64-0945</t>
  </si>
  <si>
    <t>754-0601</t>
  </si>
  <si>
    <t>ﾏﾅｶﾞﾀﾎｲｸｴﾝ</t>
  </si>
  <si>
    <t>ｱｷﾖｼﾎｲｸｴﾝ</t>
  </si>
  <si>
    <t>ｵｵﾀﾞﾎｲｸｴﾝ</t>
  </si>
  <si>
    <t>社会福祉法人
八波会</t>
  </si>
  <si>
    <t>社会福祉法人
ひづみ保育園
(西山一子)</t>
  </si>
  <si>
    <t>社会福祉法人
ひづみ保育園</t>
  </si>
  <si>
    <t>社会福祉法人
新庄保育園</t>
  </si>
  <si>
    <t>社会福祉法人
羽仁保育園</t>
  </si>
  <si>
    <t>社会福祉法人
最勝会</t>
  </si>
  <si>
    <t>社会福祉法人
余田保育園</t>
  </si>
  <si>
    <t>井原善昭</t>
  </si>
  <si>
    <t>社会福祉法人
放光福祉会
(井原善昭)</t>
  </si>
  <si>
    <t>社会福祉法人
放光福祉会</t>
  </si>
  <si>
    <t>みすゞ保育園</t>
  </si>
  <si>
    <t>日置上5926</t>
  </si>
  <si>
    <t>光市立
みたらい保育園</t>
  </si>
  <si>
    <t>光市立
浅江南保育園</t>
  </si>
  <si>
    <t>光市立
浅江東保育園</t>
  </si>
  <si>
    <t>ﾀｶﾓﾘﾎﾝｼﾞjﾝﾎｲｸｴﾝ</t>
  </si>
  <si>
    <t>0827-
83-0011</t>
  </si>
  <si>
    <t xml:space="preserve">742-0417 </t>
  </si>
  <si>
    <t>社会福祉法人
すくすくパートナー</t>
  </si>
  <si>
    <t>ﾘﾎﾞﾝﾎｲｸｴﾝ</t>
  </si>
  <si>
    <t>社会福祉法人
岩国ルンビニ会</t>
  </si>
  <si>
    <t>社会福祉法人
清光会
(山本清文)</t>
  </si>
  <si>
    <t>社会福祉法人
清光会</t>
  </si>
  <si>
    <t>社会福祉法人
称光寺保育園</t>
  </si>
  <si>
    <t>社会福祉法人
麻里布保育園</t>
  </si>
  <si>
    <t>社会福祉法人
光教会</t>
  </si>
  <si>
    <t>社会福祉法人
平田保育園</t>
  </si>
  <si>
    <t>社会福祉法人
伸陽会</t>
  </si>
  <si>
    <t>森　慶樹</t>
  </si>
  <si>
    <t>社会福祉法人
蓮の実会</t>
  </si>
  <si>
    <t>社会福祉法人
万行寺福祉会</t>
  </si>
  <si>
    <t>岩国市立
えきまえ保育園</t>
  </si>
  <si>
    <t>岩国市立
くろいそ保育園</t>
  </si>
  <si>
    <t>岩国市立
ひがし保育園</t>
  </si>
  <si>
    <t>35207</t>
  </si>
  <si>
    <t>ｸﾎﾞﾎｲｸｴﾝ</t>
  </si>
  <si>
    <t>大字山田229-1</t>
  </si>
  <si>
    <t>0833-48-5391</t>
  </si>
  <si>
    <t>744-0041</t>
  </si>
  <si>
    <t>ﾊﾅｵｶﾎｲｸｴﾝ</t>
  </si>
  <si>
    <t>744-0031</t>
  </si>
  <si>
    <t>社会福祉法人
愛育会</t>
  </si>
  <si>
    <t>社会福祉法人
和光保育園
(宝城正法)</t>
  </si>
  <si>
    <t>下松市立
あおば保育園</t>
  </si>
  <si>
    <t>ﾑｺｳｼﾏﾎｲｸｴﾝ</t>
  </si>
  <si>
    <t>社会福祉法人
向島保育協議会
(香川義康)</t>
  </si>
  <si>
    <t>社会福祉法人
向島保育協議会</t>
  </si>
  <si>
    <t>向島保育園</t>
  </si>
  <si>
    <t>ﾀﾏﾉﾔﾎｲｸｴﾝ</t>
  </si>
  <si>
    <t>社会福祉法人
わかば会</t>
  </si>
  <si>
    <t>社会福祉法人
みどり会</t>
  </si>
  <si>
    <t>ﾆｼｽｶﾞﾎｲｸｼｮ</t>
  </si>
  <si>
    <t>社会福祉法人
華陽会
(中村桂子)</t>
  </si>
  <si>
    <t>社会福祉法人
華陽会</t>
  </si>
  <si>
    <t xml:space="preserve">
西須賀保育所</t>
  </si>
  <si>
    <t>社会福祉法人
牟礼会
(上司誠一郎)</t>
  </si>
  <si>
    <t>社会福祉法人
牟礼会</t>
  </si>
  <si>
    <t>大字台道5381</t>
  </si>
  <si>
    <t>社会福祉法人
妙蓮寺保育園
(城　喬夫)</t>
  </si>
  <si>
    <t>社会福祉法人
妙蓮寺保育園</t>
  </si>
  <si>
    <t>社会福祉法人
華城保育園
(安長光子)</t>
  </si>
  <si>
    <t>社会福祉法人
華城保育園</t>
  </si>
  <si>
    <t>社会福祉法人
双葉保育園
(稲田惠一)</t>
  </si>
  <si>
    <t>社会福祉法人
双葉保育園</t>
  </si>
  <si>
    <t>田中宏明</t>
  </si>
  <si>
    <t>社会福祉法人
小野保育協議会</t>
  </si>
  <si>
    <t>社会福祉法人
西浦保育園
(久保葉子)</t>
  </si>
  <si>
    <t>社会福祉法人
西浦保育園</t>
  </si>
  <si>
    <t>防府市立
江泊保育所</t>
  </si>
  <si>
    <t>防府市立
宮市保育所</t>
  </si>
  <si>
    <t>社会福祉法人
春日福祉会</t>
  </si>
  <si>
    <t>社会福祉法人
日の丸保育園</t>
  </si>
  <si>
    <t>日の丸保育園</t>
  </si>
  <si>
    <t>萩市
山田保育園</t>
  </si>
  <si>
    <t>萩市
三見保育園</t>
  </si>
  <si>
    <t>萩市
越ケ浜保育園</t>
  </si>
  <si>
    <t>ﾐﾉﾘﾎｲｸｴﾝ</t>
  </si>
  <si>
    <t>芝崎町8－1</t>
  </si>
  <si>
    <t>35203</t>
  </si>
  <si>
    <t>083-902-1666</t>
  </si>
  <si>
    <t>753-0025</t>
  </si>
  <si>
    <t>みのり保育園</t>
  </si>
  <si>
    <t>ﾕﾒﾉﾎｼﾎｲｸｴﾝﾎﾂﾞﾐｴﾝ</t>
  </si>
  <si>
    <t>083-921-3556</t>
  </si>
  <si>
    <t>753-0824</t>
  </si>
  <si>
    <t>ﾕﾒﾉﾎｼﾎｲｸｴﾝｵｵｳﾁｴﾝ</t>
  </si>
  <si>
    <t>083-927-3375</t>
  </si>
  <si>
    <t>753-0211</t>
  </si>
  <si>
    <t>ｱｲｼﾞｴﾝﾐﾔﾉﾉﾓﾘﾎｲｸｴﾝ</t>
  </si>
  <si>
    <t>35204</t>
  </si>
  <si>
    <t>083-932-8787</t>
  </si>
  <si>
    <t>753-0011</t>
  </si>
  <si>
    <t>保育所</t>
  </si>
  <si>
    <t>ｵｵｳﾁﾅｶﾖｼｺﾄﾞﾓｴﾝ</t>
  </si>
  <si>
    <t>社会福祉法人
であいの里
(小池俊章)</t>
  </si>
  <si>
    <t>社会福祉法人
であいの里</t>
  </si>
  <si>
    <t>愛児園乳児
保育所</t>
  </si>
  <si>
    <t>社会福祉法人
秋穂保育会
(松尾憲正)</t>
  </si>
  <si>
    <t>社会福祉法人
秋穂保育会</t>
  </si>
  <si>
    <t>南　　寛正</t>
  </si>
  <si>
    <t>ﾊﾟﾝﾀﾞﾎｲｸｴﾝ</t>
  </si>
  <si>
    <t>黒瀬正見</t>
  </si>
  <si>
    <t>社会福祉法人
白光会
(黒瀬正見)</t>
  </si>
  <si>
    <t>社会福祉法人
白光会</t>
  </si>
  <si>
    <t>社会福祉法人
育修会
(志賀守彦)</t>
  </si>
  <si>
    <t>社会福祉法人
育修会</t>
  </si>
  <si>
    <t>社会福祉法人
松涛会</t>
  </si>
  <si>
    <t>社会福祉法人
明照福祉会</t>
  </si>
  <si>
    <t>社会福祉法人
紹隆会</t>
  </si>
  <si>
    <t>社会福祉法人
東割保育会</t>
  </si>
  <si>
    <t>社会福祉法人
藤山保育園
(江本公太郎)</t>
  </si>
  <si>
    <t>社会福祉法人
藤山保育園</t>
  </si>
  <si>
    <t>社会福祉法人
有倫館</t>
  </si>
  <si>
    <t>社会福祉法人
みのり園</t>
  </si>
  <si>
    <t>社会福祉法人
新神原保育園</t>
  </si>
  <si>
    <t>社会福祉法人
波木保育園
(波木瑠美)</t>
  </si>
  <si>
    <t>社会福祉法人
波木保育園</t>
  </si>
  <si>
    <t>社会福祉法人
二葉保育園
(平川悦士)</t>
  </si>
  <si>
    <t>社会福祉法人
二葉保育園</t>
  </si>
  <si>
    <t>社会福祉法人
琴崎保育会</t>
  </si>
  <si>
    <t>社会福祉法人
大学院幼児園
(西野紀代子)</t>
  </si>
  <si>
    <t>社会福祉法人
大学院幼児園</t>
  </si>
  <si>
    <t>社会福祉法人
三光会</t>
  </si>
  <si>
    <t>社会福祉法人
智心会</t>
  </si>
  <si>
    <t>社会福祉法人
法泉寺保育園</t>
  </si>
  <si>
    <t>辻田篤信</t>
  </si>
  <si>
    <t>社会福祉法人
るんびに保育園</t>
  </si>
  <si>
    <t>あさひ保育園</t>
  </si>
  <si>
    <t>宇部市立
原保育園</t>
  </si>
  <si>
    <t>宇部市立
新川保育園</t>
  </si>
  <si>
    <t>宇部市立
神原保育園</t>
  </si>
  <si>
    <t>川中豊町7丁目9番8号</t>
  </si>
  <si>
    <t>社会福祉法人
ゆたか保育会
(北村正巳)</t>
  </si>
  <si>
    <t>社会福祉法人
ゆたか保育会</t>
  </si>
  <si>
    <t>社会福祉法人
法輪会</t>
  </si>
  <si>
    <t>社会福祉法人
浄光会</t>
  </si>
  <si>
    <t>中川浩一</t>
  </si>
  <si>
    <t>社会福祉法人
勝山園
(中川貞代)</t>
  </si>
  <si>
    <t>社会福祉法人
勝山園</t>
  </si>
  <si>
    <t>社会福祉法人
新生園
(古田一司)</t>
  </si>
  <si>
    <t>社会福祉法人
新生園</t>
  </si>
  <si>
    <t>清末中町1丁目5番1号</t>
  </si>
  <si>
    <t>社会福祉法人
清末保育園
(秋本忠行)</t>
  </si>
  <si>
    <t>社会福祉法人
清末保育園</t>
  </si>
  <si>
    <t>社会福祉法人
いずみ保育園</t>
  </si>
  <si>
    <t>川中本町1番19号</t>
  </si>
  <si>
    <t>社会福祉法人
木の実保育園
(大舘アサ)</t>
  </si>
  <si>
    <t>社会福祉法人
木の実保育園</t>
  </si>
  <si>
    <t>宗教法人
法正院</t>
  </si>
  <si>
    <t>東　好子</t>
  </si>
  <si>
    <t>東　　好子</t>
  </si>
  <si>
    <t>社会福祉法人
剛美会</t>
  </si>
  <si>
    <t>宗教法人
了圓寺</t>
  </si>
  <si>
    <t>社会福祉法人
清和保育園
(伊原宗信)</t>
  </si>
  <si>
    <t>社会福祉法人
清和保育園</t>
  </si>
  <si>
    <t>社会福祉法人
安楽会
(谷　涼雄)</t>
  </si>
  <si>
    <t>社会福祉法人
安楽会</t>
  </si>
  <si>
    <t>社会福祉法人
慈光保育園
（藤岡勝彦）</t>
  </si>
  <si>
    <t>社会福祉法人
慈光保育園</t>
  </si>
  <si>
    <t>社会福祉法人
専立寺保育園</t>
  </si>
  <si>
    <t>下関市立
彦島第一保育園</t>
  </si>
  <si>
    <t>FAX：(0820)
56-1150</t>
  </si>
  <si>
    <t>平生
中央児童館</t>
  </si>
  <si>
    <t>FAX：(0820)
72-1597</t>
  </si>
  <si>
    <t>FAX：(0836)
88-3136</t>
  </si>
  <si>
    <t>FAX：(0836)
88-2491</t>
  </si>
  <si>
    <t>新有帆町1番14号</t>
  </si>
  <si>
    <t>FAX：(0836)
83-7473</t>
  </si>
  <si>
    <t>FAX：(0836)
83-0960</t>
  </si>
  <si>
    <t>FAX：(0836)
83-0970</t>
  </si>
  <si>
    <t>FAX：(0836)
72-0335</t>
  </si>
  <si>
    <t>光市立
わかば児童館</t>
  </si>
  <si>
    <t>防府市
右田児童館</t>
  </si>
  <si>
    <t>防府市
宮市児童館</t>
  </si>
  <si>
    <t>三和町3番3号</t>
  </si>
  <si>
    <t>FAX:(083)
922-7056</t>
  </si>
  <si>
    <t>山口市
三和児童館</t>
  </si>
  <si>
    <t>ﾔﾏｸﾞﾁｼｵｺﾞｵﾘｶﾐｺﾞｳｼﾞﾄﾞｳｶﾝ</t>
  </si>
  <si>
    <t>FAX:(083)   972-0103</t>
  </si>
  <si>
    <t>ｼﾓﾉｾｷｼﾘﾂﾋｺﾏﾙ</t>
  </si>
  <si>
    <t>ｼﾓﾉｾｷｼﾘﾂﾋｶﾘﾄﾞｳﾑ</t>
  </si>
  <si>
    <t>ｼﾓﾉｾｷｼﾘﾂﾕﾀｶｼﾞﾄﾞｳｶﾝ</t>
  </si>
  <si>
    <t>奥野俊昭</t>
  </si>
  <si>
    <t>森健治</t>
  </si>
  <si>
    <t>古庄理恵</t>
  </si>
  <si>
    <t>縄本恭子</t>
  </si>
  <si>
    <t>池田朗子</t>
  </si>
  <si>
    <t>江頭真木</t>
  </si>
  <si>
    <t>あさひ小郡保育園</t>
  </si>
  <si>
    <t>社会福祉法人
向学会</t>
  </si>
  <si>
    <t>社会福祉法人
向学会
（冨田　剛史）</t>
  </si>
  <si>
    <t>津田恵子</t>
  </si>
  <si>
    <t>754-0002</t>
  </si>
  <si>
    <t>083-902-2325</t>
  </si>
  <si>
    <t>小郡下郷313-2</t>
  </si>
  <si>
    <t>ｱｻﾋｵｺﾞｵﾘﾎｲｸｴﾝ</t>
  </si>
  <si>
    <t>宇部市立
西岐波保育園</t>
  </si>
  <si>
    <t>755-0153</t>
  </si>
  <si>
    <t>宇部市立
第二乳児保育園</t>
  </si>
  <si>
    <t>旭通り一丁目6-19</t>
  </si>
  <si>
    <t>小郡新町一丁目18-27</t>
  </si>
  <si>
    <t>東山二丁目2-27</t>
  </si>
  <si>
    <t>753-0221</t>
  </si>
  <si>
    <t>大内矢田北三丁目4－23</t>
  </si>
  <si>
    <t>愛児園湯田
保育所</t>
  </si>
  <si>
    <t>山口市</t>
  </si>
  <si>
    <t>社会福祉法人
島地保育園</t>
  </si>
  <si>
    <t>愛児園平川
保育所</t>
  </si>
  <si>
    <t>753-0841</t>
  </si>
  <si>
    <t>吉田3050</t>
  </si>
  <si>
    <t>維新公園五丁目10-1</t>
  </si>
  <si>
    <t>社会福祉法人
たんぽぽ会</t>
  </si>
  <si>
    <t>社会福祉法人
たんぽぽ会
(川辺美智子)</t>
  </si>
  <si>
    <t>社会福祉法人
百華児童苑</t>
  </si>
  <si>
    <t>江崎2712-1</t>
  </si>
  <si>
    <t>大内問田四丁目9-13</t>
  </si>
  <si>
    <t>社会福祉法人
徳寿会</t>
  </si>
  <si>
    <t>大内すこやか
保育園</t>
  </si>
  <si>
    <t>大内矢田北三丁目22-11</t>
  </si>
  <si>
    <t>ｵｵｳﾁｽｺﾔｶﾎｲｸｴﾝ</t>
  </si>
  <si>
    <t>めばえ保育園</t>
  </si>
  <si>
    <t>ﾒﾊﾞｴﾎｲｸｴﾝ</t>
  </si>
  <si>
    <t>ﾄﾓﾉｿﾉﾎｲｸｴﾝ</t>
  </si>
  <si>
    <t>ｷﾗｷﾗﾎﾞｼﾎｲｸｴﾝ</t>
  </si>
  <si>
    <t>754-0020</t>
  </si>
  <si>
    <t>小郡平成町1-20</t>
  </si>
  <si>
    <t>ﾊｱﾄﾎｲｸｴﾝ</t>
  </si>
  <si>
    <t>753-0064</t>
  </si>
  <si>
    <t>083-941-5580</t>
  </si>
  <si>
    <t>ﾊｱﾄﾎｲｸｴﾝﾁｭｳｵｳ</t>
  </si>
  <si>
    <t>江良二丁目１-17</t>
  </si>
  <si>
    <t>ﾊﾅｵﾀﾞｲﾆﾎｲｸｴﾝ</t>
  </si>
  <si>
    <t>萩市
椿保育園</t>
  </si>
  <si>
    <t>桐﨑純子</t>
  </si>
  <si>
    <t>萩市
椿東保育園</t>
  </si>
  <si>
    <t>白上美紀恵</t>
  </si>
  <si>
    <t>社会福祉法人
慈恩会</t>
  </si>
  <si>
    <t>社会福祉法人
慈恩会
(弘中正俊)</t>
  </si>
  <si>
    <t>弘中貴之</t>
  </si>
  <si>
    <t>744-0074</t>
  </si>
  <si>
    <t>0833-48-8408</t>
  </si>
  <si>
    <t>潮音町3丁目12-15</t>
  </si>
  <si>
    <t>ｱｲﾎｲｸｴﾝｼｵﾈ</t>
  </si>
  <si>
    <t>守田香織</t>
  </si>
  <si>
    <t>744-
0002</t>
  </si>
  <si>
    <t>0833-
48-5372</t>
  </si>
  <si>
    <t>ｱｲﾎｲｸｴﾝﾐﾔﾏｴ</t>
  </si>
  <si>
    <t>株式会社
ニチイ学館</t>
  </si>
  <si>
    <t>株式会社
ニチイ学館
（森　信介）</t>
  </si>
  <si>
    <t>744-0071</t>
  </si>
  <si>
    <t>0833-48-9541</t>
  </si>
  <si>
    <t>ﾆﾁｲｷｯｽﾞｸﾀﾞﾏﾂｷﾖｾﾎｲｸｴﾝ</t>
  </si>
  <si>
    <t>岩国市立
かわしも保育園</t>
  </si>
  <si>
    <t>中田元子</t>
  </si>
  <si>
    <t>守田美智恵</t>
  </si>
  <si>
    <t>畠中まさみ</t>
  </si>
  <si>
    <t>社会福祉法人
錦水会</t>
  </si>
  <si>
    <t>たんぽぽ保育園</t>
  </si>
  <si>
    <t>特定非営利
活動法人
たんぽぽ
わたげの会</t>
  </si>
  <si>
    <t>中元敬子</t>
  </si>
  <si>
    <t>0827-
84-7373</t>
  </si>
  <si>
    <t>35208</t>
  </si>
  <si>
    <t>ﾀﾝﾎﾟﾎﾟﾎｲｸｴﾝ</t>
  </si>
  <si>
    <t>社会福祉法人
光井保育園</t>
  </si>
  <si>
    <t>社会福祉法人
教栄福祉会</t>
  </si>
  <si>
    <t>渡辺法善</t>
  </si>
  <si>
    <t>社会福祉法人
聖華保育会</t>
  </si>
  <si>
    <t>潤間淨子</t>
  </si>
  <si>
    <t>室積5丁目13番27号</t>
  </si>
  <si>
    <t>社会福祉法人
松原保育園</t>
  </si>
  <si>
    <t>ﾆｼﾞｶﾞｵｶﾖｳｼﾞｶﾞｸｴﾝ</t>
  </si>
  <si>
    <t>磯奥和枝</t>
  </si>
  <si>
    <t>釼物真子</t>
  </si>
  <si>
    <t>長谷恭子</t>
  </si>
  <si>
    <t>ﾅｶﾞﾄｼﾘﾂﾑｶﾂｸﾎｲｸｴﾝ</t>
  </si>
  <si>
    <t>ﾅｶﾞﾄｼﾘﾂﾐﾉﾘﾎｲｸｴﾝ</t>
  </si>
  <si>
    <t>ルンビニ
第二保育園</t>
  </si>
  <si>
    <t>周南市立
須々万保育園</t>
  </si>
  <si>
    <t>田中由紀恵</t>
  </si>
  <si>
    <t>河村ひとみ</t>
  </si>
  <si>
    <t>三戸森永</t>
  </si>
  <si>
    <t>平和通1丁目31</t>
  </si>
  <si>
    <t>金重ゆかり</t>
  </si>
  <si>
    <t>日の出二丁目5-28</t>
  </si>
  <si>
    <t>社会福祉法人
労道社</t>
  </si>
  <si>
    <t>藤井　篤</t>
  </si>
  <si>
    <t>大字小野田612-2</t>
  </si>
  <si>
    <t>赤崎二丁目1-28</t>
  </si>
  <si>
    <t>社会福祉法人
山陽明照会
（加藤善雄）</t>
  </si>
  <si>
    <t>大字厚狭1031の1</t>
  </si>
  <si>
    <t>社会福祉法人
大乗会</t>
  </si>
  <si>
    <t>河島隆厚</t>
  </si>
  <si>
    <t>社会福祉法人
大樹会</t>
  </si>
  <si>
    <t>港町7番43号</t>
  </si>
  <si>
    <t>公立から私立へ変更</t>
  </si>
  <si>
    <t>東安下庄1556</t>
  </si>
  <si>
    <t>ｱﾝｼｮｳﾎｲｸｴﾝ</t>
  </si>
  <si>
    <t>ひらい保育園</t>
  </si>
  <si>
    <t>特定非営利
活動法人
しらとり会</t>
  </si>
  <si>
    <t>大田正樹</t>
  </si>
  <si>
    <t>大字土居10830-7</t>
  </si>
  <si>
    <t>ﾋﾗｲﾎｲｸｴﾝ</t>
  </si>
  <si>
    <t>社会福祉法人
うちうみ会</t>
  </si>
  <si>
    <t>平生村1357-1</t>
  </si>
  <si>
    <t>ﾋﾗｵﾎｲｸｴﾝ</t>
  </si>
  <si>
    <t>阿武町立
みどり保育園</t>
  </si>
  <si>
    <t>社会福祉法人
労道社
(姫井正樹)</t>
  </si>
  <si>
    <t>社会福祉法人
焼野保育園</t>
  </si>
  <si>
    <t>社会福祉法人
さくら保育園</t>
  </si>
  <si>
    <t>社会福祉法人
須恵保育園</t>
  </si>
  <si>
    <t>社会福祉法人
石井手保育園</t>
  </si>
  <si>
    <t>社会福祉法人
真珠保育園</t>
  </si>
  <si>
    <t>ﾕﾄﾞｳﾎｲｸｴﾝ</t>
  </si>
  <si>
    <t>田布施町立
城南保育園</t>
  </si>
  <si>
    <t>田布施町</t>
  </si>
  <si>
    <t>田布施町立
麻里府保育園</t>
  </si>
  <si>
    <t>平生町立
佐賀保育園</t>
  </si>
  <si>
    <t>たぶせ保育園</t>
  </si>
  <si>
    <t>ﾀﾌﾞｾｵｲｸｴﾝ</t>
  </si>
  <si>
    <t>たぶせ第二保育園</t>
  </si>
  <si>
    <t>ﾀﾌﾞｾﾀﾞｲﾆﾎｲｸｴﾝ</t>
  </si>
  <si>
    <t>0820-
56-2293</t>
  </si>
  <si>
    <t>宇部市
厚南児童館</t>
  </si>
  <si>
    <t>佐々木雅宣</t>
  </si>
  <si>
    <t>FAX:(0836)41-8308</t>
  </si>
  <si>
    <t>社会福祉法人
山口市
社会福祉協議会</t>
  </si>
  <si>
    <t>石丸義臣</t>
  </si>
  <si>
    <t>山口県
児童センター</t>
  </si>
  <si>
    <t>防府市
牟礼児童館</t>
  </si>
  <si>
    <t>防府市
玉祖児童館</t>
  </si>
  <si>
    <t>0833-   41-5529</t>
  </si>
  <si>
    <t>ｲﾜｸﾆｼﾜｶﾊﾞｼﾞﾄﾞｳｶﾝ</t>
  </si>
  <si>
    <t>記念モデル
児童遊園</t>
  </si>
  <si>
    <t>三田尻3丁目55番1号　外</t>
  </si>
  <si>
    <t>ｷﾈﾝﾓﾃﾞﾙｼﾞﾄﾞｳﾕｳｴﾝ</t>
  </si>
  <si>
    <t>このみ園</t>
  </si>
  <si>
    <t>ショートステイ</t>
  </si>
  <si>
    <t>ｺﾉﾐｴﾝ</t>
  </si>
  <si>
    <t>社会福祉法人
むべの里光栄</t>
  </si>
  <si>
    <t>社会福祉法人
むべの里光栄
（隅田典代）</t>
  </si>
  <si>
    <t>755-0152</t>
  </si>
  <si>
    <t>0836-
43-7750</t>
  </si>
  <si>
    <t>ｼﾞﾄﾞｳﾊｯﾀﾂｼｴﾝｾﾝﾀｰｳﾍﾞﾂｸｼｴﾝ</t>
  </si>
  <si>
    <t>大草香代</t>
  </si>
  <si>
    <t>ｺﾄﾞﾓﾊｯﾀﾂｼｴﾝｾﾝﾀｰｱｲ</t>
  </si>
  <si>
    <t>村田美香</t>
  </si>
  <si>
    <t>758-0011</t>
  </si>
  <si>
    <t>ｺﾄﾞﾓﾊｯﾀﾂｼｴﾝｾﾝﾀｰｶﾗﾌﾙ</t>
  </si>
  <si>
    <t>大字牟礼10084番地の1</t>
  </si>
  <si>
    <t>児童発達支援
センター
サンキッズ岩国</t>
  </si>
  <si>
    <t>社会福祉法人
美和福祉会</t>
  </si>
  <si>
    <t>社会福祉法人
美和福祉会
（亀井新五）</t>
  </si>
  <si>
    <t>松前麻紗子</t>
  </si>
  <si>
    <t>741-0092</t>
  </si>
  <si>
    <t>0827-28-5000</t>
  </si>
  <si>
    <t>多田字古市1277番地1</t>
  </si>
  <si>
    <t>ｼﾞﾄﾞｳﾊｯﾀﾂｼｴﾝｾﾝﾀｰ
ｻﾝｷｯｽﾞｲﾜｸﾆ</t>
  </si>
  <si>
    <t>秋里清美</t>
  </si>
  <si>
    <t>0836-
34-6000</t>
  </si>
  <si>
    <t>ｳﾝﾄﾞｳﾘｮｳｲｸｽｸｰﾙｼﾞｬﾝﾌﾟｳﾍﾞｺｳ</t>
  </si>
  <si>
    <t>川崎由美</t>
  </si>
  <si>
    <t>755-0032</t>
  </si>
  <si>
    <t>0836-43-7337</t>
  </si>
  <si>
    <t>ｼﾞﾄﾞｳﾃﾞｲｻｰﾋﾞｽ ﾊﾞﾝﾋﾞ</t>
  </si>
  <si>
    <t>ﾜｾﾀﾞｲｰﾗｲﾌｷﾗﾗ</t>
  </si>
  <si>
    <t>ｺﾄﾞﾓｻﾎﾟｰﾄｷｮｳｼﾂｷﾗﾘﾔﾏｸﾞﾁｳﾍﾞｺｳ</t>
  </si>
  <si>
    <t>株式会社ｊｕｍｐ</t>
  </si>
  <si>
    <t>神田　玲子</t>
  </si>
  <si>
    <t>0836-43-7366</t>
  </si>
  <si>
    <t>多機能型</t>
  </si>
  <si>
    <t>野中１丁目2717番地1</t>
  </si>
  <si>
    <t>池本亜美</t>
  </si>
  <si>
    <t>新天町１丁目2-27</t>
  </si>
  <si>
    <t>ﾘﾄﾙ･ﾊﾞﾝﾋﾞ</t>
  </si>
  <si>
    <t>はあとキッズi
新山口</t>
  </si>
  <si>
    <t>754－0020</t>
  </si>
  <si>
    <t>小郡平成町1番16号</t>
  </si>
  <si>
    <t>ﾊｱﾄｷｯｽﾞｱｲﾔﾏｸﾞﾁ</t>
  </si>
  <si>
    <t>はあとｆ+ｊ
小郡南</t>
  </si>
  <si>
    <t>754-0022</t>
  </si>
  <si>
    <t>ﾊｱﾄｷｯｽﾞｴﾌﾌﾟﾗｽｼﾞｪｲｵｺﾞｵﾘﾐﾅﾐ</t>
  </si>
  <si>
    <t>まえば小児科こども
支援事業所</t>
  </si>
  <si>
    <t>医療法人まえば
小児科クリニック</t>
  </si>
  <si>
    <t>医療法人まえば小児科
クリニック
（前場進治）</t>
  </si>
  <si>
    <t>多機
能型</t>
  </si>
  <si>
    <t>ﾏｴﾊﾞｼｮｳﾆｶｺﾄﾞﾓｼｴﾝｼﾞｷﾞｮｳｼｮ</t>
  </si>
  <si>
    <t>有限会社楽さん家
（長沼　幸忠）</t>
  </si>
  <si>
    <t>747-0833</t>
  </si>
  <si>
    <t>0835-28-8585</t>
  </si>
  <si>
    <t>ﾐﾗｸﾙﾗｸｻﾝﾁ</t>
  </si>
  <si>
    <t>多機能事業所
おれんじキッズ岩国</t>
  </si>
  <si>
    <t>741-0061</t>
  </si>
  <si>
    <t>0827-93-3275</t>
  </si>
  <si>
    <t>ﾀｷﾉｳｼﾞｷﾞｮｳｼｮｵﾚﾝｼﾞｷｯｽﾞｲﾜｸﾆ</t>
  </si>
  <si>
    <t>岡田好重</t>
  </si>
  <si>
    <t>室積正木14番3号</t>
  </si>
  <si>
    <t>ﾆｼﾞﾉｶｹﾊｼ</t>
  </si>
  <si>
    <t>コぺルプラス
周南久米教室</t>
  </si>
  <si>
    <t>745-0801</t>
  </si>
  <si>
    <t>0834-34-0530</t>
  </si>
  <si>
    <t>久米3097-1</t>
  </si>
  <si>
    <t>ｺﾍﾟﾙﾌﾟﾗｽｼｭｳﾅﾝｸﾒｷｮｳｼﾂ</t>
  </si>
  <si>
    <t>デイジーくらぶ</t>
  </si>
  <si>
    <t>社会福祉法人光仁会
（市川　喜久子）</t>
  </si>
  <si>
    <t>竹内俊路</t>
  </si>
  <si>
    <t>743-0011</t>
  </si>
  <si>
    <t>0833-71-6157</t>
  </si>
  <si>
    <t>光井九丁目８番３０号</t>
  </si>
  <si>
    <t>ﾃﾞｲｼﾞｰｸﾗﾌﾞ</t>
  </si>
  <si>
    <t>756-0091</t>
  </si>
  <si>
    <t>あおぞら</t>
  </si>
  <si>
    <t>そよかぜ</t>
  </si>
  <si>
    <t>ｿﾖｶｾﾞ</t>
  </si>
  <si>
    <t>はあとｍ＋Ｍ
新山口</t>
  </si>
  <si>
    <t>澤田晃代</t>
  </si>
  <si>
    <t>083-976-2401</t>
  </si>
  <si>
    <t>ﾊｱﾄｴﾑﾌﾟﾗｽｴﾑｼﾝﾔﾏｸﾞﾁ</t>
  </si>
  <si>
    <t>こどもサポート教室
「きらり」山口宇部校</t>
  </si>
  <si>
    <t>755-0064</t>
  </si>
  <si>
    <t>0836-39-1159</t>
  </si>
  <si>
    <t>こどもサポート教室
「きらり」宇部鵜の島校</t>
  </si>
  <si>
    <t>株式会社クラ・ゼミ
（倉橋　義郎）</t>
  </si>
  <si>
    <t>755-0062</t>
  </si>
  <si>
    <t>0836-
39-5438</t>
  </si>
  <si>
    <t>ｺﾄﾞﾓｻﾎﾟｰﾄｷｮｳｼﾂｷﾗﾘﾔﾏｸﾞﾁｳﾍﾞｺｳｷｮｳｼﾂｷﾗﾘｳﾍﾞｳﾉｼﾏｺｳ</t>
  </si>
  <si>
    <t>759-0204</t>
  </si>
  <si>
    <t>0836-38-8020</t>
  </si>
  <si>
    <t>ﾗｲﾌｽﾃｯﾌﾟｿｳ</t>
  </si>
  <si>
    <t>755-0026</t>
  </si>
  <si>
    <t>0836-39-8817</t>
  </si>
  <si>
    <t>有限会社
フォーマックス</t>
  </si>
  <si>
    <t>755-0806</t>
  </si>
  <si>
    <t>0836-38-8111</t>
  </si>
  <si>
    <t>ﾜﾀｼﾉｲｴﾍﾞﾗﾝﾀﾞ</t>
  </si>
  <si>
    <t>社会福祉法人
むべの里光栄</t>
  </si>
  <si>
    <t>社会福祉法人
むべの里光栄
（隅田典代）</t>
  </si>
  <si>
    <t>0836-43-7752</t>
  </si>
  <si>
    <t>ｳﾍﾞﾂｸｼｴﾝｷﾗｷﾗｷｯｽﾞ</t>
  </si>
  <si>
    <t>755-0025</t>
  </si>
  <si>
    <t>0836-43-7366</t>
  </si>
  <si>
    <t>株式会社ステージ</t>
  </si>
  <si>
    <t>株式会社ステージ
（星木武三）</t>
  </si>
  <si>
    <t>見鳥周子</t>
  </si>
  <si>
    <t>大字西岐波字吉田1018番6</t>
  </si>
  <si>
    <t>リトル・バンビ</t>
  </si>
  <si>
    <t>755-0029</t>
  </si>
  <si>
    <t>ﾘﾄﾙ･ﾊﾞﾝﾋﾞ</t>
  </si>
  <si>
    <t>ウッド・ムーン</t>
  </si>
  <si>
    <t>ｳｯﾄﾞﾑｰﾝ</t>
  </si>
  <si>
    <t>はあとキッズｉ
新山口</t>
  </si>
  <si>
    <t>ﾊｱﾄｷｯｽﾞｱｲｼﾝﾔﾏｸﾞﾁ</t>
  </si>
  <si>
    <t>754-0014</t>
  </si>
  <si>
    <t>083-
973-1111</t>
  </si>
  <si>
    <t>アプリ児童
デイサービス泉町</t>
  </si>
  <si>
    <t>カイゴのチカラ
株式会社</t>
  </si>
  <si>
    <t>カイゴのチカラ株式会社
（村光伸介）</t>
  </si>
  <si>
    <t>三吉理恵</t>
  </si>
  <si>
    <t>083-
902-2151</t>
  </si>
  <si>
    <t>ｱﾌﾟﾘｼﾞﾄﾞｳﾃﾞｲｻｰﾋﾞｽｲｽﾞﾐﾏﾁ</t>
  </si>
  <si>
    <t>ツインレイズ</t>
  </si>
  <si>
    <t>一般社団法人
ツインクロス
（山根律子）</t>
  </si>
  <si>
    <t>083-976-6490</t>
  </si>
  <si>
    <t>平井790-5第二沖田ビル2Ｆ</t>
  </si>
  <si>
    <t>ﾂｲﾝｸﾛｽ</t>
  </si>
  <si>
    <t>久保田貴美子</t>
  </si>
  <si>
    <t>754-0031</t>
  </si>
  <si>
    <t>083-902-1870</t>
  </si>
  <si>
    <t>小郡新町１－１５－２６</t>
  </si>
  <si>
    <t>はあとｍ＋Ｍ新山口</t>
  </si>
  <si>
    <t>未来ランドイージス</t>
  </si>
  <si>
    <t>株式会社みらい
ランドイージス</t>
  </si>
  <si>
    <t>尾崎絵里子</t>
  </si>
  <si>
    <t>桜畠５丁目14-3</t>
  </si>
  <si>
    <t>ﾐﾗｲﾗﾝﾄﾞｲｰｼﾞｽ</t>
  </si>
  <si>
    <t>のびっこくらぶ</t>
  </si>
  <si>
    <t>村田美香</t>
  </si>
  <si>
    <t>ﾉﾋﾞｯｺｸﾗﾌﾞ</t>
  </si>
  <si>
    <t>ドリームキッズ</t>
  </si>
  <si>
    <t>758‐0011</t>
  </si>
  <si>
    <t>0838‐
26‐2838</t>
  </si>
  <si>
    <t>ﾄﾞﾘｰﾑｷｯｽﾞ</t>
  </si>
  <si>
    <t>758-0025</t>
  </si>
  <si>
    <t>0838-
25-1100</t>
  </si>
  <si>
    <t>萩市</t>
  </si>
  <si>
    <t>土原119-4</t>
  </si>
  <si>
    <t>ﾎｳｶｺﾞﾄｳﾃﾞｲｻｰﾋﾞｽｴｰﾙ</t>
  </si>
  <si>
    <t>こども通所支援事業所
はなのうら</t>
  </si>
  <si>
    <t>ｺﾄﾞﾓﾂｳｼｮｼｴﾝｼﾞｷﾞｮｳｼｮﾊﾅﾉｳﾗ</t>
  </si>
  <si>
    <t>千日2丁目5-8</t>
  </si>
  <si>
    <t>ｼﾞﾄﾞｳﾃﾞｲｻｰﾋﾞｽﾂｸﾞﾐﾎｳﾌ</t>
  </si>
  <si>
    <t>こどもデイ
サービス
たいよう</t>
  </si>
  <si>
    <t>ｼﾞﾄﾞｳﾊｯﾀﾂｼｴﾝｻｰﾋﾞｽﾀｲﾖｳ</t>
  </si>
  <si>
    <t>0835-
28-9421</t>
  </si>
  <si>
    <t>児童デイサービス　
アンジュ</t>
  </si>
  <si>
    <t>747-0004</t>
  </si>
  <si>
    <t>牟礼351</t>
  </si>
  <si>
    <t>ｼﾞﾄﾞｳﾃﾞｲｻｰﾋﾞｽｱﾝｼﾞｭ</t>
  </si>
  <si>
    <t>フィールド</t>
  </si>
  <si>
    <t>747-0834</t>
  </si>
  <si>
    <t>080-3898-3033</t>
  </si>
  <si>
    <t>ﾌｨｰﾙｽﾞ</t>
  </si>
  <si>
    <t>ミラサーチ楽さん家</t>
  </si>
  <si>
    <t>有限会社楽さん家</t>
  </si>
  <si>
    <t>0835-28-9121</t>
  </si>
  <si>
    <t>迫戸町2-46</t>
  </si>
  <si>
    <t>ﾐﾗｻｰﾁﾗｸｻﾝﾁ</t>
  </si>
  <si>
    <t>744‐
0027</t>
  </si>
  <si>
    <t>0833‐
43‐5960</t>
  </si>
  <si>
    <t>744-0011</t>
  </si>
  <si>
    <t>0833-
45-3600</t>
  </si>
  <si>
    <t>西柳３丁目4-27</t>
  </si>
  <si>
    <t>ﾀｷﾉｳｶﾞﾀｼﾞｷﾞｮｳｼｮﾗｲﾌ</t>
  </si>
  <si>
    <t>児童デイサービス
すだっち</t>
  </si>
  <si>
    <t>企業組合ワーカーズコープ山口
（末永　一博）</t>
  </si>
  <si>
    <t>堤典子</t>
  </si>
  <si>
    <t>0833-
57-4583</t>
  </si>
  <si>
    <t>ｼﾞﾄﾞｳﾃﾞｲｻｰﾋﾞｽｽﾀﾞｯﾁ</t>
  </si>
  <si>
    <t>児童デイサービス
すだっちイースト</t>
  </si>
  <si>
    <t>744-0002</t>
  </si>
  <si>
    <t>0833-
44-9760</t>
  </si>
  <si>
    <t>ｼﾞﾄﾞｳﾃﾞｲｻｰﾋﾞｽｽﾀﾞｯﾁｲｰｽﾄ</t>
  </si>
  <si>
    <t>こども放課後等
デイサービスのびのび</t>
  </si>
  <si>
    <t>ｺﾄﾞﾓﾎｳｶｺﾞﾄｳﾃﾞｲｻｰﾋﾞｽﾉﾋﾞﾉﾋﾞ</t>
  </si>
  <si>
    <t>グランディール・
ラ・メゾン</t>
  </si>
  <si>
    <t>740-0031</t>
  </si>
  <si>
    <t>0827-
35-6608</t>
  </si>
  <si>
    <t>ｸﾞﾗﾝﾃﾞｨｰﾙ･ﾗ･ﾒｿﾞﾝ</t>
  </si>
  <si>
    <t>グローアップ
・クリスタル</t>
  </si>
  <si>
    <t>740-0017</t>
  </si>
  <si>
    <t>今津町1丁目12-1</t>
  </si>
  <si>
    <t>ｸﾞﾛｰｱｯﾌﾟ･ｸﾘｽﾀﾙ</t>
  </si>
  <si>
    <t>743-0073</t>
  </si>
  <si>
    <t>0833-
48-9428</t>
  </si>
  <si>
    <t>特定非営利活動法人
チャイルドハウス
ひなたぼっこ</t>
  </si>
  <si>
    <t>743-0063</t>
  </si>
  <si>
    <t>0833-57-0083</t>
  </si>
  <si>
    <t>ﾄｸﾃｲﾋｴｲﾘｶﾂﾄﾞｳﾎｳｼﾞﾝﾁｬｲﾙﾄﾞﾊｳｽﾋﾅﾀﾎﾞｯｺ</t>
  </si>
  <si>
    <t>742-0034</t>
  </si>
  <si>
    <t>0820-25-1710</t>
  </si>
  <si>
    <t>余田2409</t>
  </si>
  <si>
    <t>ﾎｳｶﾞｺﾞﾄｳﾃﾞｲｻｰﾋﾞｽﾋﾊﾞﾘ</t>
  </si>
  <si>
    <t>デイサービス
センター
けあぽーとくれよん</t>
  </si>
  <si>
    <t>井無田愛理</t>
  </si>
  <si>
    <t>745-0831</t>
  </si>
  <si>
    <t>楠木１丁目5-6</t>
  </si>
  <si>
    <t>ﾃﾞｲｻｰﾋﾞｽｾﾝﾀｰｹｱﾎﾟｰﾄｸﾚﾖﾝ</t>
  </si>
  <si>
    <t>745-0844</t>
  </si>
  <si>
    <t>0834-
22-3022</t>
  </si>
  <si>
    <t>速玉町7-4</t>
  </si>
  <si>
    <t>合同会社デイタス</t>
  </si>
  <si>
    <t>合同会社デイタス
（武居謙太朗）</t>
  </si>
  <si>
    <t>清水２丁目６－１２</t>
  </si>
  <si>
    <t>放課後等デイサービス事業所
アイ・プレイス</t>
  </si>
  <si>
    <t>757-0002</t>
  </si>
  <si>
    <t>社団・財団法人</t>
  </si>
  <si>
    <t>米花慎吾</t>
  </si>
  <si>
    <t>0836-
78-0016</t>
  </si>
  <si>
    <t>ﾎｳｶｺﾞﾄｳﾃﾞｲｻｰﾋﾞｽｼﾞｷﾞｮｳｼｮﾕｱ･ﾌﾟﾚｲｽ</t>
  </si>
  <si>
    <t>757-0005</t>
  </si>
  <si>
    <t>0836-43-7667</t>
  </si>
  <si>
    <t>ﾎｳｶｺﾞﾄｳﾃﾞｲｻｰﾋﾞｽｼﾞｷﾞｮｳｼｮｻﾝ･ﾌﾟﾚｲｽ</t>
  </si>
  <si>
    <t>放課後等デイサービス事業所
ココ．プレイス</t>
  </si>
  <si>
    <t>一般社団法人
つなぎ</t>
  </si>
  <si>
    <t>一般社団法人
つなぎ
（小野憲昭）</t>
  </si>
  <si>
    <t>藤野紘文</t>
  </si>
  <si>
    <t>0836-38-8239</t>
  </si>
  <si>
    <t>日の出一丁目３番１２号</t>
  </si>
  <si>
    <t>ﾎｳｶｺﾞﾄｳﾃﾞｲｻｰﾋﾞｽｼﾞｷﾞｮｳｼｮ　ｺｺ.ﾌﾟﾚｲｽ</t>
  </si>
  <si>
    <t>のどか</t>
  </si>
  <si>
    <t>740-0063</t>
  </si>
  <si>
    <t>0827-28-6215</t>
  </si>
  <si>
    <t>ﾉﾄﾞｶ</t>
  </si>
  <si>
    <t>742-1511</t>
  </si>
  <si>
    <t>0820-25-1036</t>
  </si>
  <si>
    <t>ﾎｳｶｺﾞﾄｳﾃﾞｲｻｰﾋﾞｽ ﾎﾟｹｯﾄﾏｲﾑ</t>
  </si>
  <si>
    <t>椿東4509番地1</t>
  </si>
  <si>
    <t>児童発達支援センター
サンキッズ岩国</t>
  </si>
  <si>
    <t>741-0092</t>
  </si>
  <si>
    <t>ｼﾞﾄﾞｳﾊｯﾀﾂｼｴﾝｾﾝﾀｰ
ｻﾝｷｯｽﾞｲﾜｸﾆ</t>
  </si>
  <si>
    <t>ｱｿﾅﾋﾞｶﾜﾀﾅ</t>
  </si>
  <si>
    <t>ﾎｳｶｺﾞﾃﾞｲｻｰﾋﾞｽｳｨｽﾞ･ﾕｰﾁｮｳﾌ</t>
  </si>
  <si>
    <t>ﾋﾏﾜﾘ</t>
  </si>
  <si>
    <t>ﾊｯﾋﾟｰﾃﾗｽｼﾓﾉｾｷｲﾁﾉﾐﾔｷｮｳｼﾂ</t>
  </si>
  <si>
    <t>ｺﾍﾞﾙﾌﾟﾗｽｼﾓﾉｾｷｷｮｳｼﾂ</t>
  </si>
  <si>
    <t>ﾎｳｶｺﾞﾄｳﾃﾞｲｻｰﾋﾞｽｳｨｽﾞ･ﾕｰﾁｮｳﾌ</t>
  </si>
  <si>
    <t>ﾎｳｶｺﾞﾄｳﾃﾞｲｻｰﾋﾞｽｶﾉﾝ</t>
  </si>
  <si>
    <t>751-0806</t>
  </si>
  <si>
    <t>083-242-2515</t>
  </si>
  <si>
    <t>下関市上新地町3-2-3</t>
  </si>
  <si>
    <t>上新地町3-2-3</t>
  </si>
  <si>
    <t>ｼﾞﾄﾞｳﾊｯﾀﾂｼｴﾝｼﾞｷﾞｮｳｼｮﾂｸﾍﾟﾀ</t>
  </si>
  <si>
    <t>藤本咲子</t>
  </si>
  <si>
    <t>747-0812</t>
  </si>
  <si>
    <t>0835-
23-2600</t>
  </si>
  <si>
    <t>ｳﾝﾄﾞｳﾘｮｳｲｸｽｸｰﾙｼﾞｬﾝﾌﾟ</t>
  </si>
  <si>
    <t>クジラくらぶ</t>
  </si>
  <si>
    <t>745-0861</t>
  </si>
  <si>
    <t>0834-34-0064</t>
  </si>
  <si>
    <t>ｸｼﾞﾗｸﾗﾌﾞ</t>
  </si>
  <si>
    <t>こどもサポート
センター
すてーじ</t>
  </si>
  <si>
    <t>755-0151</t>
  </si>
  <si>
    <t>0836-39-8656</t>
  </si>
  <si>
    <t>ｺﾄﾞﾓｻﾎﾟｰﾄｾﾝﾀｰｽﾃｰｼﾞ</t>
  </si>
  <si>
    <t>ツインクロス</t>
  </si>
  <si>
    <t>083-929-3575</t>
  </si>
  <si>
    <t>家永俊樹</t>
  </si>
  <si>
    <t>ｼﾞﾄﾞｳﾃﾞｲｻｰﾋﾞｽﾂｸﾞﾐﾐｷﾞﾀ</t>
  </si>
  <si>
    <t>0835-38-4888</t>
  </si>
  <si>
    <t>ｺﾄﾞﾓﾄｶﾃｲﾉﾘｮｳｲｸｽﾃｰｼｮﾝﾎｳｶｺﾞﾘﾌﾟﾗｽ</t>
  </si>
  <si>
    <t>ＮＰＯ法人
テンダーハート
ＤｏｎＭｉｎ</t>
  </si>
  <si>
    <t>髙阪隆子</t>
  </si>
  <si>
    <t>740-0034</t>
  </si>
  <si>
    <t>ｺﾄﾞﾓﾃﾞｲｻｰﾋﾞｽﾐﾗｸﾙ</t>
  </si>
  <si>
    <t>0834-
34-0064</t>
  </si>
  <si>
    <t>楠　久恵</t>
  </si>
  <si>
    <t>746-0001</t>
  </si>
  <si>
    <t>0834-33-8960</t>
  </si>
  <si>
    <t>ｻﾙﾋﾞｱﾉｲｴｼﾝﾅﾝﾖｳ</t>
  </si>
  <si>
    <t>ゆあステーション</t>
  </si>
  <si>
    <t>水木園恵</t>
  </si>
  <si>
    <t>746-0015</t>
  </si>
  <si>
    <t>0834-51-4115</t>
  </si>
  <si>
    <t>ﾕｱｽﾃｰｼｮﾝ</t>
  </si>
  <si>
    <t>0836-
78-1400</t>
  </si>
  <si>
    <t>ﾎｳｶｺﾞﾄｳﾃﾞｲｻｰﾋﾞｽｼﾞｷﾞｮｳｼｮｱｲ･ﾌﾟﾚｲｽ</t>
  </si>
  <si>
    <t>はなみずき
放課後デイサービス</t>
  </si>
  <si>
    <t>株式会社
ソルキエタス</t>
  </si>
  <si>
    <t>株式会社
ソルキエタス
（河村　泉）</t>
  </si>
  <si>
    <t>河村千明</t>
  </si>
  <si>
    <t>742-1513</t>
  </si>
  <si>
    <t>0820-25-3715</t>
  </si>
  <si>
    <t>ﾊﾅﾐｽﾞｷﾎｳｶｺﾞﾃﾞｲｻｰﾋﾞｽ</t>
  </si>
  <si>
    <t>0827-
28-5000</t>
  </si>
  <si>
    <t>0836-
39-5507</t>
  </si>
  <si>
    <t>ＮＰＯ法人
山口ウッドムーン
ネットワーク
（松田信夫）</t>
  </si>
  <si>
    <t>社会福祉法人
錦水会
(西　照美)</t>
  </si>
  <si>
    <t>デイジーくらぶ</t>
  </si>
  <si>
    <t>社会福祉法人光仁会</t>
  </si>
  <si>
    <t>社会福祉法人光仁会
（市川　喜久子）</t>
  </si>
  <si>
    <t>光井九丁目８番３０号</t>
  </si>
  <si>
    <t>ﾃﾞｲｼﾞｰｸﾗﾌﾞ</t>
  </si>
  <si>
    <t>医療法人まえば小児科クリニック
（前場進治）</t>
  </si>
  <si>
    <t>キッズガーデン
ふれんず</t>
  </si>
  <si>
    <t>株式会社
Y・Yループ</t>
  </si>
  <si>
    <t>株式会社Y・Yループ
（山村征大）</t>
  </si>
  <si>
    <t>752-0911</t>
  </si>
  <si>
    <t>083-
248-3382</t>
  </si>
  <si>
    <t>放課後デイ</t>
  </si>
  <si>
    <t>下関市</t>
  </si>
  <si>
    <t>王司神田1-5-37</t>
  </si>
  <si>
    <t>ｷｯｽﾞｶﾞｰﾃﾞﾝﾌﾚﾝｽﾞ</t>
  </si>
  <si>
    <t>その他法人</t>
  </si>
  <si>
    <t>徳田宏子</t>
  </si>
  <si>
    <t>水野恵子</t>
  </si>
  <si>
    <t>佐野和美</t>
  </si>
  <si>
    <t>三好ちづゑ</t>
  </si>
  <si>
    <t>大上寛子</t>
  </si>
  <si>
    <t>754-0044</t>
  </si>
  <si>
    <t>豊崎純子</t>
  </si>
  <si>
    <t>南　寛正</t>
  </si>
  <si>
    <t>社会福祉法人
吉敷愛児園
(宮原大地)</t>
  </si>
  <si>
    <t>眞城　信</t>
  </si>
  <si>
    <t>井上　守</t>
  </si>
  <si>
    <t>福永　歩</t>
  </si>
  <si>
    <t>蕗　英朗</t>
  </si>
  <si>
    <t>村中直樹</t>
  </si>
  <si>
    <t>福永　翔</t>
  </si>
  <si>
    <t>福永　朋</t>
  </si>
  <si>
    <t>めばえぽっぽ
保育園</t>
  </si>
  <si>
    <t>社会福祉法人
育慈会</t>
  </si>
  <si>
    <t>社会福祉法人
育慈会
(福永朱美)</t>
  </si>
  <si>
    <t>福永朱美</t>
  </si>
  <si>
    <t>083-902-0840</t>
  </si>
  <si>
    <t>平井945-1</t>
  </si>
  <si>
    <t>ﾒﾊﾞｴﾎﾟｯﾎﾟﾎｲｸｴﾝ</t>
  </si>
  <si>
    <t>U　ＮＵＲＳＥＲＹ
新山口２号館</t>
  </si>
  <si>
    <t>社会福祉法人
向学会
(冨田剛史)</t>
  </si>
  <si>
    <t>冨田剛史</t>
  </si>
  <si>
    <t>754-0021</t>
  </si>
  <si>
    <t>083-974-5715</t>
  </si>
  <si>
    <t>小郡黄金町9-2</t>
  </si>
  <si>
    <t>ﾕｰﾅｰｻﾘｰｼﾝﾔﾏｸﾞﾁﾆｺﾞｳｶﾝ</t>
  </si>
  <si>
    <t>山中　忍</t>
  </si>
  <si>
    <t>西村有紀子</t>
  </si>
  <si>
    <t>末岡　靖</t>
  </si>
  <si>
    <t>城　宣生</t>
  </si>
  <si>
    <t>岡本昭彦</t>
  </si>
  <si>
    <t>秋貞範子</t>
  </si>
  <si>
    <t>見山聡子</t>
  </si>
  <si>
    <t>見山祥昭</t>
  </si>
  <si>
    <t>橋本洋恵</t>
  </si>
  <si>
    <t>ニチイキッズ
下松清瀬保育園</t>
  </si>
  <si>
    <t>林　明美</t>
  </si>
  <si>
    <t>貝　美千代</t>
  </si>
  <si>
    <t>前崎美穂</t>
  </si>
  <si>
    <t>賀陽　寛</t>
  </si>
  <si>
    <t>桂　信一</t>
  </si>
  <si>
    <t>特定非営利活動
法人たんぽぽ
わたげの会
（中元敬子）</t>
  </si>
  <si>
    <t>寺本修也</t>
  </si>
  <si>
    <t>社会福祉法人
白象会</t>
  </si>
  <si>
    <t>明賀美智子</t>
  </si>
  <si>
    <t>田中陽子</t>
  </si>
  <si>
    <t>山下香保里</t>
  </si>
  <si>
    <t>吉崎　勉</t>
  </si>
  <si>
    <t>西山　忍</t>
  </si>
  <si>
    <t>利重　佳子</t>
  </si>
  <si>
    <t>山崎智子</t>
  </si>
  <si>
    <t>木輪京美</t>
  </si>
  <si>
    <t>村上千鶴子</t>
  </si>
  <si>
    <t>宮本景子</t>
  </si>
  <si>
    <t>秋山貴子</t>
  </si>
  <si>
    <t>山口　満</t>
  </si>
  <si>
    <t>しゅうよう保育園</t>
  </si>
  <si>
    <t>中井將貴</t>
  </si>
  <si>
    <t>745-0823</t>
  </si>
  <si>
    <t>0834-
33-8819</t>
  </si>
  <si>
    <t>周陽2-1-48</t>
  </si>
  <si>
    <t>ｼｭｳﾖｳﾎｲｸｴﾝ</t>
  </si>
  <si>
    <t>ねたろう保育園</t>
  </si>
  <si>
    <t>0836-71-0220</t>
  </si>
  <si>
    <t>桜二丁目3番21号</t>
  </si>
  <si>
    <t>ﾈﾀﾛｳﾎｲｸｴﾝ</t>
  </si>
  <si>
    <t>西高泊保育園</t>
  </si>
  <si>
    <t>株式会社
西高泊保育園</t>
  </si>
  <si>
    <t>株式会社
西高泊保育園
（松村道雄）</t>
  </si>
  <si>
    <t>756-0057</t>
  </si>
  <si>
    <t>0836-81-2400</t>
  </si>
  <si>
    <t>大字西高泊1867番地1</t>
  </si>
  <si>
    <t>ﾆｼﾀｶﾄﾞﾏﾘﾎｲｸｴﾝ</t>
  </si>
  <si>
    <t>重冨孝雄</t>
  </si>
  <si>
    <t>桑原　淳</t>
  </si>
  <si>
    <t>長次正夫</t>
  </si>
  <si>
    <t>重岡正幸</t>
  </si>
  <si>
    <t>大野直美</t>
  </si>
  <si>
    <t>宗貞清子</t>
  </si>
  <si>
    <t>下関市立
名池保育園</t>
  </si>
  <si>
    <t>下関市立
幡生保育園</t>
  </si>
  <si>
    <t>森永香</t>
  </si>
  <si>
    <t>社会福祉法人
前田町振興協会</t>
  </si>
  <si>
    <t>社会福祉法人
前田町振興協会
(廣瀬　義郎)</t>
  </si>
  <si>
    <t>武繁　鉄之</t>
  </si>
  <si>
    <t>社会福祉法人
みそら保育園</t>
  </si>
  <si>
    <t>社会福祉法人
みそら保育園
(中島光一)</t>
  </si>
  <si>
    <t>中島亜季</t>
  </si>
  <si>
    <t>社会福祉法人
稗田福祉会</t>
  </si>
  <si>
    <t>社会福祉法人
稗田福祉会
(黒木雅裕)</t>
  </si>
  <si>
    <t>黒木芙蓉子</t>
  </si>
  <si>
    <t>社会福祉法人
島地保育園
(玉井晃純)</t>
  </si>
  <si>
    <t>小郡新町二丁目5-1</t>
  </si>
  <si>
    <t>緒方丈美</t>
  </si>
  <si>
    <t>上野隆宣</t>
  </si>
  <si>
    <t>周南市立
櫛浜保育園</t>
  </si>
  <si>
    <t>周南市立
川崎保育園</t>
  </si>
  <si>
    <t>周南市立
富田南保育園</t>
  </si>
  <si>
    <t>周南市立
勝間保育園</t>
  </si>
  <si>
    <t>周南市立
尚白保育園</t>
  </si>
  <si>
    <t>周南市立
大内保育園</t>
  </si>
  <si>
    <t>周南市立
菊川保育園</t>
  </si>
  <si>
    <t>周南市立
城ケ丘保育園</t>
  </si>
  <si>
    <t>村岡　博</t>
  </si>
  <si>
    <t>社会福祉法人
ひまわり会</t>
  </si>
  <si>
    <t>社会福祉法人
和光保育園</t>
  </si>
  <si>
    <t>御園生宣尚</t>
  </si>
  <si>
    <t>社会福祉法人
岳陽会</t>
  </si>
  <si>
    <t>社会福祉法人
岳陽会
(河村英一郎)</t>
  </si>
  <si>
    <t>社会福祉法人
すみれ会</t>
  </si>
  <si>
    <t>0834-
34-1020</t>
  </si>
  <si>
    <t>746-
0065</t>
  </si>
  <si>
    <t>0834-
64-1601</t>
  </si>
  <si>
    <t>藏重真昭</t>
  </si>
  <si>
    <t>安光 津多枝</t>
  </si>
  <si>
    <t>恩村博文</t>
  </si>
  <si>
    <t>松永大介</t>
  </si>
  <si>
    <t>若月一人</t>
  </si>
  <si>
    <t>山野 剛</t>
  </si>
  <si>
    <t>大崎広倫</t>
  </si>
  <si>
    <t>山本美穂</t>
  </si>
  <si>
    <t>温品大輔</t>
  </si>
  <si>
    <t>原 智</t>
  </si>
  <si>
    <t>岡崎　克徳</t>
  </si>
  <si>
    <t>内富　吉保</t>
  </si>
  <si>
    <t>740-0011</t>
  </si>
  <si>
    <t>立石町3丁目6-25</t>
  </si>
  <si>
    <t>庄司　凡</t>
  </si>
  <si>
    <t>庄司孝</t>
  </si>
  <si>
    <t>沼　文隆</t>
  </si>
  <si>
    <t>多機能型</t>
  </si>
  <si>
    <t>社会福祉法人
吉敷愛児園
（宮原大地）</t>
  </si>
  <si>
    <t>西村　まりな</t>
  </si>
  <si>
    <t>青木　恭子</t>
  </si>
  <si>
    <t>社会福祉法人
じねんじょ</t>
  </si>
  <si>
    <t>社会福祉法人
じねんじょ
（金原洋治）</t>
  </si>
  <si>
    <t>児童発達</t>
  </si>
  <si>
    <t>下関市</t>
  </si>
  <si>
    <t>びり～ぶ　本館</t>
  </si>
  <si>
    <t>株式会社Fstage</t>
  </si>
  <si>
    <t>株式会社Fstage
（野内　隆成）</t>
  </si>
  <si>
    <t>083-
277-0349</t>
  </si>
  <si>
    <t>下関市</t>
  </si>
  <si>
    <t>川中豊町五丁目4-20</t>
  </si>
  <si>
    <t>ﾋﾞﾘｰﾌﾞﾎﾝｶﾝ</t>
  </si>
  <si>
    <t>児童発達支援事業所　つくぺた</t>
  </si>
  <si>
    <t>医療法人茜会</t>
  </si>
  <si>
    <t>医療法人茜会
（吉水一郎）</t>
  </si>
  <si>
    <t>福田育美</t>
  </si>
  <si>
    <t>上新地町3-2-3</t>
  </si>
  <si>
    <t>ﾂｸﾍﾟﾀ</t>
  </si>
  <si>
    <t>ＯＺデイ33しものせき</t>
  </si>
  <si>
    <t>ＳＵＮＳＵＮ株式会社</t>
  </si>
  <si>
    <t>ＳＵＮＳＵＮ株式会社
（木村勇介）</t>
  </si>
  <si>
    <t>木村勇介</t>
  </si>
  <si>
    <t>751-0853</t>
  </si>
  <si>
    <t>090-5028-9362</t>
  </si>
  <si>
    <t>川中豊町１丁目2-7</t>
  </si>
  <si>
    <t>ｵｽﾞﾃﾞｲｻﾝｻﾝｼﾓﾉｾｷ</t>
  </si>
  <si>
    <t>合同会社遊びと学び子ども発達支援所</t>
  </si>
  <si>
    <t>合同会社遊びと学び子ども発達支援所
（行村浩章）</t>
  </si>
  <si>
    <t>ひまわり～太陽っこ～</t>
  </si>
  <si>
    <t>株式会社
からだラボくじら</t>
  </si>
  <si>
    <t>株式会社からだラボくじら
（崔明錫）</t>
  </si>
  <si>
    <t>田中一美</t>
  </si>
  <si>
    <t>752-0959</t>
  </si>
  <si>
    <t>083-246-0336</t>
  </si>
  <si>
    <t>長府金屋町3-3</t>
  </si>
  <si>
    <t>ﾋﾏﾜﾘ</t>
  </si>
  <si>
    <t>コペルプラス
下関教室</t>
  </si>
  <si>
    <t>株式会社コペル</t>
  </si>
  <si>
    <t>株式会社コペル
（大坪信之）</t>
  </si>
  <si>
    <t>辰島　圭</t>
  </si>
  <si>
    <t>752-0985</t>
  </si>
  <si>
    <t>083-250-9728</t>
  </si>
  <si>
    <t>長府外浦町2-20 長府マリンＳＣ2階の一部</t>
  </si>
  <si>
    <t>ｺﾍﾟﾙﾌﾟﾗｽｼﾓﾉｾｷｷｮｳｼﾂ</t>
  </si>
  <si>
    <t>特定非営利活動法人ワーカーズコープ
下関地域
福祉事業所
きしゃぽっぽ</t>
  </si>
  <si>
    <t>特定非営利活動法人ワーカーズコープ</t>
  </si>
  <si>
    <t>特定非営利活動法人ワーカーズコープ
（田嶋羊子）</t>
  </si>
  <si>
    <t>一の宮本町2丁目11-25</t>
  </si>
  <si>
    <t>ﾄｸﾃｲﾋｴｲﾘｶﾂﾄﾞｳﾎｳｼﾞﾝﾜｰｶｰｽﾞｺｰﾌﾟｼﾓﾉｾｷﾁｲｷﾌｸｼｼﾞｷﾞｮｳｼｮｷｼｬﾎﾟｯﾎﾟ</t>
  </si>
  <si>
    <t>あそなび川棚</t>
  </si>
  <si>
    <t>中島正昭</t>
  </si>
  <si>
    <t>759-6312</t>
  </si>
  <si>
    <t>083-291-0249</t>
  </si>
  <si>
    <t>多機能型</t>
  </si>
  <si>
    <t>豊浦町黒井1852番地の7</t>
  </si>
  <si>
    <t>放課後等デイサービス
ウィズ・ユー長府</t>
  </si>
  <si>
    <t>株式会社ファビュラス</t>
  </si>
  <si>
    <t>株式会社ファビュラス
（福田　真江）</t>
  </si>
  <si>
    <t>岡智恵</t>
  </si>
  <si>
    <t>752-0978</t>
  </si>
  <si>
    <t>083-242-2594</t>
  </si>
  <si>
    <t>長府侍町二丁目4-8山内ヴィラージュ侍町事務所203号室</t>
  </si>
  <si>
    <t>ひまわり～大地っこ～</t>
  </si>
  <si>
    <t>西村路枝</t>
  </si>
  <si>
    <t>750-0075</t>
  </si>
  <si>
    <t>083-227-3240</t>
  </si>
  <si>
    <t>彦島江の浦町九丁目9-1</t>
  </si>
  <si>
    <t>ハッピーテラス
下関一の宮教室</t>
  </si>
  <si>
    <t>株式会社メルシィ</t>
  </si>
  <si>
    <t>株式会社メルシィ
（藤井道代）</t>
  </si>
  <si>
    <t>勝部嘉子</t>
  </si>
  <si>
    <t>751-0806</t>
  </si>
  <si>
    <t>083-242-2515</t>
  </si>
  <si>
    <t>一の宮町三丁目12番7号</t>
  </si>
  <si>
    <t>猶　絵美</t>
  </si>
  <si>
    <t>どんぐり</t>
  </si>
  <si>
    <t>医療法人社団
鈴木小児科医院</t>
  </si>
  <si>
    <t>医療法人社団
鈴木小児科医院
（鈴木康夫）</t>
  </si>
  <si>
    <t>上符至成</t>
  </si>
  <si>
    <t>755-0154</t>
  </si>
  <si>
    <t>0836-43-6161</t>
  </si>
  <si>
    <t>今村南2丁目６番２１号</t>
  </si>
  <si>
    <t>ﾄﾞﾝｸﾞﾘ</t>
  </si>
  <si>
    <t>一般社団法人
童仁会</t>
  </si>
  <si>
    <t>一般社団法人童仁会
（池本亜美）</t>
  </si>
  <si>
    <t>ｼﾞﾄﾞｳﾃﾞｲｻｰﾋﾞｽ ﾊﾞﾝﾋﾞ</t>
  </si>
  <si>
    <t>一般社団法人
童仁会</t>
  </si>
  <si>
    <t>一般社団法人童仁会
（池本亜美）</t>
  </si>
  <si>
    <t>OZデイうべ</t>
  </si>
  <si>
    <t>梅野俊之</t>
  </si>
  <si>
    <t>080-3892-1815</t>
  </si>
  <si>
    <t>妻崎開作1122</t>
  </si>
  <si>
    <t>ｵｽﾞﾃﾞｲｳﾍﾞ</t>
  </si>
  <si>
    <t>チャイルドハート宇部</t>
  </si>
  <si>
    <t>株式会社優心</t>
  </si>
  <si>
    <t>株式会社優心
（高杉直樹）</t>
  </si>
  <si>
    <t>759-2040</t>
  </si>
  <si>
    <t>0836-52-7322</t>
  </si>
  <si>
    <t>妻崎開作800-1</t>
  </si>
  <si>
    <t>ﾁｬｲﾙﾄﾞﾊｰﾄｳﾍﾞ</t>
  </si>
  <si>
    <t>社会福祉法人
吉敷愛児園
（宮原大地）</t>
  </si>
  <si>
    <t>大草　香代</t>
  </si>
  <si>
    <t>岡田　佐保子</t>
  </si>
  <si>
    <t>ＮＰＯ法人
クロスロード</t>
  </si>
  <si>
    <t>ＮＰＯ法人
クロスロード
（山根律子）</t>
  </si>
  <si>
    <t>ＮＰＯ法人
amiami</t>
  </si>
  <si>
    <t>ＮＰＯ法人
amiami
（勝田美鈴）</t>
  </si>
  <si>
    <t>ＮＰＯ法人
愛心</t>
  </si>
  <si>
    <t>ＮＰＯ法人
愛心
（村田　清次）</t>
  </si>
  <si>
    <t>小郡下郷59番２</t>
  </si>
  <si>
    <t>はあとｍ＋Ｍ２新山口</t>
  </si>
  <si>
    <t>小郡平成町1番16号</t>
  </si>
  <si>
    <t>ﾊｱﾄｴﾑﾌﾟﾗｽｴﾑﾂｳｼﾝﾔﾏｸﾞﾁ</t>
  </si>
  <si>
    <t>ミントブルー</t>
  </si>
  <si>
    <t>754-1277</t>
  </si>
  <si>
    <t>阿知須字上荒内2080</t>
  </si>
  <si>
    <t>ﾐﾝﾄﾌﾞﾙｰ</t>
  </si>
  <si>
    <t>福田　由起子</t>
  </si>
  <si>
    <t>子ども発達サポート
どんぐり</t>
  </si>
  <si>
    <t>株式会社ＡＣＴ</t>
  </si>
  <si>
    <t>株式会社ＡＣＴ
（斉藤光生）</t>
  </si>
  <si>
    <t>斉藤光生</t>
  </si>
  <si>
    <t>0835-23-3536</t>
  </si>
  <si>
    <t>東三田尻１丁目１－３５</t>
  </si>
  <si>
    <t>ｺﾄﾞﾓﾊｯﾀﾂｻﾎﾟｰﾄﾄﾞﾝｸﾞﾘ</t>
  </si>
  <si>
    <t>子ども発達支援
てだのふあ２</t>
  </si>
  <si>
    <t>ＮＰＯ法人
すもーるすてっぷ</t>
  </si>
  <si>
    <t>ＮＰＯ法人
すもーるすてっぷ
（馬越賢次）</t>
  </si>
  <si>
    <t>馬越賢次</t>
  </si>
  <si>
    <t>0835-28-9421</t>
  </si>
  <si>
    <t>大字田島526-2</t>
  </si>
  <si>
    <t>ｺﾄﾞﾓﾊｯﾀﾂｼｴﾝﾃﾀﾞﾉﾌｱﾂｳ</t>
  </si>
  <si>
    <t>子ども発達支援
ステーション茉莉花</t>
  </si>
  <si>
    <t>合同会社児童通所
デイサービス空薫</t>
  </si>
  <si>
    <t>合同会社児童通所
デイサービス空薫
（爲久薫雄）</t>
  </si>
  <si>
    <t>爲久薫雄</t>
  </si>
  <si>
    <t>0833-44-7134</t>
  </si>
  <si>
    <t>西豊井915-1　ＹＫビル201号</t>
  </si>
  <si>
    <t>ｺﾄﾞﾓﾊｯﾀﾂｼｴﾝｽﾃｰｼｮﾝﾏﾂﾘｶ</t>
  </si>
  <si>
    <t>長野　かおり</t>
  </si>
  <si>
    <t>一般社団法人
ともに進む舎
（廣本　恵一郎）</t>
  </si>
  <si>
    <t>放課後等デイサービス　ウィズ・ユー岩国</t>
  </si>
  <si>
    <t>株式会社
キネマティクス</t>
  </si>
  <si>
    <t>株式会社
キネマティクス
（脇雅美）</t>
  </si>
  <si>
    <t>740-1455</t>
  </si>
  <si>
    <t>0827-93-1096</t>
  </si>
  <si>
    <t>由宇町北1丁目11-1　第3国重ビル1階101号</t>
  </si>
  <si>
    <t>ﾎｳｶｺﾞﾄｳﾃﾞｲｻｰﾋﾞｽｳｨｽﾞﾕｰｲﾜｸﾆ</t>
  </si>
  <si>
    <t>ぱすてる</t>
  </si>
  <si>
    <t>ＮＰＯ法人
たんぽぽわたげの会
（中元敬子）</t>
  </si>
  <si>
    <t>0827-84-7373</t>
  </si>
  <si>
    <t>ﾊﾟｽﾃﾙ</t>
  </si>
  <si>
    <t>社会福祉法人
光仁会</t>
  </si>
  <si>
    <t>藤田　博史</t>
  </si>
  <si>
    <t>のびすく柳井</t>
  </si>
  <si>
    <t>株式会社のびすく</t>
  </si>
  <si>
    <t>株式会社のびすく
（松重伸隆）</t>
  </si>
  <si>
    <t>松重伸隆</t>
  </si>
  <si>
    <t>0820-25-1912</t>
  </si>
  <si>
    <t>古開作４２８番地５</t>
  </si>
  <si>
    <t>ﾉﾋﾞｽｸﾔﾅｲ</t>
  </si>
  <si>
    <t>石井　聡</t>
  </si>
  <si>
    <t>株式会社アイグラン
（橋本雅文）</t>
  </si>
  <si>
    <t>OZデイしゅうなん</t>
  </si>
  <si>
    <t>株式会社チェレステ</t>
  </si>
  <si>
    <t>株式会社チェレステ
（森延深雪）</t>
  </si>
  <si>
    <t>森延　深雪</t>
  </si>
  <si>
    <t>0834-34-0539</t>
  </si>
  <si>
    <t>久米旭ヶ丘984-28</t>
  </si>
  <si>
    <t>ｵｽﾞﾃﾞｲｼｭｳﾅﾝ</t>
  </si>
  <si>
    <t>多機能型事業所
こてる018</t>
  </si>
  <si>
    <t>合同会社ＹｕＷａ</t>
  </si>
  <si>
    <t>合同会社ＹｕＷａ
（仲田裕）</t>
  </si>
  <si>
    <t>仲田裕</t>
  </si>
  <si>
    <t>757-0001</t>
  </si>
  <si>
    <t>0836-71-1018</t>
  </si>
  <si>
    <t>大字厚狭1463番12</t>
  </si>
  <si>
    <t>ﾀｷﾉｳｶﾞﾀｼﾞｷﾞｮｳｼｮｺﾃﾙ</t>
  </si>
  <si>
    <t>むく</t>
  </si>
  <si>
    <t>石塚忠志</t>
  </si>
  <si>
    <t>生野町2丁目28番20号</t>
  </si>
  <si>
    <t>ﾑｸ</t>
  </si>
  <si>
    <t>さくら</t>
  </si>
  <si>
    <t>社会福祉法人
緑樹会</t>
  </si>
  <si>
    <t>社会福祉法人
緑樹会
（末谷千秋）</t>
  </si>
  <si>
    <t>塩谷一雅</t>
  </si>
  <si>
    <t>750-1114</t>
  </si>
  <si>
    <t>083-
294-0108</t>
  </si>
  <si>
    <t>王喜本町6-11-32</t>
  </si>
  <si>
    <t>ｻｸﾗ</t>
  </si>
  <si>
    <t>特定非営利活動法人ぴーすくえあ</t>
  </si>
  <si>
    <t>特定非営利活動法人ぴーすくえあ
（櫻井義隆）</t>
  </si>
  <si>
    <t>篠岡弘</t>
  </si>
  <si>
    <t>752-0976</t>
  </si>
  <si>
    <t>083-242-4077</t>
  </si>
  <si>
    <t>長府南之町3番29号松岡ビル１Ｆ</t>
  </si>
  <si>
    <t>ﾄｸﾃｲﾋｴｲﾘｶﾂﾄﾞｳﾎｳｼﾞﾝﾋﾟｰｽｸｴｱ</t>
  </si>
  <si>
    <t>株式会社F stage
（野内隆成）</t>
  </si>
  <si>
    <t>近藤尚之</t>
  </si>
  <si>
    <t>灯ハウス</t>
  </si>
  <si>
    <t>株式会社ジョブ・ブレーン</t>
  </si>
  <si>
    <t>株式会社ジョブ・ブレーン
（岡本　尚明）</t>
  </si>
  <si>
    <t>猪塚佳子</t>
  </si>
  <si>
    <t>083-
242-2080</t>
  </si>
  <si>
    <t>稗田西町20－25</t>
  </si>
  <si>
    <t>ﾋｶﾘﾊｳｽ</t>
  </si>
  <si>
    <t>さわやか愛の家　しものせき館</t>
  </si>
  <si>
    <t>株式会社さわやか倶楽部</t>
  </si>
  <si>
    <t>株式会社
さわやか倶楽部
（山本　武博）</t>
  </si>
  <si>
    <t>阿南真奈美</t>
  </si>
  <si>
    <t>083-
262-2400</t>
  </si>
  <si>
    <t>横野町二丁目4-30</t>
  </si>
  <si>
    <t>ｱﾜﾀｶｱｲﾉｲｴｼﾓﾉｾｷｶﾝ</t>
  </si>
  <si>
    <t>放課後等デイサービスゆーすくえあ</t>
  </si>
  <si>
    <t>塩瀬誠之</t>
  </si>
  <si>
    <t>752-0974</t>
  </si>
  <si>
    <t>083-242-2885</t>
  </si>
  <si>
    <t>長府土居の内町４－１６湧川ビル１Ｆ</t>
  </si>
  <si>
    <t>ﾕｰｽｸｴｱ</t>
  </si>
  <si>
    <t>川中豊町１丁目２－７</t>
  </si>
  <si>
    <t>新規</t>
  </si>
  <si>
    <t>株式会社
からだラボくじら
（崔明錫）</t>
  </si>
  <si>
    <t>浦﨑真由美</t>
  </si>
  <si>
    <t>コペルプラス下関教室</t>
  </si>
  <si>
    <t>株式会社コペル
（大坪信之）</t>
  </si>
  <si>
    <t>長府外浦町2-20長府マリンＳＣ
2階の一部</t>
  </si>
  <si>
    <t>どんぐり</t>
  </si>
  <si>
    <t>755-0154</t>
  </si>
  <si>
    <t>0836-43-6161</t>
  </si>
  <si>
    <t>ﾄﾞﾝｸﾞﾘ</t>
  </si>
  <si>
    <t>放課後等デイサービス
にこにこクラブ</t>
  </si>
  <si>
    <t>合同会社アス・モア</t>
  </si>
  <si>
    <t>合同会社アス・モア
（香川勇太）</t>
  </si>
  <si>
    <t>0836-52-7430</t>
  </si>
  <si>
    <t>大字西岐波1604-5</t>
  </si>
  <si>
    <t>ﾎｳｶｺﾞﾄｳﾃﾞｲｻｰﾋﾞｽ　ﾆｺﾆｺｸﾗﾌﾞ</t>
  </si>
  <si>
    <t>児童発達支援センターうべつくし園</t>
  </si>
  <si>
    <t>社会福祉法人
むべの里光栄</t>
  </si>
  <si>
    <t>社会福祉法人
むべの里光栄
（隅田典代）</t>
  </si>
  <si>
    <t>田中智子</t>
  </si>
  <si>
    <t>0836-43-7750</t>
  </si>
  <si>
    <t>社会福祉法人
夢のみずうみ村
（宮本志郎）</t>
  </si>
  <si>
    <t>083-
902-3235</t>
  </si>
  <si>
    <t>穐枝大輔</t>
  </si>
  <si>
    <t>ＮＰＯ法人
amiami
（勝田　美鈴）</t>
  </si>
  <si>
    <t>ＮＰＯ法人
いきいきぷちはうす</t>
  </si>
  <si>
    <t>ＮＰＯ法人
いきいきぷちはうす
（青戸喜久子）</t>
  </si>
  <si>
    <t>株式会社みらい
ランドイージス
（蔵田進一）</t>
  </si>
  <si>
    <t>083-902-6456</t>
  </si>
  <si>
    <t>ﾊｱﾄｴﾑﾌﾟﾗｽｴﾑﾂｳｼﾝﾔﾏｸﾞﾁ</t>
  </si>
  <si>
    <t>長田　光雄</t>
  </si>
  <si>
    <t>花岡　博子</t>
  </si>
  <si>
    <t>沖井　洋平</t>
  </si>
  <si>
    <t>福田　由起子</t>
  </si>
  <si>
    <t>藤井　飛鳥</t>
  </si>
  <si>
    <t>株式会社ＡＣＴ
（斉藤光生）</t>
  </si>
  <si>
    <t>斉藤光生</t>
  </si>
  <si>
    <t>747-0813</t>
  </si>
  <si>
    <t>0835-23-3536</t>
  </si>
  <si>
    <t>KIDACADEMY
SPORTS防府校</t>
  </si>
  <si>
    <t>株式会社
ＥＳＰＯＲＴＥＳ</t>
  </si>
  <si>
    <t>株式会社
ＥＳＰＯＲＴＥＳ
（渡部　博文）</t>
  </si>
  <si>
    <t>東珠希</t>
  </si>
  <si>
    <t>747-0817</t>
  </si>
  <si>
    <t>0835-38-3366</t>
  </si>
  <si>
    <t>自力町4-17</t>
  </si>
  <si>
    <t>ｷｯﾄﾞｱｶﾃﾞﾐｰｽﾎﾟｰﾂﾎｳﾌｺｳ</t>
  </si>
  <si>
    <t>下瀬正光</t>
  </si>
  <si>
    <t>ＮＰＯ法人
しゅうとう福祉工房</t>
  </si>
  <si>
    <t>ＮＰＯ法人
しゅうとう福祉工房
（林督善）</t>
  </si>
  <si>
    <t>ＮＰＯ法人
クリスタル</t>
  </si>
  <si>
    <t>ＮＰＯ法人
クリスタル
（亀田新司）</t>
  </si>
  <si>
    <t>ＮＰＯ法人
優喜会</t>
  </si>
  <si>
    <t>ＮＰＯ法人
優喜会
（冨田勝久）</t>
  </si>
  <si>
    <t>ＮＰＯ法人
チャイルドハウスひなたぼっこ</t>
  </si>
  <si>
    <t>ＮＰＯ法人
チャイルドハウスひなたぼっこ
(原田　幸子）</t>
  </si>
  <si>
    <t>あすなろ株式会社
（嶋田広樹）</t>
  </si>
  <si>
    <t>ﾉﾋﾞｽｸﾔﾅｲ</t>
  </si>
  <si>
    <t>貞國忠昭</t>
  </si>
  <si>
    <t>森延　深雪</t>
  </si>
  <si>
    <t>合同会社ＹｕＷａ</t>
  </si>
  <si>
    <t>合同会社ＹｕＷａ
（仲田裕）</t>
  </si>
  <si>
    <t>仲田裕</t>
  </si>
  <si>
    <t>0836-71-1018</t>
  </si>
  <si>
    <t>放課後等デイサービス　サンライズ</t>
  </si>
  <si>
    <t>株式会社サンライズ</t>
  </si>
  <si>
    <t>株式会社サンライズ
（平田賢悟）</t>
  </si>
  <si>
    <t>0836-81-1188</t>
  </si>
  <si>
    <t>大字小野田4799番地5</t>
  </si>
  <si>
    <t>ﾎｳｶｺﾞﾄｳﾃﾞｲｻｰﾋﾞｽｻﾝﾗｲｽﾞ</t>
  </si>
  <si>
    <t>ＮＰＯ法人
とりで</t>
  </si>
  <si>
    <t>ＮＰＯ法人
とりで
（金本秀韓）</t>
  </si>
  <si>
    <t>はなみずき
放課後デイサービス
ＨＯＰＥ</t>
  </si>
  <si>
    <t>株式会社
ソルキエタス</t>
  </si>
  <si>
    <t>株式会社
ソルキエタス
（河村　泉）</t>
  </si>
  <si>
    <t>河村泉</t>
  </si>
  <si>
    <t>0820-25-3715</t>
  </si>
  <si>
    <t>麻郷１６８８番地３</t>
  </si>
  <si>
    <t>ﾊﾅﾐｽﾞｷﾎｳｶｺﾞﾃﾞｲｻｰﾋﾞｽﾎｰﾌﾟ</t>
  </si>
  <si>
    <t>放課後等
デイサービス
ポケットまいむ</t>
  </si>
  <si>
    <t>ＮＰＯ法人
まいむ</t>
  </si>
  <si>
    <t>ＮＰＯ法人
まいむ
（石川裕治）</t>
  </si>
  <si>
    <t>山本由紀</t>
  </si>
  <si>
    <t>742-1111</t>
  </si>
  <si>
    <t>佐賀3775-46</t>
  </si>
  <si>
    <t>保育所等訪問</t>
  </si>
  <si>
    <t>083-227-3401</t>
  </si>
  <si>
    <t>河上久美子</t>
  </si>
  <si>
    <t>藤本淨孝</t>
  </si>
  <si>
    <t>淵上こずえ</t>
  </si>
  <si>
    <t>はたぶ園</t>
  </si>
  <si>
    <t>下関市</t>
  </si>
  <si>
    <t>河合和泉</t>
  </si>
  <si>
    <t>多機能型</t>
  </si>
  <si>
    <t>ﾊﾀﾌﾞｴﾝ</t>
  </si>
  <si>
    <t>市町</t>
  </si>
  <si>
    <t>児童発達</t>
  </si>
  <si>
    <t>社会福祉法人</t>
  </si>
  <si>
    <t>下関市</t>
  </si>
  <si>
    <t>759-6301</t>
  </si>
  <si>
    <t>豊浦町川棚6895-1</t>
  </si>
  <si>
    <t>ｼﾓﾉｾｷｼｺﾄﾞﾓﾊｯﾀﾂｾﾝﾀｰﾄﾖｳﾗﾌﾞﾝｼﾂ</t>
  </si>
  <si>
    <t>ＣＯＭＰＡＳＳ・下関</t>
  </si>
  <si>
    <t>株式会社三葉</t>
  </si>
  <si>
    <t>株式会社三葉
（北田健二）</t>
  </si>
  <si>
    <t>前原恵美</t>
  </si>
  <si>
    <t>751-0849</t>
  </si>
  <si>
    <t>083-227-4328</t>
  </si>
  <si>
    <t>ｺﾝﾊﾟｽｼﾓﾉｾｷ</t>
  </si>
  <si>
    <t>その他法人</t>
  </si>
  <si>
    <t>あそなび長府</t>
  </si>
  <si>
    <t>合同会社遊びと学び子ども発達支援所</t>
  </si>
  <si>
    <t>合同会社遊びと学び子ども発達支援所
（行村浩章）</t>
  </si>
  <si>
    <t>村田梨奈</t>
  </si>
  <si>
    <t>752-0956</t>
  </si>
  <si>
    <t>083-241-0024</t>
  </si>
  <si>
    <t>長府前八幡町2-25</t>
  </si>
  <si>
    <t>ｱｿﾅﾋﾞﾁｮｳﾌ</t>
  </si>
  <si>
    <t>さくら</t>
  </si>
  <si>
    <t>社会福祉法人緑樹会</t>
  </si>
  <si>
    <t>社会福祉法人緑樹会
（末谷千秋）</t>
  </si>
  <si>
    <t>塩谷一雅</t>
  </si>
  <si>
    <t>750-1114</t>
  </si>
  <si>
    <t>083-250-5533</t>
  </si>
  <si>
    <t>王喜本町五丁目4-14</t>
  </si>
  <si>
    <t>ｻｸﾗ</t>
  </si>
  <si>
    <t>びり～ぶ　あいりす館</t>
  </si>
  <si>
    <t>株式会社Fstage</t>
  </si>
  <si>
    <t>株式会社Fstage
（野内隆成）</t>
  </si>
  <si>
    <t>寺島幸博</t>
  </si>
  <si>
    <t>751-0853</t>
  </si>
  <si>
    <t>川中豊町七丁目4-27</t>
  </si>
  <si>
    <t>株式会社
ジョブ・ブレーン
（岡本　尚明）</t>
  </si>
  <si>
    <t>大田彩加</t>
  </si>
  <si>
    <t>083-249-6163</t>
  </si>
  <si>
    <t>ﾋｶﾘﾊｳｽﾊﾟｽﾃﾙ</t>
  </si>
  <si>
    <t>ＣＯＭＰＡＳＳ・
新下関駅前</t>
  </si>
  <si>
    <t>村井晴菜</t>
  </si>
  <si>
    <t>秋根南町一丁目2-24</t>
  </si>
  <si>
    <t>下関市こども発達
センター豊浦</t>
  </si>
  <si>
    <t>放課後デイ</t>
  </si>
  <si>
    <t>びり～ぶ</t>
  </si>
  <si>
    <t>株式会社F stage</t>
  </si>
  <si>
    <t>株式会社F stage
（野内隆成）</t>
  </si>
  <si>
    <t>室田裕子</t>
  </si>
  <si>
    <t>083-
277-0349</t>
  </si>
  <si>
    <t>川中豊町3丁目5-10</t>
  </si>
  <si>
    <t>ﾋﾞﾘｰﾌﾞ</t>
  </si>
  <si>
    <t>灯ハウス
パステル</t>
  </si>
  <si>
    <t>株式会社
ジョブ・ブレーン</t>
  </si>
  <si>
    <t>稗田西町7-10</t>
  </si>
  <si>
    <t>新規</t>
  </si>
  <si>
    <t>かもん丸</t>
  </si>
  <si>
    <t>合同会社知養</t>
  </si>
  <si>
    <t>合同会社知養
（前田政一）</t>
  </si>
  <si>
    <t>752-0955</t>
  </si>
  <si>
    <t>083-246-3001</t>
  </si>
  <si>
    <t>長府八幡町2-16</t>
  </si>
  <si>
    <t>ｶﾓﾝﾏﾙ</t>
  </si>
  <si>
    <t>放課後等デイサービスかのん</t>
  </si>
  <si>
    <t>株式会社CHAⅰNON</t>
  </si>
  <si>
    <t>株式会社CHAⅰNON
（森脇正勝）</t>
  </si>
  <si>
    <t>沢井静香</t>
  </si>
  <si>
    <t>751-0878</t>
  </si>
  <si>
    <t>083-250-9613</t>
  </si>
  <si>
    <t>秋根上町一丁目1ー43</t>
  </si>
  <si>
    <t>下関市秋根南町一丁目2-24</t>
  </si>
  <si>
    <t>751-0872</t>
  </si>
  <si>
    <t>083-249-5328</t>
  </si>
  <si>
    <t>ｺﾝﾊﾟｽｼﾝｼﾓﾉｾｷｴｷﾏ</t>
  </si>
  <si>
    <t>下関市川中豊町七丁目4-27</t>
  </si>
  <si>
    <t>090-3800-3747</t>
  </si>
  <si>
    <t>ﾋﾞﾘｰﾌﾞｱｲﾘｽｶﾝ</t>
  </si>
  <si>
    <t>保育所等訪問</t>
  </si>
  <si>
    <t>福祉型児童発達支援センター</t>
  </si>
  <si>
    <t>合同会社
遊びと学び
子ども発達支援所</t>
  </si>
  <si>
    <t>地域児童
福祉事業所
ぽけっと</t>
  </si>
  <si>
    <t>社会福祉法人
内日福祉会</t>
  </si>
  <si>
    <t>社会福祉法人
内日福祉会
（中本英樹）</t>
  </si>
  <si>
    <t>吉村聖子</t>
  </si>
  <si>
    <t>下関市秋根西町１丁目9-37</t>
  </si>
  <si>
    <t>083-250-6025</t>
  </si>
  <si>
    <t>秋根西町１丁目9-37</t>
  </si>
  <si>
    <t>ﾁｲｷｼﾞﾄﾞｳﾌｸｼｼﾞｷﾞｮｳｼｮﾎﾟｹｯﾄ</t>
  </si>
  <si>
    <t>あそなび川棚</t>
  </si>
  <si>
    <t>中島正昭</t>
  </si>
  <si>
    <t>下関市豊浦町黒井1852番地の7</t>
  </si>
  <si>
    <t>759-6312</t>
  </si>
  <si>
    <t>083-291-0249</t>
  </si>
  <si>
    <t>多機能型</t>
  </si>
  <si>
    <t>豊浦町黒井1852番地の7</t>
  </si>
  <si>
    <t>下関市立
長府第三保育園</t>
  </si>
  <si>
    <t>家田史子</t>
  </si>
  <si>
    <t>下関市立
長府第四保育園</t>
  </si>
  <si>
    <t>西谷縁</t>
  </si>
  <si>
    <t>下関市立
幸町保育園</t>
  </si>
  <si>
    <t>池田佳代</t>
  </si>
  <si>
    <t>社会福祉法人
きずな</t>
  </si>
  <si>
    <t>社会福祉法人
きずな
(田中和夫)</t>
  </si>
  <si>
    <t>田中浩二</t>
  </si>
  <si>
    <t>きっずさぽーとjump</t>
  </si>
  <si>
    <t>747-0031</t>
  </si>
  <si>
    <t>山口市</t>
  </si>
  <si>
    <t>ｷｯｽﾞｻﾎﾟｰﾄｼﾞｬﾝﾌﾟ</t>
  </si>
  <si>
    <t>社会福祉法人
下関大平学園
(福嶋正治)</t>
  </si>
  <si>
    <t>社会福祉法人
下関市
社会福祉事業団
（後藤吉秀）</t>
  </si>
  <si>
    <t>株式会社jump
（山田　丈文）</t>
  </si>
  <si>
    <t>株式会社jump
（山田　丈文）</t>
  </si>
  <si>
    <t>菊地義人</t>
  </si>
  <si>
    <t>株式会社jump
（山田　丈文）</t>
  </si>
  <si>
    <t>株式会社
つぐみ</t>
  </si>
  <si>
    <t>株式会社
つぐみ
（家永良恵）</t>
  </si>
  <si>
    <t>0827-28-5636</t>
  </si>
  <si>
    <t>0287-93-5571</t>
  </si>
  <si>
    <t>社会福祉法人
吉敷愛児園
（宮原　大地）</t>
  </si>
  <si>
    <t>独立行政法人地域医療機能推進機構
徳山中央病院
（山本修一）</t>
  </si>
  <si>
    <t>社会福祉法人
三光会
(入江聡)</t>
  </si>
  <si>
    <t>社会福祉法人
有倫館
(中村薫太郎)</t>
  </si>
  <si>
    <t>社会福祉法人
明照福祉会
(佐野和美)</t>
  </si>
  <si>
    <t>0820-
74-4590</t>
  </si>
  <si>
    <t>大字下田布施425-1</t>
  </si>
  <si>
    <t>社会福祉法人
うちうみ会
（内海裕治）</t>
  </si>
  <si>
    <t>川野　美智明</t>
  </si>
  <si>
    <t>小澤俊昭</t>
  </si>
  <si>
    <t>山崎隆夫</t>
  </si>
  <si>
    <t>北川博之</t>
  </si>
  <si>
    <t>加来千恵</t>
  </si>
  <si>
    <t>江本美穂</t>
  </si>
  <si>
    <t>白石春菜</t>
  </si>
  <si>
    <t>田村　祥子</t>
  </si>
  <si>
    <t>中川　智子</t>
  </si>
  <si>
    <t>神保　秀昭</t>
  </si>
  <si>
    <t>753-0241</t>
  </si>
  <si>
    <t>内田　朝子</t>
  </si>
  <si>
    <t>753-
0017</t>
  </si>
  <si>
    <t>今川　晋平</t>
  </si>
  <si>
    <t>末岡美佐子</t>
  </si>
  <si>
    <t>アイグラン保育園潮音</t>
  </si>
  <si>
    <t>アイグラン保育園宮前</t>
  </si>
  <si>
    <t>松崎　芳恵</t>
  </si>
  <si>
    <t>山口　理恵</t>
  </si>
  <si>
    <t>河本　知子</t>
  </si>
  <si>
    <t>片山　智子</t>
  </si>
  <si>
    <t>渡邉　優子</t>
  </si>
  <si>
    <t>金藤　いずみ</t>
  </si>
  <si>
    <t>小川　真理</t>
  </si>
  <si>
    <t>修正漏れ</t>
  </si>
  <si>
    <t>アイグラン保育園新宿通</t>
  </si>
  <si>
    <t>株式会社
アイグラン
（橋本　雅文）</t>
  </si>
  <si>
    <t>アイグラン保育園岐山通</t>
  </si>
  <si>
    <t>株式会社
アイグラン
（橋本　雅文）</t>
  </si>
  <si>
    <t>中嶋　美智代</t>
  </si>
  <si>
    <t>周南市岐山通３丁目１番</t>
  </si>
  <si>
    <t>745－0071</t>
  </si>
  <si>
    <t>0834-34-9106</t>
  </si>
  <si>
    <t>ｱｲｸﾞﾗﾝﾎｲｸｴﾝｷｻﾝﾄﾞｵﾘ</t>
  </si>
  <si>
    <t>memorytree周南保育園</t>
  </si>
  <si>
    <t>株式会社nexus</t>
  </si>
  <si>
    <t>株式会社nexus
( 鈴木　豪)</t>
  </si>
  <si>
    <t>原田　望美</t>
  </si>
  <si>
    <t>周南市新宿通三丁目24番</t>
  </si>
  <si>
    <t>0834-21-5888</t>
  </si>
  <si>
    <t>ﾒﾓﾘｰﾂﾘｰｼｭｳﾅﾝﾎｲｸｴﾝ</t>
  </si>
  <si>
    <t>R２年度経営者変更</t>
  </si>
  <si>
    <t>山野　康江</t>
  </si>
  <si>
    <t>こぐま保育園</t>
  </si>
  <si>
    <t>特定非営利活動法人みらい広場</t>
  </si>
  <si>
    <t>特定非営利活動法人みらい広場　　　　（三藤美智子）</t>
  </si>
  <si>
    <t>今井　玲子</t>
  </si>
  <si>
    <t>756-0038</t>
  </si>
  <si>
    <t>0836-83-5127</t>
  </si>
  <si>
    <t>大字有帆10509番地15</t>
  </si>
  <si>
    <t>ｺｸﾞﾏﾎｲｸｴﾝ</t>
  </si>
  <si>
    <t>萩尾　臣司</t>
  </si>
  <si>
    <t>門田　光規</t>
  </si>
  <si>
    <t xml:space="preserve">
山陽小野田市
(7)</t>
  </si>
  <si>
    <t>山根裕幸</t>
  </si>
  <si>
    <t>山本敏之</t>
  </si>
  <si>
    <t>江中幸夫</t>
  </si>
  <si>
    <t>姫井昌</t>
  </si>
  <si>
    <t>鈴木由美子</t>
  </si>
  <si>
    <t>社会福祉法人
山口県
社会福祉事業団
（内畠義裕）</t>
  </si>
  <si>
    <t>中川　慎也</t>
  </si>
  <si>
    <t>児玉　恭子</t>
  </si>
  <si>
    <t>生利　希</t>
  </si>
  <si>
    <t>就労準備型療育
シエロ</t>
  </si>
  <si>
    <t>株式会社アノニモ</t>
  </si>
  <si>
    <t>株式会社アノニモ
（瀨川規夫）</t>
  </si>
  <si>
    <t>瀨川　智絵</t>
  </si>
  <si>
    <t>759-0208</t>
  </si>
  <si>
    <t>0836-45-2424</t>
  </si>
  <si>
    <t>西宇部南2丁目１２－４１</t>
  </si>
  <si>
    <t>ｼｭｳﾛｳｼﾞｭﾝﾋﾞｶﾞﾀﾘｮｳｲｸｼｴﾛ</t>
  </si>
  <si>
    <t>サンライズ新川校</t>
  </si>
  <si>
    <t>株式会社サンライズ</t>
  </si>
  <si>
    <t>株式会社サンライズ
（平田賢悟）</t>
  </si>
  <si>
    <t>宇部市下条１－１－８</t>
  </si>
  <si>
    <t>755-0048</t>
  </si>
  <si>
    <t>0836-52-7992</t>
  </si>
  <si>
    <t>ｻﾝﾗｲｽﾞｼﾝｶﾜｺｳ</t>
  </si>
  <si>
    <t>こども発達ひろば　フォレスト</t>
  </si>
  <si>
    <t>医療法人社団鈴木小児科医院</t>
  </si>
  <si>
    <t>医療法人社団鈴木小児科医院
（鈴木康夫）</t>
  </si>
  <si>
    <t>鈴木　陽子</t>
  </si>
  <si>
    <t>宇部市今村北４丁目３５２６－１</t>
  </si>
  <si>
    <t>755-0155</t>
  </si>
  <si>
    <t>0836-51-1100</t>
  </si>
  <si>
    <t>今村北４丁目３５２６－１</t>
  </si>
  <si>
    <t>ｺﾄﾞﾓﾊｯﾀﾂﾋﾛﾊﾞﾌｫﾚｽﾄ</t>
  </si>
  <si>
    <t>山本啓子</t>
  </si>
  <si>
    <t>中嶋　一男</t>
  </si>
  <si>
    <t>前場進治</t>
  </si>
  <si>
    <t>753-0813</t>
  </si>
  <si>
    <t>083-941-5605</t>
  </si>
  <si>
    <t>特定非営利活動法人クロスロード</t>
  </si>
  <si>
    <t>特定非営利活動法人クロスロード
（山根律子）</t>
  </si>
  <si>
    <t>砂村　幹夫</t>
  </si>
  <si>
    <t>山口市阿知須字上荒内2080</t>
  </si>
  <si>
    <t>0836-39-6612</t>
  </si>
  <si>
    <t>ネムハイスクール　学習センター</t>
  </si>
  <si>
    <t>株式会社ノムラエキスパートモール</t>
  </si>
  <si>
    <t>株式会社ノムラエキスパートモール
（岸和田　竜男）</t>
  </si>
  <si>
    <t>篠原　友美子</t>
  </si>
  <si>
    <t>山口市小郡高砂町3－24伸光ビル１F</t>
  </si>
  <si>
    <t>083-976-1125</t>
  </si>
  <si>
    <t>小郡高砂町3－24伸光ビル１F</t>
  </si>
  <si>
    <t>ﾈﾑﾊｲｽｸｰﾙｶﾞｸｼｭｳｾﾝﾀｰ</t>
  </si>
  <si>
    <t>はあとf＋ｊ中央</t>
  </si>
  <si>
    <t>社会福祉法人青藍会</t>
  </si>
  <si>
    <t>社会福祉法人青藍会
（阿武　義人）</t>
  </si>
  <si>
    <t>徳永　剛大</t>
  </si>
  <si>
    <t>083-941-6790</t>
  </si>
  <si>
    <t>神田町４－８</t>
  </si>
  <si>
    <t>ﾊｱﾄｴﾌﾌﾟﾗｽｼﾞｪｲﾁｭｳｵｳ</t>
  </si>
  <si>
    <t>まえば小児科こども
支援　吉敷事業所</t>
  </si>
  <si>
    <t>医療法人まえば小児科クリニック</t>
  </si>
  <si>
    <t>医療法人まえば小児科クリニック
（前場　進治）</t>
  </si>
  <si>
    <t>前場　進治</t>
  </si>
  <si>
    <t>吉敷中東三丁目１３－６</t>
  </si>
  <si>
    <t>ﾏｴﾊﾞｼｮｳﾆｶｺﾄﾞﾓｼｴﾝﾖｼｷｼﾞｷﾞｮｳｼｮ</t>
  </si>
  <si>
    <t>岡本　直子</t>
  </si>
  <si>
    <t>永久　拓郎</t>
  </si>
  <si>
    <t>コペルプラス下松教室</t>
  </si>
  <si>
    <t>株式会社アイグラン</t>
  </si>
  <si>
    <t>大賀　奈美子</t>
  </si>
  <si>
    <t>下松市桜町3丁目15番15号</t>
  </si>
  <si>
    <t>744-001９</t>
  </si>
  <si>
    <t>0833-44-7307</t>
  </si>
  <si>
    <t>茶谷みどり</t>
  </si>
  <si>
    <t>合同会社こども
サポート未来
（藤田　博史）</t>
  </si>
  <si>
    <t>株式会社ダブリュー・イー・ダブリュー</t>
  </si>
  <si>
    <t>株式会社ダブリュー・イー・ダブリュー
（九内庸志）</t>
  </si>
  <si>
    <t>佐野　優</t>
  </si>
  <si>
    <t>あそなび埴生</t>
  </si>
  <si>
    <t>合同会社
遊びと学び子ども発達支援所
（行村　浩章）</t>
  </si>
  <si>
    <t>西野　李保</t>
  </si>
  <si>
    <t>083-241-0024</t>
  </si>
  <si>
    <t>大字埴生３２２８－８</t>
  </si>
  <si>
    <t>ｱｿﾅﾋﾞﾊﾌﾞ</t>
  </si>
  <si>
    <t>多機能型児童通所支援ﾐｯｸｽﾍﾞﾘｰONODA</t>
  </si>
  <si>
    <t>医療法人永孝会</t>
  </si>
  <si>
    <t>医療法人永孝会
（八丁裕次）</t>
  </si>
  <si>
    <t>桒原　奈苗</t>
  </si>
  <si>
    <t>756-0088</t>
  </si>
  <si>
    <t>070-2353-7370</t>
  </si>
  <si>
    <t>大字東高泊1232番１</t>
  </si>
  <si>
    <t>ﾀｷﾉｳｶﾞﾀｼﾞﾄﾞｳﾂｳｼｮｼｴﾝﾐｯｸｽﾍﾞﾘｰ</t>
  </si>
  <si>
    <t>山本　由紀</t>
  </si>
  <si>
    <t>柳　恭輔</t>
  </si>
  <si>
    <t>田中麻衣子</t>
  </si>
  <si>
    <t>青戸　将枝</t>
  </si>
  <si>
    <t>山川　恵佳</t>
  </si>
  <si>
    <t>梨子木　洸太</t>
  </si>
  <si>
    <t>前場進治</t>
  </si>
  <si>
    <t>みもざN</t>
  </si>
  <si>
    <t>一般社団法人みもざN</t>
  </si>
  <si>
    <t>一般社団法人
みもざN
（穐枝裕子）</t>
  </si>
  <si>
    <t>083-902-2060</t>
  </si>
  <si>
    <t>大内氷上5丁目１０－１４</t>
  </si>
  <si>
    <t>ﾐﾓｻﾞｴﾇ</t>
  </si>
  <si>
    <t>放課後等デイサービスまなびの</t>
  </si>
  <si>
    <t>株式会社やつなみ</t>
  </si>
  <si>
    <t>株式会社やつなみ
（久保田樹）</t>
  </si>
  <si>
    <t>ﾎｳｶｺﾞﾄｳﾃﾞｲｻｰﾋﾞｽ　ﾏﾅﾋﾞﾉ</t>
  </si>
  <si>
    <t>前場 進治</t>
  </si>
  <si>
    <t>永久卓郎</t>
  </si>
  <si>
    <t>フィールド　フォワード</t>
  </si>
  <si>
    <t>一般社団法人
フェア・フィールズ
（河角敏朗）</t>
  </si>
  <si>
    <t>松原　恵</t>
  </si>
  <si>
    <t>田島１３１４１</t>
  </si>
  <si>
    <t>ﾌｨｰﾙﾄﾞﾌｫﾜｰﾄﾞ</t>
  </si>
  <si>
    <t>こどもデイサービスセンター星ひろば</t>
  </si>
  <si>
    <t>社会福祉法人
緑山会</t>
  </si>
  <si>
    <t>社会福祉法人緑山会
（齋藤淳）</t>
  </si>
  <si>
    <t>小蓑　貴史</t>
  </si>
  <si>
    <t>744-0005</t>
  </si>
  <si>
    <t>0833-48-8545</t>
  </si>
  <si>
    <t>古川町3丁目1番2号</t>
  </si>
  <si>
    <t>ｺﾄﾞﾓﾃﾞｲｻｰﾋﾞｽｾﾝﾀｰﾎｼﾋﾛﾊﾞ</t>
  </si>
  <si>
    <t>田畑扶美子</t>
  </si>
  <si>
    <t>茶谷　みどり</t>
  </si>
  <si>
    <t>放課後等デイサービスHOORAY</t>
  </si>
  <si>
    <t>株式会社
TOMONY</t>
  </si>
  <si>
    <t>株式会社
TOMONY
（沖朋之）</t>
  </si>
  <si>
    <t>沖　友美</t>
  </si>
  <si>
    <t>741-0071</t>
  </si>
  <si>
    <t>0827-35-5991</t>
  </si>
  <si>
    <t>牛野谷町1丁目5番7号</t>
  </si>
  <si>
    <t>ﾎｳｶｺﾞﾄｳﾃﾞｲｻｰﾋﾞｽﾌｰﾚｳ</t>
  </si>
  <si>
    <t>福田　悦子</t>
  </si>
  <si>
    <t>インクルー・ユース若宮</t>
  </si>
  <si>
    <t>株式会社
グローバルパートナーズ</t>
  </si>
  <si>
    <t>株式会社グローバルパートナーズ
（藤井貴行）</t>
  </si>
  <si>
    <t>藤井　貴行</t>
  </si>
  <si>
    <t>745-0016</t>
  </si>
  <si>
    <t>若宮町1丁目21番地代々木若宮ビル３F</t>
  </si>
  <si>
    <t>インクルーユースワカミヤ</t>
  </si>
  <si>
    <t>秋永　啓太</t>
  </si>
  <si>
    <t>河村　昇治</t>
  </si>
  <si>
    <t>西村絵里香</t>
  </si>
  <si>
    <t>放課後等デイサービスステップ</t>
  </si>
  <si>
    <t>株式会社シノハラ</t>
  </si>
  <si>
    <t>株式会社シノハラ
（篠原　美弥子）</t>
  </si>
  <si>
    <t>藤井　勝透</t>
  </si>
  <si>
    <t>756-0872</t>
  </si>
  <si>
    <t>0836-39-8280</t>
  </si>
  <si>
    <t>大字小野田字鍛冶屋３２０８－１</t>
  </si>
  <si>
    <t>ﾎｳｶｺﾞﾄｳﾃﾞｲｻｰﾋﾞｽｽﾃｯﾌﾟ</t>
  </si>
  <si>
    <t>才木　優士</t>
  </si>
  <si>
    <t>山本　珠美</t>
  </si>
  <si>
    <t>一般社団法人童仁会</t>
  </si>
  <si>
    <t>一般社団法人
童仁会
（池本亜美）</t>
  </si>
  <si>
    <t>川﨑　由美</t>
  </si>
  <si>
    <t>755-0031</t>
  </si>
  <si>
    <t>0836-
43-7333</t>
  </si>
  <si>
    <t>常磐町2丁目1－28</t>
  </si>
  <si>
    <t>ｺﾄﾞﾓﾊｯﾀﾂｻｰｸﾙﾊﾞﾝﾋﾞ</t>
  </si>
  <si>
    <t>0835-28-8585</t>
  </si>
  <si>
    <t>大字浜方字大浜五ノ枡699番60</t>
  </si>
  <si>
    <t>保育所等訪問支援事業所えがお</t>
  </si>
  <si>
    <t>社会福祉法人立正たちばな会</t>
  </si>
  <si>
    <t>社会福祉法人
立正たちばな会
（渡邊泰學）</t>
  </si>
  <si>
    <t>月森　茂視</t>
  </si>
  <si>
    <t>741-0082</t>
  </si>
  <si>
    <t>0827-
28-0708</t>
  </si>
  <si>
    <t>川西１丁目５番１８号</t>
  </si>
  <si>
    <t>ﾎｲｸｼｮﾄｳﾎﾓﾝｼｴﾝｼﾞｷﾞｮｳｼｮｴｶﾞｵ</t>
  </si>
  <si>
    <t>大字大河内2180-1</t>
  </si>
  <si>
    <t>はたぶ園</t>
  </si>
  <si>
    <t>社会福祉法人
下関市
社会福祉事業団
（後藤吉秀）</t>
  </si>
  <si>
    <t>阿部　恒信</t>
  </si>
  <si>
    <t>福児発達セ</t>
  </si>
  <si>
    <t>幡生本町26番12号</t>
  </si>
  <si>
    <t>ﾊﾀﾌﾞｴﾝ</t>
  </si>
  <si>
    <t>むくっこ</t>
  </si>
  <si>
    <t>足立宏子</t>
  </si>
  <si>
    <t>生野町二丁目28-20</t>
  </si>
  <si>
    <t>ﾑｸｯｺ</t>
  </si>
  <si>
    <t>下関市
こども発達センター
どーなつ</t>
  </si>
  <si>
    <t>社会福祉法人
下関市
社会福祉事業団
（後藤吉秀）</t>
  </si>
  <si>
    <t>後藤　吉秀</t>
  </si>
  <si>
    <t>751-0830</t>
  </si>
  <si>
    <t>幡生新町1番10号</t>
  </si>
  <si>
    <t>ｼﾓﾉｾｷｼｺﾄﾞﾓﾊｯﾀﾂｾﾝﾀｰﾄﾞｰﾅﾂ</t>
  </si>
  <si>
    <t>下関市こども発達
センター豊浦</t>
  </si>
  <si>
    <t>759-6301</t>
  </si>
  <si>
    <t>083-
227-3110</t>
  </si>
  <si>
    <t>豊浦町川棚6895-1</t>
  </si>
  <si>
    <t>ｼﾓﾉｾｷｼｺﾄﾞﾓﾊｯﾀﾂｾﾝﾀｰﾄﾖｳﾗﾌﾞﾝｼﾂ</t>
  </si>
  <si>
    <t>大下　仁美</t>
  </si>
  <si>
    <t>ＣＯＭＰＡＳＳ・下関</t>
  </si>
  <si>
    <t>株式会社三葉</t>
  </si>
  <si>
    <t>株式会社三葉
（北田健二）</t>
  </si>
  <si>
    <t>村井　晴菜</t>
  </si>
  <si>
    <t>751-0849</t>
  </si>
  <si>
    <t>083-227-4328</t>
  </si>
  <si>
    <t>綾羅木本町二丁目2-1</t>
  </si>
  <si>
    <t>ｺﾝﾊﾟｽｼﾓﾉｾｷ</t>
  </si>
  <si>
    <t>今岡　静子</t>
  </si>
  <si>
    <t xml:space="preserve">
下関地域
福祉事業所
きしゃぽっぽ</t>
  </si>
  <si>
    <t>労働者協同組合ワーカーズコープ・センター事業団</t>
  </si>
  <si>
    <t>労働者協同組合ワーカーズコープ・センター事業団
（田嶋羊子）</t>
  </si>
  <si>
    <t>髙山　靖子</t>
  </si>
  <si>
    <t>古家　直美</t>
  </si>
  <si>
    <t>三石　理絵</t>
  </si>
  <si>
    <t>びり～ぶ　あいりす館</t>
  </si>
  <si>
    <t>株式会社Fstage</t>
  </si>
  <si>
    <t>株式会社Fstage
（野内隆成）</t>
  </si>
  <si>
    <t>倉数　愛実</t>
  </si>
  <si>
    <t>090-3800-3747</t>
  </si>
  <si>
    <t>川中豊町七丁目4-27</t>
  </si>
  <si>
    <t>ﾋﾞﾘｰﾌﾞｱｲﾘｽｶﾝ</t>
  </si>
  <si>
    <t>ＣＯＭＰＡＳＳ・
新下関駅前</t>
  </si>
  <si>
    <t>村井晴菜</t>
  </si>
  <si>
    <t>751-0872</t>
  </si>
  <si>
    <t>083-249-5328</t>
  </si>
  <si>
    <t>秋根南町一丁目2-24</t>
  </si>
  <si>
    <t>ｺﾝﾊﾟｽｼﾝｼﾓﾉｾｷｴｷﾏ</t>
  </si>
  <si>
    <t>運動療育センター
ここる</t>
  </si>
  <si>
    <t>株式会社リハピス</t>
  </si>
  <si>
    <t>株式会社リハピス
（富村義隆）</t>
  </si>
  <si>
    <t>大村　祐介</t>
  </si>
  <si>
    <t>752-0916</t>
  </si>
  <si>
    <t>083-242-0556</t>
  </si>
  <si>
    <t>王司上町二丁目5-9</t>
  </si>
  <si>
    <t>ｳﾝﾄﾞｳﾘｮｸｾﾝﾀｰｺｺﾙ</t>
  </si>
  <si>
    <t>にじいろ</t>
  </si>
  <si>
    <t>株式会社Believe and Trust</t>
  </si>
  <si>
    <t>株式会社Believe and Trust
（米田　孝）</t>
  </si>
  <si>
    <t>猪塚　佳子</t>
  </si>
  <si>
    <t>083-242-2080</t>
  </si>
  <si>
    <t>勝谷新町二丁目７番８号</t>
  </si>
  <si>
    <t>ﾆｼﾞｲﾛ</t>
  </si>
  <si>
    <t>多機能</t>
  </si>
  <si>
    <t>生野町二丁目27-7</t>
  </si>
  <si>
    <t>下関市立
吉見保育園</t>
  </si>
  <si>
    <t>下関市立
長府第二保育園</t>
  </si>
  <si>
    <t>下関市立
双葉保育園</t>
  </si>
  <si>
    <t>豊浦町大字宇賀字川嶋12984-1</t>
  </si>
  <si>
    <t>橘利行</t>
  </si>
  <si>
    <t>澄川　忠男</t>
  </si>
  <si>
    <t>林　愼一</t>
  </si>
  <si>
    <t>久保　晴宣</t>
  </si>
  <si>
    <t>平松　繁泰</t>
  </si>
  <si>
    <t>社会福祉法人
共楽園
(伊藤己千代)</t>
  </si>
  <si>
    <t>社会福祉法人
共楽園
（伊藤己千代）</t>
  </si>
  <si>
    <t>社会福祉法人
暁会
（吉水秋子）</t>
  </si>
  <si>
    <t>社会福祉法人
山口県
社会福祉事業団
（内畑　義裕）</t>
  </si>
  <si>
    <t>一般社団法人キッズプラス
（三池　収亮）</t>
  </si>
  <si>
    <t>社会福祉法人山陽小野田市社会福祉事業団
（出口　善則）</t>
  </si>
  <si>
    <r>
      <rPr>
        <sz val="9"/>
        <color indexed="8"/>
        <rFont val="ＭＳ Ｐ明朝"/>
        <family val="1"/>
      </rPr>
      <t>特定非営利活動法人</t>
    </r>
    <r>
      <rPr>
        <sz val="10"/>
        <color indexed="8"/>
        <rFont val="ＭＳ Ｐ明朝"/>
        <family val="1"/>
      </rPr>
      <t xml:space="preserve">
しあわせのランプ</t>
    </r>
  </si>
  <si>
    <r>
      <rPr>
        <sz val="9"/>
        <color indexed="8"/>
        <rFont val="ＭＳ Ｐ明朝"/>
        <family val="1"/>
      </rPr>
      <t>特定非営利活動法人</t>
    </r>
    <r>
      <rPr>
        <sz val="10"/>
        <color indexed="8"/>
        <rFont val="ＭＳ Ｐ明朝"/>
        <family val="1"/>
      </rPr>
      <t xml:space="preserve">
しあわせのランプ
（西本安男）</t>
    </r>
  </si>
  <si>
    <t>中村昌子</t>
  </si>
  <si>
    <t>松原和歌子</t>
  </si>
  <si>
    <t>河田洋子</t>
  </si>
  <si>
    <t>竹永弘枝</t>
  </si>
  <si>
    <t>古田健一郎</t>
  </si>
  <si>
    <t>五反徹</t>
  </si>
  <si>
    <t>社会福祉法人
孝志会
（見山祥昭）</t>
  </si>
  <si>
    <t>社会福祉法人
平田保育園
(白木英男)</t>
  </si>
  <si>
    <t>社会福祉法人
文殊会
(桑原　眞)</t>
  </si>
  <si>
    <t>社会福祉法人
文殊会
（桑原　眞）</t>
  </si>
  <si>
    <t>社会福祉法人
石井手保育園
(柳井清次)</t>
  </si>
  <si>
    <r>
      <t>宗教法人
了圓寺
(丘  美弥</t>
    </r>
    <r>
      <rPr>
        <strike/>
        <sz val="10"/>
        <color indexed="8"/>
        <rFont val="ＭＳ Ｐ明朝"/>
        <family val="1"/>
      </rPr>
      <t>俊美</t>
    </r>
    <r>
      <rPr>
        <sz val="10"/>
        <color indexed="8"/>
        <rFont val="ＭＳ Ｐ明朝"/>
        <family val="1"/>
      </rPr>
      <t>)</t>
    </r>
  </si>
  <si>
    <t>独立行政法人
国立病院機構
柳井医療センター
（宮地隆史）</t>
  </si>
  <si>
    <t>宮地隆史</t>
  </si>
  <si>
    <t>南町3丁目2番2号</t>
  </si>
  <si>
    <t>こども発達
サークル・バンビ</t>
  </si>
  <si>
    <t>山口市
(2)</t>
  </si>
  <si>
    <t>橘利行</t>
  </si>
  <si>
    <t>來見田由紀恵</t>
  </si>
  <si>
    <t>中村　優子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</si>
</sst>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[$-411]ggge&quot;年&quot;m&quot;月&quot;d&quot;日&quot;;@"/>
    <numFmt numFmtId="186" formatCode="yyyymmdd"/>
    <numFmt numFmtId="187" formatCode="#,##0_ "/>
    <numFmt numFmtId="188" formatCode="[$-411]ge\.mm\.dd"/>
    <numFmt numFmtId="189" formatCode="&quot;下関市&quot;\&amp;"/>
    <numFmt numFmtId="190" formatCode="\(0\)"/>
    <numFmt numFmtId="191" formatCode="0_);\(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b/>
      <sz val="9"/>
      <name val="MS P ゴシック"/>
      <family val="3"/>
    </font>
    <font>
      <sz val="9"/>
      <name val="MS P 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trike/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trike/>
      <sz val="10"/>
      <color theme="1"/>
      <name val="ＭＳ Ｐ明朝"/>
      <family val="1"/>
    </font>
    <font>
      <sz val="10"/>
      <color theme="1"/>
      <name val="Calibri"/>
      <family val="3"/>
    </font>
    <font>
      <b/>
      <sz val="9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double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>
        <color rgb="FFC0C0C0"/>
      </right>
      <top>
        <color indexed="63"/>
      </top>
      <bottom style="thin"/>
    </border>
    <border>
      <left style="thin">
        <color rgb="FFC0C0C0"/>
      </left>
      <right style="thin">
        <color rgb="FFC0C0C0"/>
      </right>
      <top>
        <color indexed="63"/>
      </top>
      <bottom style="thin"/>
    </border>
    <border>
      <left style="thin">
        <color rgb="FFC0C0C0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>
        <color rgb="FFC0C0C0"/>
      </right>
      <top style="thin"/>
      <bottom style="thin"/>
    </border>
    <border>
      <left style="thin">
        <color rgb="FFC0C0C0"/>
      </left>
      <right style="thin">
        <color rgb="FFC0C0C0"/>
      </right>
      <top style="thin"/>
      <bottom style="thin"/>
    </border>
    <border>
      <left style="thin">
        <color rgb="FFC0C0C0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/>
      <top>
        <color indexed="63"/>
      </top>
      <bottom style="thin">
        <color rgb="FFC0C0C0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 style="thin">
        <color rgb="FFC0C0C0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/>
      <top style="thin">
        <color rgb="FFC0C0C0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 diagonalUp="1">
      <left style="double"/>
      <right style="double"/>
      <top style="thin"/>
      <bottom style="thin"/>
      <diagonal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 diagonalUp="1">
      <left style="double"/>
      <right style="double"/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 diagonalUp="1">
      <left style="double"/>
      <right style="double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double"/>
      <right style="double"/>
      <top style="thin"/>
      <bottom style="hair"/>
      <diagonal style="thin"/>
    </border>
    <border diagonalUp="1">
      <left style="double"/>
      <right style="double"/>
      <top style="hair"/>
      <bottom style="hair"/>
      <diagonal style="thin"/>
    </border>
    <border>
      <left style="thin"/>
      <right style="thin"/>
      <top style="hair"/>
      <bottom style="thin"/>
    </border>
    <border diagonalUp="1">
      <left style="double"/>
      <right style="double"/>
      <top style="hair"/>
      <bottom style="thin"/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C0C0C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rgb="FFC0C0C0"/>
      </left>
      <right style="thin">
        <color theme="1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>
        <color indexed="63"/>
      </bottom>
    </border>
    <border>
      <left style="thin"/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/>
      <top style="thin">
        <color theme="0" tint="-0.149959996342659"/>
      </top>
      <bottom style="thin"/>
    </border>
    <border>
      <left style="thin">
        <color rgb="FFC0C0C0"/>
      </left>
      <right style="thin"/>
      <top style="thin"/>
      <bottom style="thin">
        <color rgb="FFC0C0C0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hair"/>
      <right style="thin"/>
      <top style="thin">
        <color rgb="FFC0C0C0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>
        <color indexed="22"/>
      </right>
      <top style="hair"/>
      <bottom style="thin">
        <color indexed="22"/>
      </bottom>
    </border>
    <border>
      <left style="thin"/>
      <right style="thin">
        <color rgb="FFC0C0C0"/>
      </right>
      <top style="thin">
        <color rgb="FFC0C0C0"/>
      </top>
      <bottom style="thin">
        <color theme="0" tint="-0.149959996342659"/>
      </bottom>
    </border>
    <border>
      <left style="thin">
        <color rgb="FFC0C0C0"/>
      </left>
      <right style="thin">
        <color rgb="FFC0C0C0"/>
      </right>
      <top style="thin">
        <color theme="0" tint="-0.149959996342659"/>
      </top>
      <bottom style="thin">
        <color theme="0" tint="-0.149990007281303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theme="0" tint="-0.149959996342659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thin">
        <color rgb="FFC0C0C0"/>
      </right>
      <top style="hair"/>
      <bottom style="hair"/>
    </border>
    <border>
      <left style="thin">
        <color rgb="FFC0C0C0"/>
      </left>
      <right style="thin"/>
      <top style="hair"/>
      <bottom style="hair">
        <color rgb="FFC0C0C0"/>
      </bottom>
    </border>
    <border>
      <left style="thin"/>
      <right style="hair"/>
      <top style="hair"/>
      <bottom style="thin">
        <color rgb="FFC0C0C0"/>
      </bottom>
    </border>
    <border>
      <left style="hair"/>
      <right style="hair"/>
      <top style="hair"/>
      <bottom style="thin">
        <color rgb="FFC0C0C0"/>
      </bottom>
    </border>
    <border>
      <left style="hair"/>
      <right style="thin">
        <color rgb="FFC0C0C0"/>
      </right>
      <top style="hair"/>
      <bottom style="thin">
        <color rgb="FFC0C0C0"/>
      </bottom>
    </border>
    <border>
      <left style="thin">
        <color rgb="FFC0C0C0"/>
      </left>
      <right style="thin"/>
      <top style="hair">
        <color rgb="FFC0C0C0"/>
      </top>
      <bottom style="thin">
        <color rgb="FFC0C0C0"/>
      </bottom>
    </border>
    <border>
      <left style="hair"/>
      <right style="hair"/>
      <top style="hair"/>
      <bottom>
        <color indexed="63"/>
      </bottom>
    </border>
    <border>
      <left style="hair"/>
      <right style="thin">
        <color rgb="FFC0C0C0"/>
      </right>
      <top>
        <color indexed="63"/>
      </top>
      <bottom>
        <color indexed="63"/>
      </bottom>
    </border>
    <border>
      <left>
        <color indexed="63"/>
      </left>
      <right style="thin">
        <color rgb="FFC0C0C0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>
        <color rgb="FFC0C0C0"/>
      </bottom>
    </border>
    <border>
      <left style="hair"/>
      <right>
        <color indexed="63"/>
      </right>
      <top style="hair"/>
      <bottom style="hair"/>
    </border>
    <border>
      <left style="thin">
        <color rgb="FFC0C0C0"/>
      </left>
      <right style="hair">
        <color rgb="FFC0C0C0"/>
      </right>
      <top style="thin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C0C0C0"/>
      </top>
      <bottom style="hair">
        <color rgb="FFC0C0C0"/>
      </bottom>
    </border>
    <border>
      <left style="hair">
        <color rgb="FFC0C0C0"/>
      </left>
      <right style="thin">
        <color rgb="FFC0C0C0"/>
      </right>
      <top style="thin">
        <color rgb="FFC0C0C0"/>
      </top>
      <bottom style="hair">
        <color rgb="FFC0C0C0"/>
      </bottom>
    </border>
    <border>
      <left style="thin">
        <color rgb="FFC0C0C0"/>
      </left>
      <right style="hair">
        <color rgb="FFC0C0C0"/>
      </right>
      <top style="hair">
        <color rgb="FFC0C0C0"/>
      </top>
      <bottom style="thin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C0C0C0"/>
      </bottom>
    </border>
    <border>
      <left style="hair">
        <color rgb="FFC0C0C0"/>
      </left>
      <right style="thin">
        <color rgb="FFC0C0C0"/>
      </right>
      <top style="hair">
        <color rgb="FFC0C0C0"/>
      </top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 style="thin">
        <color theme="0" tint="-0.149959996342659"/>
      </bottom>
    </border>
    <border>
      <left style="thin"/>
      <right style="hair"/>
      <top>
        <color indexed="63"/>
      </top>
      <bottom>
        <color indexed="63"/>
      </bottom>
    </border>
    <border>
      <left style="thin">
        <color rgb="FFC0C0C0"/>
      </left>
      <right style="thin"/>
      <top>
        <color indexed="63"/>
      </top>
      <bottom>
        <color indexed="63"/>
      </bottom>
    </border>
    <border>
      <left style="thin">
        <color rgb="FFC0C0C0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theme="1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>
        <color theme="0" tint="-0.1499900072813034"/>
      </left>
      <right style="thin"/>
      <top style="thin">
        <color theme="0" tint="-0.149959996342659"/>
      </top>
      <bottom style="thin">
        <color theme="0" tint="-0.1499900072813034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/>
    </border>
    <border>
      <left>
        <color indexed="63"/>
      </left>
      <right style="thin"/>
      <top style="thin">
        <color theme="0" tint="-0.1499900072813034"/>
      </top>
      <bottom style="thin"/>
    </border>
    <border>
      <left style="hair"/>
      <right style="hair"/>
      <top style="hair"/>
      <bottom style="thin">
        <color theme="1"/>
      </bottom>
    </border>
    <border>
      <left style="hair"/>
      <right style="thin"/>
      <top style="hair"/>
      <bottom style="thin">
        <color theme="1"/>
      </bottom>
    </border>
    <border>
      <left style="thin">
        <color rgb="FFC0C0C0"/>
      </left>
      <right style="thin">
        <color theme="1"/>
      </right>
      <top>
        <color indexed="63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theme="0" tint="-0.24997000396251678"/>
      </bottom>
    </border>
    <border>
      <left style="thin">
        <color rgb="FFC0C0C0"/>
      </left>
      <right style="thin">
        <color rgb="FFC0C0C0"/>
      </right>
      <top style="thin">
        <color theme="0" tint="-0.24997000396251678"/>
      </top>
      <bottom style="thin">
        <color rgb="FFC0C0C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C0C0C0"/>
      </left>
      <right style="thin">
        <color theme="1"/>
      </right>
      <top style="thin">
        <color rgb="FFC0C0C0"/>
      </top>
      <bottom>
        <color indexed="63"/>
      </bottom>
    </border>
    <border>
      <left style="thin"/>
      <right style="hair"/>
      <top style="hair"/>
      <bottom style="thin">
        <color theme="0" tint="-0.24997000396251678"/>
      </bottom>
    </border>
    <border>
      <left style="hair"/>
      <right style="hair"/>
      <top style="hair"/>
      <bottom style="thin">
        <color theme="0" tint="-0.24997000396251678"/>
      </bottom>
    </border>
    <border>
      <left style="hair"/>
      <right style="thin"/>
      <top style="hair"/>
      <bottom style="thin">
        <color theme="0" tint="-0.24997000396251678"/>
      </bottom>
    </border>
    <border>
      <left style="hair"/>
      <right style="thin">
        <color theme="1"/>
      </right>
      <top>
        <color indexed="63"/>
      </top>
      <bottom style="hair"/>
    </border>
    <border>
      <left style="hair"/>
      <right style="thin"/>
      <top style="thin">
        <color indexed="22"/>
      </top>
      <bottom style="thin">
        <color indexed="22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hair"/>
      <right style="thin"/>
      <top style="thin">
        <color rgb="FFC0C0C0"/>
      </top>
      <bottom style="thin">
        <color rgb="FFC0C0C0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/>
      <top style="thin">
        <color rgb="FFC0C0C0"/>
      </top>
      <bottom style="thin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hair">
        <color indexed="22"/>
      </bottom>
    </border>
    <border>
      <left style="dotted">
        <color indexed="22"/>
      </left>
      <right style="thin"/>
      <top style="thin">
        <color indexed="22"/>
      </top>
      <bottom style="hair">
        <color indexed="22"/>
      </bottom>
    </border>
    <border>
      <left>
        <color indexed="63"/>
      </left>
      <right style="hair"/>
      <top style="hair"/>
      <bottom style="hair"/>
    </border>
    <border>
      <left style="hair"/>
      <right style="thin">
        <color theme="1"/>
      </right>
      <top style="hair"/>
      <bottom style="hair"/>
    </border>
    <border>
      <left style="thin">
        <color rgb="FFC0C0C0"/>
      </left>
      <right style="hair">
        <color rgb="FFC0C0C0"/>
      </right>
      <top style="hair"/>
      <bottom style="hair">
        <color rgb="FFC0C0C0"/>
      </bottom>
    </border>
    <border>
      <left style="hair">
        <color rgb="FFC0C0C0"/>
      </left>
      <right style="hair">
        <color rgb="FFC0C0C0"/>
      </right>
      <top style="hair"/>
      <bottom style="hair">
        <color rgb="FFC0C0C0"/>
      </bottom>
    </border>
    <border>
      <left style="hair">
        <color rgb="FFC0C0C0"/>
      </left>
      <right style="hair"/>
      <top style="hair"/>
      <bottom style="hair">
        <color rgb="FFC0C0C0"/>
      </bottom>
    </border>
    <border>
      <left style="hair">
        <color rgb="FFC0C0C0"/>
      </left>
      <right style="hair"/>
      <top style="hair">
        <color rgb="FFC0C0C0"/>
      </top>
      <bottom style="thin">
        <color rgb="FFC0C0C0"/>
      </bottom>
    </border>
    <border>
      <left style="thin"/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/>
      <top style="thin">
        <color theme="0" tint="-0.149959996342659"/>
      </top>
      <bottom>
        <color indexed="63"/>
      </bottom>
    </border>
    <border>
      <left style="thin"/>
      <right style="thin">
        <color rgb="FFC0C0C0"/>
      </right>
      <top style="thin">
        <color rgb="FFC0C0C0"/>
      </top>
      <bottom style="thin">
        <color theme="0" tint="-0.24993999302387238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theme="0" tint="-0.24993999302387238"/>
      </bottom>
    </border>
    <border>
      <left style="thin">
        <color rgb="FFC0C0C0"/>
      </left>
      <right style="thin"/>
      <top style="thin">
        <color rgb="FFC0C0C0"/>
      </top>
      <bottom style="thin">
        <color theme="0" tint="-0.24993999302387238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thin">
        <color rgb="FFC0C0C0"/>
      </top>
      <bottom style="hair"/>
    </border>
    <border>
      <left style="hair"/>
      <right style="hair"/>
      <top style="thin">
        <color rgb="FFC0C0C0"/>
      </top>
      <bottom style="hair"/>
    </border>
    <border>
      <left style="hair"/>
      <right style="thin">
        <color rgb="FFC0C0C0"/>
      </right>
      <top style="thin">
        <color rgb="FFC0C0C0"/>
      </top>
      <bottom style="hair"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theme="0" tint="-0.24993999302387238"/>
      </bottom>
    </border>
    <border>
      <left style="thin">
        <color indexed="22"/>
      </left>
      <right style="thin">
        <color theme="1"/>
      </right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thin">
        <color theme="0" tint="-0.24993999302387238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theme="0" tint="-0.24997000396251678"/>
      </bottom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/>
    </border>
    <border>
      <left>
        <color indexed="63"/>
      </left>
      <right style="thin">
        <color theme="0" tint="-0.24997000396251678"/>
      </right>
      <top style="thin">
        <color indexed="22"/>
      </top>
      <bottom style="thin"/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/>
    </border>
    <border>
      <left>
        <color indexed="63"/>
      </left>
      <right style="thin">
        <color rgb="FFC0C0C0"/>
      </right>
      <top>
        <color indexed="63"/>
      </top>
      <bottom style="thin"/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rgb="FFC0C0C0"/>
      </top>
      <bottom style="thin"/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theme="0" tint="-0.24997000396251678"/>
      </right>
      <top style="thin">
        <color rgb="FFC0C0C0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rgb="FFC0C0C0"/>
      </left>
      <right style="thin">
        <color rgb="FFC0C0C0"/>
      </right>
      <top style="thin"/>
      <bottom style="thin">
        <color rgb="FFC0C0C0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 style="thick"/>
    </border>
    <border>
      <left style="thick"/>
      <right style="thin"/>
      <top style="double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78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5" fillId="0" borderId="11" xfId="0" applyFont="1" applyFill="1" applyBorder="1" applyAlignment="1">
      <alignment horizontal="right" vertical="center"/>
    </xf>
    <xf numFmtId="0" fontId="25" fillId="0" borderId="33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/>
    </xf>
    <xf numFmtId="0" fontId="25" fillId="0" borderId="34" xfId="0" applyFont="1" applyFill="1" applyBorder="1" applyAlignment="1">
      <alignment horizontal="right" vertical="center"/>
    </xf>
    <xf numFmtId="0" fontId="25" fillId="0" borderId="35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25" fillId="24" borderId="0" xfId="0" applyFont="1" applyFill="1" applyAlignment="1">
      <alignment horizontal="right" vertical="center"/>
    </xf>
    <xf numFmtId="0" fontId="25" fillId="24" borderId="11" xfId="0" applyFont="1" applyFill="1" applyBorder="1" applyAlignment="1">
      <alignment horizontal="right" vertical="center"/>
    </xf>
    <xf numFmtId="0" fontId="25" fillId="24" borderId="35" xfId="0" applyFont="1" applyFill="1" applyBorder="1" applyAlignment="1">
      <alignment vertical="center"/>
    </xf>
    <xf numFmtId="0" fontId="25" fillId="24" borderId="33" xfId="0" applyFont="1" applyFill="1" applyBorder="1" applyAlignment="1">
      <alignment horizontal="right" vertical="center"/>
    </xf>
    <xf numFmtId="0" fontId="25" fillId="24" borderId="11" xfId="0" applyFont="1" applyFill="1" applyBorder="1" applyAlignment="1">
      <alignment vertical="center"/>
    </xf>
    <xf numFmtId="0" fontId="25" fillId="24" borderId="12" xfId="0" applyFont="1" applyFill="1" applyBorder="1" applyAlignment="1">
      <alignment horizontal="right" vertical="center"/>
    </xf>
    <xf numFmtId="0" fontId="25" fillId="24" borderId="36" xfId="0" applyFont="1" applyFill="1" applyBorder="1" applyAlignment="1">
      <alignment vertical="center"/>
    </xf>
    <xf numFmtId="0" fontId="25" fillId="24" borderId="34" xfId="0" applyFont="1" applyFill="1" applyBorder="1" applyAlignment="1">
      <alignment horizontal="right" vertical="center"/>
    </xf>
    <xf numFmtId="0" fontId="25" fillId="24" borderId="12" xfId="0" applyFont="1" applyFill="1" applyBorder="1" applyAlignment="1">
      <alignment vertical="center"/>
    </xf>
    <xf numFmtId="0" fontId="25" fillId="24" borderId="37" xfId="64" applyFont="1" applyFill="1" applyBorder="1" applyAlignment="1">
      <alignment horizontal="distributed" vertical="center" wrapText="1"/>
      <protection/>
    </xf>
    <xf numFmtId="0" fontId="25" fillId="24" borderId="38" xfId="64" applyFont="1" applyFill="1" applyBorder="1" applyAlignment="1">
      <alignment horizontal="distributed" vertical="center" wrapText="1"/>
      <protection/>
    </xf>
    <xf numFmtId="185" fontId="25" fillId="24" borderId="38" xfId="64" applyNumberFormat="1" applyFont="1" applyFill="1" applyBorder="1" applyAlignment="1">
      <alignment horizontal="center" vertical="center" shrinkToFit="1"/>
      <protection/>
    </xf>
    <xf numFmtId="49" fontId="25" fillId="24" borderId="39" xfId="64" applyNumberFormat="1" applyFont="1" applyFill="1" applyBorder="1" applyAlignment="1">
      <alignment horizontal="left" vertical="center" wrapText="1"/>
      <protection/>
    </xf>
    <xf numFmtId="49" fontId="25" fillId="24" borderId="40" xfId="64" applyNumberFormat="1" applyFont="1" applyFill="1" applyBorder="1" applyAlignment="1">
      <alignment horizontal="left" vertical="center" wrapText="1"/>
      <protection/>
    </xf>
    <xf numFmtId="0" fontId="25" fillId="24" borderId="40" xfId="64" applyFont="1" applyFill="1" applyBorder="1" applyAlignment="1">
      <alignment horizontal="left" vertical="center" wrapText="1"/>
      <protection/>
    </xf>
    <xf numFmtId="0" fontId="25" fillId="24" borderId="40" xfId="0" applyFont="1" applyFill="1" applyBorder="1" applyAlignment="1">
      <alignment vertical="center"/>
    </xf>
    <xf numFmtId="0" fontId="25" fillId="24" borderId="41" xfId="0" applyFont="1" applyFill="1" applyBorder="1" applyAlignment="1">
      <alignment vertical="center"/>
    </xf>
    <xf numFmtId="0" fontId="6" fillId="24" borderId="0" xfId="0" applyFont="1" applyFill="1" applyAlignment="1">
      <alignment horizontal="right" vertical="center"/>
    </xf>
    <xf numFmtId="0" fontId="7" fillId="24" borderId="0" xfId="0" applyFont="1" applyFill="1" applyAlignment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vertical="center"/>
    </xf>
    <xf numFmtId="0" fontId="5" fillId="24" borderId="13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center"/>
    </xf>
    <xf numFmtId="0" fontId="6" fillId="24" borderId="17" xfId="0" applyFont="1" applyFill="1" applyBorder="1" applyAlignment="1">
      <alignment vertical="center"/>
    </xf>
    <xf numFmtId="0" fontId="6" fillId="24" borderId="19" xfId="0" applyFont="1" applyFill="1" applyBorder="1" applyAlignment="1">
      <alignment vertical="center"/>
    </xf>
    <xf numFmtId="0" fontId="6" fillId="24" borderId="20" xfId="0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0" fontId="6" fillId="24" borderId="21" xfId="0" applyFont="1" applyFill="1" applyBorder="1" applyAlignment="1">
      <alignment vertical="center"/>
    </xf>
    <xf numFmtId="0" fontId="6" fillId="24" borderId="22" xfId="0" applyFont="1" applyFill="1" applyBorder="1" applyAlignment="1">
      <alignment vertical="center"/>
    </xf>
    <xf numFmtId="0" fontId="6" fillId="24" borderId="23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6" fillId="24" borderId="18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vertical="center"/>
    </xf>
    <xf numFmtId="0" fontId="8" fillId="24" borderId="25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vertical="center"/>
    </xf>
    <xf numFmtId="0" fontId="6" fillId="24" borderId="27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vertical="center"/>
    </xf>
    <xf numFmtId="0" fontId="8" fillId="24" borderId="28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vertical="center"/>
    </xf>
    <xf numFmtId="0" fontId="25" fillId="25" borderId="37" xfId="64" applyFont="1" applyFill="1" applyBorder="1" applyAlignment="1">
      <alignment horizontal="center" vertical="center"/>
      <protection/>
    </xf>
    <xf numFmtId="0" fontId="25" fillId="25" borderId="38" xfId="64" applyFont="1" applyFill="1" applyBorder="1" applyAlignment="1">
      <alignment horizontal="center" vertical="center"/>
      <protection/>
    </xf>
    <xf numFmtId="0" fontId="25" fillId="25" borderId="38" xfId="64" applyFont="1" applyFill="1" applyBorder="1" applyAlignment="1">
      <alignment horizontal="center" vertical="center" wrapText="1"/>
      <protection/>
    </xf>
    <xf numFmtId="0" fontId="25" fillId="25" borderId="42" xfId="64" applyFont="1" applyFill="1" applyBorder="1" applyAlignment="1">
      <alignment horizontal="center" vertical="center"/>
      <protection/>
    </xf>
    <xf numFmtId="49" fontId="25" fillId="25" borderId="43" xfId="64" applyNumberFormat="1" applyFont="1" applyFill="1" applyBorder="1" applyAlignment="1">
      <alignment horizontal="center" vertical="center" wrapText="1"/>
      <protection/>
    </xf>
    <xf numFmtId="49" fontId="25" fillId="25" borderId="44" xfId="64" applyNumberFormat="1" applyFont="1" applyFill="1" applyBorder="1" applyAlignment="1">
      <alignment horizontal="center" vertical="center" wrapText="1"/>
      <protection/>
    </xf>
    <xf numFmtId="0" fontId="25" fillId="25" borderId="44" xfId="64" applyFont="1" applyFill="1" applyBorder="1" applyAlignment="1">
      <alignment horizontal="center" vertical="center"/>
      <protection/>
    </xf>
    <xf numFmtId="49" fontId="25" fillId="25" borderId="45" xfId="64" applyNumberFormat="1" applyFont="1" applyFill="1" applyBorder="1" applyAlignment="1">
      <alignment horizontal="center" vertical="center" wrapText="1"/>
      <protection/>
    </xf>
    <xf numFmtId="0" fontId="25" fillId="24" borderId="46" xfId="64" applyFont="1" applyFill="1" applyBorder="1" applyAlignment="1">
      <alignment horizontal="distributed" vertical="center" wrapText="1"/>
      <protection/>
    </xf>
    <xf numFmtId="0" fontId="25" fillId="24" borderId="46" xfId="64" applyFont="1" applyFill="1" applyBorder="1" applyAlignment="1">
      <alignment horizontal="left" vertical="center" wrapText="1"/>
      <protection/>
    </xf>
    <xf numFmtId="185" fontId="25" fillId="24" borderId="46" xfId="64" applyNumberFormat="1" applyFont="1" applyFill="1" applyBorder="1" applyAlignment="1">
      <alignment horizontal="center" vertical="center" shrinkToFit="1"/>
      <protection/>
    </xf>
    <xf numFmtId="0" fontId="25" fillId="24" borderId="47" xfId="64" applyFont="1" applyFill="1" applyBorder="1" applyAlignment="1">
      <alignment horizontal="left" vertical="center" wrapText="1"/>
      <protection/>
    </xf>
    <xf numFmtId="49" fontId="25" fillId="24" borderId="48" xfId="64" applyNumberFormat="1" applyFont="1" applyFill="1" applyBorder="1" applyAlignment="1">
      <alignment horizontal="left" vertical="center" wrapText="1"/>
      <protection/>
    </xf>
    <xf numFmtId="49" fontId="25" fillId="24" borderId="49" xfId="64" applyNumberFormat="1" applyFont="1" applyFill="1" applyBorder="1" applyAlignment="1">
      <alignment horizontal="left" vertical="center" wrapText="1"/>
      <protection/>
    </xf>
    <xf numFmtId="0" fontId="25" fillId="24" borderId="49" xfId="64" applyFont="1" applyFill="1" applyBorder="1" applyAlignment="1">
      <alignment horizontal="left" vertical="center" wrapText="1"/>
      <protection/>
    </xf>
    <xf numFmtId="0" fontId="25" fillId="24" borderId="49" xfId="0" applyFont="1" applyFill="1" applyBorder="1" applyAlignment="1">
      <alignment vertical="center"/>
    </xf>
    <xf numFmtId="0" fontId="25" fillId="24" borderId="50" xfId="0" applyFont="1" applyFill="1" applyBorder="1" applyAlignment="1">
      <alignment vertical="center"/>
    </xf>
    <xf numFmtId="0" fontId="25" fillId="24" borderId="51" xfId="64" applyFont="1" applyFill="1" applyBorder="1" applyAlignment="1">
      <alignment horizontal="distributed" vertical="center" wrapText="1"/>
      <protection/>
    </xf>
    <xf numFmtId="0" fontId="25" fillId="24" borderId="52" xfId="64" applyFont="1" applyFill="1" applyBorder="1" applyAlignment="1">
      <alignment horizontal="distributed" vertical="center" wrapText="1"/>
      <protection/>
    </xf>
    <xf numFmtId="0" fontId="25" fillId="24" borderId="52" xfId="64" applyFont="1" applyFill="1" applyBorder="1" applyAlignment="1">
      <alignment horizontal="left" vertical="center" wrapText="1"/>
      <protection/>
    </xf>
    <xf numFmtId="185" fontId="25" fillId="24" borderId="52" xfId="64" applyNumberFormat="1" applyFont="1" applyFill="1" applyBorder="1" applyAlignment="1">
      <alignment horizontal="center" vertical="center" shrinkToFit="1"/>
      <protection/>
    </xf>
    <xf numFmtId="0" fontId="25" fillId="24" borderId="53" xfId="64" applyFont="1" applyFill="1" applyBorder="1" applyAlignment="1">
      <alignment horizontal="left" vertical="center" wrapText="1"/>
      <protection/>
    </xf>
    <xf numFmtId="49" fontId="25" fillId="24" borderId="54" xfId="64" applyNumberFormat="1" applyFont="1" applyFill="1" applyBorder="1" applyAlignment="1">
      <alignment horizontal="left" vertical="center" wrapText="1"/>
      <protection/>
    </xf>
    <xf numFmtId="49" fontId="25" fillId="24" borderId="55" xfId="64" applyNumberFormat="1" applyFont="1" applyFill="1" applyBorder="1" applyAlignment="1">
      <alignment horizontal="left" vertical="center" wrapText="1"/>
      <protection/>
    </xf>
    <xf numFmtId="0" fontId="25" fillId="24" borderId="55" xfId="64" applyFont="1" applyFill="1" applyBorder="1" applyAlignment="1">
      <alignment horizontal="left" vertical="center" wrapText="1"/>
      <protection/>
    </xf>
    <xf numFmtId="0" fontId="25" fillId="24" borderId="55" xfId="0" applyFont="1" applyFill="1" applyBorder="1" applyAlignment="1">
      <alignment vertical="center"/>
    </xf>
    <xf numFmtId="0" fontId="25" fillId="24" borderId="56" xfId="0" applyFont="1" applyFill="1" applyBorder="1" applyAlignment="1">
      <alignment vertical="center"/>
    </xf>
    <xf numFmtId="0" fontId="25" fillId="24" borderId="57" xfId="64" applyFont="1" applyFill="1" applyBorder="1" applyAlignment="1">
      <alignment horizontal="distributed" vertical="center" wrapText="1"/>
      <protection/>
    </xf>
    <xf numFmtId="0" fontId="25" fillId="24" borderId="58" xfId="64" applyFont="1" applyFill="1" applyBorder="1" applyAlignment="1">
      <alignment horizontal="distributed" vertical="center" wrapText="1"/>
      <protection/>
    </xf>
    <xf numFmtId="0" fontId="25" fillId="24" borderId="58" xfId="64" applyFont="1" applyFill="1" applyBorder="1" applyAlignment="1">
      <alignment horizontal="left" vertical="center" wrapText="1"/>
      <protection/>
    </xf>
    <xf numFmtId="185" fontId="25" fillId="24" borderId="58" xfId="64" applyNumberFormat="1" applyFont="1" applyFill="1" applyBorder="1" applyAlignment="1">
      <alignment horizontal="center" vertical="center" shrinkToFit="1"/>
      <protection/>
    </xf>
    <xf numFmtId="0" fontId="25" fillId="24" borderId="59" xfId="64" applyFont="1" applyFill="1" applyBorder="1" applyAlignment="1">
      <alignment horizontal="left" vertical="center" wrapText="1"/>
      <protection/>
    </xf>
    <xf numFmtId="49" fontId="25" fillId="24" borderId="60" xfId="64" applyNumberFormat="1" applyFont="1" applyFill="1" applyBorder="1" applyAlignment="1">
      <alignment horizontal="left" vertical="center" wrapText="1"/>
      <protection/>
    </xf>
    <xf numFmtId="49" fontId="25" fillId="24" borderId="61" xfId="64" applyNumberFormat="1" applyFont="1" applyFill="1" applyBorder="1" applyAlignment="1">
      <alignment horizontal="left" vertical="center" wrapText="1"/>
      <protection/>
    </xf>
    <xf numFmtId="0" fontId="25" fillId="24" borderId="61" xfId="64" applyFont="1" applyFill="1" applyBorder="1" applyAlignment="1">
      <alignment horizontal="left" vertical="center" wrapText="1"/>
      <protection/>
    </xf>
    <xf numFmtId="0" fontId="25" fillId="24" borderId="61" xfId="0" applyFont="1" applyFill="1" applyBorder="1" applyAlignment="1">
      <alignment vertical="center"/>
    </xf>
    <xf numFmtId="0" fontId="25" fillId="24" borderId="62" xfId="0" applyFont="1" applyFill="1" applyBorder="1" applyAlignment="1">
      <alignment vertical="center"/>
    </xf>
    <xf numFmtId="0" fontId="25" fillId="24" borderId="63" xfId="64" applyFont="1" applyFill="1" applyBorder="1" applyAlignment="1">
      <alignment horizontal="distributed" vertical="center" wrapText="1"/>
      <protection/>
    </xf>
    <xf numFmtId="0" fontId="25" fillId="24" borderId="63" xfId="64" applyFont="1" applyFill="1" applyBorder="1" applyAlignment="1">
      <alignment horizontal="left" vertical="center" wrapText="1"/>
      <protection/>
    </xf>
    <xf numFmtId="185" fontId="25" fillId="24" borderId="63" xfId="64" applyNumberFormat="1" applyFont="1" applyFill="1" applyBorder="1" applyAlignment="1">
      <alignment horizontal="center" vertical="center" shrinkToFit="1"/>
      <protection/>
    </xf>
    <xf numFmtId="0" fontId="25" fillId="24" borderId="63" xfId="64" applyNumberFormat="1" applyFont="1" applyFill="1" applyBorder="1" applyAlignment="1">
      <alignment horizontal="center" vertical="center" wrapText="1"/>
      <protection/>
    </xf>
    <xf numFmtId="0" fontId="25" fillId="24" borderId="64" xfId="64" applyFont="1" applyFill="1" applyBorder="1" applyAlignment="1">
      <alignment horizontal="left" vertical="center" wrapText="1"/>
      <protection/>
    </xf>
    <xf numFmtId="0" fontId="25" fillId="24" borderId="52" xfId="64" applyNumberFormat="1" applyFont="1" applyFill="1" applyBorder="1" applyAlignment="1">
      <alignment horizontal="center" vertical="center" wrapText="1"/>
      <protection/>
    </xf>
    <xf numFmtId="0" fontId="25" fillId="24" borderId="58" xfId="64" applyNumberFormat="1" applyFont="1" applyFill="1" applyBorder="1" applyAlignment="1">
      <alignment horizontal="center" vertical="center" wrapText="1"/>
      <protection/>
    </xf>
    <xf numFmtId="0" fontId="25" fillId="24" borderId="65" xfId="64" applyFont="1" applyFill="1" applyBorder="1" applyAlignment="1">
      <alignment horizontal="distributed" vertical="center" wrapText="1"/>
      <protection/>
    </xf>
    <xf numFmtId="0" fontId="25" fillId="24" borderId="46" xfId="64" applyNumberFormat="1" applyFont="1" applyFill="1" applyBorder="1" applyAlignment="1">
      <alignment horizontal="center" vertical="center" wrapText="1"/>
      <protection/>
    </xf>
    <xf numFmtId="0" fontId="25" fillId="25" borderId="65" xfId="64" applyFont="1" applyFill="1" applyBorder="1" applyAlignment="1">
      <alignment horizontal="center" vertical="center"/>
      <protection/>
    </xf>
    <xf numFmtId="0" fontId="25" fillId="25" borderId="46" xfId="64" applyFont="1" applyFill="1" applyBorder="1" applyAlignment="1">
      <alignment horizontal="center" vertical="center"/>
      <protection/>
    </xf>
    <xf numFmtId="0" fontId="25" fillId="25" borderId="46" xfId="64" applyFont="1" applyFill="1" applyBorder="1" applyAlignment="1">
      <alignment horizontal="center" vertical="center" wrapText="1"/>
      <protection/>
    </xf>
    <xf numFmtId="0" fontId="25" fillId="25" borderId="47" xfId="64" applyFont="1" applyFill="1" applyBorder="1" applyAlignment="1">
      <alignment horizontal="center" vertical="center"/>
      <protection/>
    </xf>
    <xf numFmtId="0" fontId="25" fillId="24" borderId="51" xfId="0" applyFont="1" applyFill="1" applyBorder="1" applyAlignment="1">
      <alignment horizontal="distributed" vertical="center"/>
    </xf>
    <xf numFmtId="0" fontId="6" fillId="24" borderId="24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6" fillId="24" borderId="3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31" xfId="0" applyFont="1" applyFill="1" applyBorder="1" applyAlignment="1">
      <alignment vertical="center"/>
    </xf>
    <xf numFmtId="0" fontId="6" fillId="24" borderId="32" xfId="0" applyFont="1" applyFill="1" applyBorder="1" applyAlignment="1">
      <alignment vertical="center"/>
    </xf>
    <xf numFmtId="0" fontId="5" fillId="24" borderId="20" xfId="0" applyFont="1" applyFill="1" applyBorder="1" applyAlignment="1">
      <alignment vertical="center"/>
    </xf>
    <xf numFmtId="0" fontId="25" fillId="25" borderId="66" xfId="64" applyFont="1" applyFill="1" applyBorder="1" applyAlignment="1">
      <alignment horizontal="center" vertical="center"/>
      <protection/>
    </xf>
    <xf numFmtId="0" fontId="25" fillId="25" borderId="67" xfId="64" applyFont="1" applyFill="1" applyBorder="1" applyAlignment="1">
      <alignment horizontal="center" vertical="center"/>
      <protection/>
    </xf>
    <xf numFmtId="0" fontId="25" fillId="25" borderId="67" xfId="64" applyFont="1" applyFill="1" applyBorder="1" applyAlignment="1">
      <alignment horizontal="center" vertical="center" wrapText="1"/>
      <protection/>
    </xf>
    <xf numFmtId="0" fontId="25" fillId="25" borderId="68" xfId="64" applyFont="1" applyFill="1" applyBorder="1" applyAlignment="1">
      <alignment horizontal="center" vertical="center"/>
      <protection/>
    </xf>
    <xf numFmtId="0" fontId="25" fillId="24" borderId="52" xfId="64" applyFont="1" applyFill="1" applyBorder="1" applyAlignment="1">
      <alignment horizontal="distributed" vertical="center"/>
      <protection/>
    </xf>
    <xf numFmtId="0" fontId="25" fillId="24" borderId="0" xfId="0" applyFont="1" applyFill="1" applyAlignment="1">
      <alignment horizontal="center" vertical="center"/>
    </xf>
    <xf numFmtId="38" fontId="25" fillId="24" borderId="11" xfId="49" applyFont="1" applyFill="1" applyBorder="1" applyAlignment="1">
      <alignment vertical="center"/>
    </xf>
    <xf numFmtId="38" fontId="25" fillId="24" borderId="12" xfId="49" applyFont="1" applyFill="1" applyBorder="1" applyAlignment="1">
      <alignment vertical="center"/>
    </xf>
    <xf numFmtId="0" fontId="6" fillId="24" borderId="65" xfId="0" applyFont="1" applyFill="1" applyBorder="1" applyAlignment="1">
      <alignment vertical="center"/>
    </xf>
    <xf numFmtId="0" fontId="6" fillId="24" borderId="47" xfId="0" applyFont="1" applyFill="1" applyBorder="1" applyAlignment="1">
      <alignment vertical="center"/>
    </xf>
    <xf numFmtId="0" fontId="6" fillId="24" borderId="69" xfId="0" applyFont="1" applyFill="1" applyBorder="1" applyAlignment="1">
      <alignment vertical="center"/>
    </xf>
    <xf numFmtId="0" fontId="5" fillId="24" borderId="57" xfId="0" applyFont="1" applyFill="1" applyBorder="1" applyAlignment="1">
      <alignment vertical="center"/>
    </xf>
    <xf numFmtId="0" fontId="5" fillId="24" borderId="59" xfId="0" applyFont="1" applyFill="1" applyBorder="1" applyAlignment="1">
      <alignment vertical="center"/>
    </xf>
    <xf numFmtId="0" fontId="5" fillId="24" borderId="70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5" fillId="24" borderId="71" xfId="0" applyFont="1" applyFill="1" applyBorder="1" applyAlignment="1">
      <alignment vertical="center"/>
    </xf>
    <xf numFmtId="0" fontId="5" fillId="24" borderId="72" xfId="0" applyFont="1" applyFill="1" applyBorder="1" applyAlignment="1">
      <alignment vertical="center"/>
    </xf>
    <xf numFmtId="0" fontId="5" fillId="24" borderId="73" xfId="0" applyFont="1" applyFill="1" applyBorder="1" applyAlignment="1">
      <alignment vertical="center"/>
    </xf>
    <xf numFmtId="0" fontId="6" fillId="24" borderId="74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vertical="center"/>
    </xf>
    <xf numFmtId="0" fontId="6" fillId="24" borderId="75" xfId="0" applyFont="1" applyFill="1" applyBorder="1" applyAlignment="1">
      <alignment vertical="center"/>
    </xf>
    <xf numFmtId="0" fontId="6" fillId="24" borderId="76" xfId="0" applyFont="1" applyFill="1" applyBorder="1" applyAlignment="1">
      <alignment vertical="center"/>
    </xf>
    <xf numFmtId="38" fontId="6" fillId="24" borderId="76" xfId="49" applyFont="1" applyFill="1" applyBorder="1" applyAlignment="1">
      <alignment horizontal="center" vertical="center"/>
    </xf>
    <xf numFmtId="38" fontId="6" fillId="24" borderId="76" xfId="49" applyFont="1" applyFill="1" applyBorder="1" applyAlignment="1">
      <alignment vertical="center"/>
    </xf>
    <xf numFmtId="38" fontId="6" fillId="24" borderId="77" xfId="49" applyFont="1" applyFill="1" applyBorder="1" applyAlignment="1">
      <alignment horizontal="center" vertical="center"/>
    </xf>
    <xf numFmtId="0" fontId="6" fillId="24" borderId="74" xfId="0" applyFont="1" applyFill="1" applyBorder="1" applyAlignment="1">
      <alignment vertical="center"/>
    </xf>
    <xf numFmtId="38" fontId="6" fillId="24" borderId="78" xfId="49" applyFont="1" applyFill="1" applyBorder="1" applyAlignment="1">
      <alignment vertical="center"/>
    </xf>
    <xf numFmtId="0" fontId="6" fillId="24" borderId="79" xfId="0" applyFont="1" applyFill="1" applyBorder="1" applyAlignment="1">
      <alignment vertical="center"/>
    </xf>
    <xf numFmtId="38" fontId="6" fillId="24" borderId="79" xfId="49" applyFont="1" applyFill="1" applyBorder="1" applyAlignment="1">
      <alignment horizontal="center" vertical="center"/>
    </xf>
    <xf numFmtId="38" fontId="6" fillId="24" borderId="79" xfId="49" applyFont="1" applyFill="1" applyBorder="1" applyAlignment="1">
      <alignment vertical="center"/>
    </xf>
    <xf numFmtId="38" fontId="6" fillId="24" borderId="80" xfId="49" applyFont="1" applyFill="1" applyBorder="1" applyAlignment="1">
      <alignment horizontal="center" vertical="center"/>
    </xf>
    <xf numFmtId="38" fontId="6" fillId="24" borderId="81" xfId="49" applyFont="1" applyFill="1" applyBorder="1" applyAlignment="1">
      <alignment vertical="center"/>
    </xf>
    <xf numFmtId="0" fontId="6" fillId="24" borderId="79" xfId="0" applyFont="1" applyFill="1" applyBorder="1" applyAlignment="1">
      <alignment vertical="center" wrapText="1"/>
    </xf>
    <xf numFmtId="0" fontId="6" fillId="24" borderId="82" xfId="0" applyFont="1" applyFill="1" applyBorder="1" applyAlignment="1">
      <alignment vertical="center"/>
    </xf>
    <xf numFmtId="38" fontId="6" fillId="24" borderId="82" xfId="49" applyFont="1" applyFill="1" applyBorder="1" applyAlignment="1">
      <alignment horizontal="center" vertical="center"/>
    </xf>
    <xf numFmtId="38" fontId="6" fillId="24" borderId="82" xfId="49" applyFont="1" applyFill="1" applyBorder="1" applyAlignment="1">
      <alignment vertical="center"/>
    </xf>
    <xf numFmtId="38" fontId="6" fillId="24" borderId="83" xfId="49" applyFont="1" applyFill="1" applyBorder="1" applyAlignment="1">
      <alignment horizontal="center" vertical="center"/>
    </xf>
    <xf numFmtId="38" fontId="6" fillId="24" borderId="84" xfId="49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38" fontId="6" fillId="24" borderId="10" xfId="49" applyFont="1" applyFill="1" applyBorder="1" applyAlignment="1">
      <alignment horizontal="center" vertical="center"/>
    </xf>
    <xf numFmtId="38" fontId="6" fillId="24" borderId="10" xfId="49" applyFont="1" applyFill="1" applyBorder="1" applyAlignment="1">
      <alignment vertical="center"/>
    </xf>
    <xf numFmtId="38" fontId="6" fillId="24" borderId="85" xfId="49" applyFont="1" applyFill="1" applyBorder="1" applyAlignment="1">
      <alignment horizontal="center" vertical="center"/>
    </xf>
    <xf numFmtId="38" fontId="6" fillId="24" borderId="86" xfId="49" applyFont="1" applyFill="1" applyBorder="1" applyAlignment="1">
      <alignment vertical="center"/>
    </xf>
    <xf numFmtId="38" fontId="6" fillId="24" borderId="32" xfId="49" applyFont="1" applyFill="1" applyBorder="1" applyAlignment="1">
      <alignment vertical="center"/>
    </xf>
    <xf numFmtId="0" fontId="5" fillId="24" borderId="12" xfId="0" applyFont="1" applyFill="1" applyBorder="1" applyAlignment="1">
      <alignment vertical="center"/>
    </xf>
    <xf numFmtId="0" fontId="6" fillId="24" borderId="87" xfId="0" applyFont="1" applyFill="1" applyBorder="1" applyAlignment="1">
      <alignment horizontal="center" vertical="center"/>
    </xf>
    <xf numFmtId="0" fontId="6" fillId="24" borderId="88" xfId="0" applyFont="1" applyFill="1" applyBorder="1" applyAlignment="1">
      <alignment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36" xfId="0" applyFont="1" applyFill="1" applyBorder="1" applyAlignment="1">
      <alignment horizontal="center" vertical="center"/>
    </xf>
    <xf numFmtId="0" fontId="6" fillId="24" borderId="89" xfId="0" applyFont="1" applyFill="1" applyBorder="1" applyAlignment="1">
      <alignment horizontal="center" vertical="center"/>
    </xf>
    <xf numFmtId="0" fontId="6" fillId="24" borderId="90" xfId="0" applyFont="1" applyFill="1" applyBorder="1" applyAlignment="1">
      <alignment vertical="center"/>
    </xf>
    <xf numFmtId="0" fontId="6" fillId="24" borderId="91" xfId="0" applyFont="1" applyFill="1" applyBorder="1" applyAlignment="1">
      <alignment vertical="center"/>
    </xf>
    <xf numFmtId="0" fontId="6" fillId="24" borderId="92" xfId="0" applyFont="1" applyFill="1" applyBorder="1" applyAlignment="1">
      <alignment vertical="center"/>
    </xf>
    <xf numFmtId="0" fontId="6" fillId="24" borderId="93" xfId="0" applyFont="1" applyFill="1" applyBorder="1" applyAlignment="1">
      <alignment vertical="center"/>
    </xf>
    <xf numFmtId="0" fontId="6" fillId="24" borderId="94" xfId="0" applyFont="1" applyFill="1" applyBorder="1" applyAlignment="1">
      <alignment vertical="center"/>
    </xf>
    <xf numFmtId="0" fontId="6" fillId="24" borderId="95" xfId="0" applyFont="1" applyFill="1" applyBorder="1" applyAlignment="1">
      <alignment vertical="center"/>
    </xf>
    <xf numFmtId="0" fontId="25" fillId="25" borderId="37" xfId="0" applyFont="1" applyFill="1" applyBorder="1" applyAlignment="1">
      <alignment horizontal="center" vertical="center"/>
    </xf>
    <xf numFmtId="0" fontId="25" fillId="25" borderId="37" xfId="0" applyFont="1" applyFill="1" applyBorder="1" applyAlignment="1">
      <alignment vertical="center"/>
    </xf>
    <xf numFmtId="0" fontId="25" fillId="25" borderId="45" xfId="0" applyFont="1" applyFill="1" applyBorder="1" applyAlignment="1">
      <alignment vertical="center"/>
    </xf>
    <xf numFmtId="0" fontId="25" fillId="24" borderId="0" xfId="0" applyFont="1" applyFill="1" applyAlignment="1">
      <alignment vertical="center" wrapText="1"/>
    </xf>
    <xf numFmtId="0" fontId="25" fillId="24" borderId="96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right" vertical="center"/>
    </xf>
    <xf numFmtId="0" fontId="7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184" fontId="6" fillId="24" borderId="0" xfId="0" applyNumberFormat="1" applyFont="1" applyFill="1" applyAlignment="1">
      <alignment horizontal="center" vertical="center"/>
    </xf>
    <xf numFmtId="0" fontId="25" fillId="24" borderId="97" xfId="0" applyFont="1" applyFill="1" applyBorder="1" applyAlignment="1">
      <alignment horizontal="center" vertical="center" wrapText="1"/>
    </xf>
    <xf numFmtId="0" fontId="41" fillId="24" borderId="0" xfId="0" applyFont="1" applyFill="1" applyAlignment="1">
      <alignment vertical="center"/>
    </xf>
    <xf numFmtId="0" fontId="42" fillId="24" borderId="0" xfId="0" applyFont="1" applyFill="1" applyAlignment="1">
      <alignment vertical="center"/>
    </xf>
    <xf numFmtId="0" fontId="25" fillId="24" borderId="98" xfId="0" applyFont="1" applyFill="1" applyBorder="1" applyAlignment="1">
      <alignment horizontal="right" vertical="center"/>
    </xf>
    <xf numFmtId="0" fontId="25" fillId="24" borderId="85" xfId="0" applyFont="1" applyFill="1" applyBorder="1" applyAlignment="1">
      <alignment horizontal="right" vertical="center"/>
    </xf>
    <xf numFmtId="0" fontId="25" fillId="24" borderId="99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9" fontId="25" fillId="25" borderId="100" xfId="64" applyNumberFormat="1" applyFont="1" applyFill="1" applyBorder="1" applyAlignment="1">
      <alignment horizontal="center" vertical="center" wrapText="1"/>
      <protection/>
    </xf>
    <xf numFmtId="0" fontId="25" fillId="25" borderId="101" xfId="64" applyFont="1" applyFill="1" applyBorder="1" applyAlignment="1">
      <alignment horizontal="center" vertical="center"/>
      <protection/>
    </xf>
    <xf numFmtId="0" fontId="25" fillId="24" borderId="102" xfId="64" applyFont="1" applyFill="1" applyBorder="1" applyAlignment="1">
      <alignment horizontal="left" vertical="center" wrapText="1"/>
      <protection/>
    </xf>
    <xf numFmtId="0" fontId="25" fillId="24" borderId="103" xfId="64" applyFont="1" applyFill="1" applyBorder="1" applyAlignment="1">
      <alignment horizontal="left" vertical="center" wrapText="1"/>
      <protection/>
    </xf>
    <xf numFmtId="0" fontId="25" fillId="24" borderId="104" xfId="64" applyFont="1" applyFill="1" applyBorder="1" applyAlignment="1">
      <alignment horizontal="left" vertical="center" wrapText="1"/>
      <protection/>
    </xf>
    <xf numFmtId="0" fontId="43" fillId="24" borderId="35" xfId="0" applyFont="1" applyFill="1" applyBorder="1" applyAlignment="1">
      <alignment vertical="center"/>
    </xf>
    <xf numFmtId="0" fontId="25" fillId="24" borderId="105" xfId="64" applyFont="1" applyFill="1" applyBorder="1" applyAlignment="1">
      <alignment horizontal="left" vertical="center" wrapText="1"/>
      <protection/>
    </xf>
    <xf numFmtId="0" fontId="6" fillId="24" borderId="99" xfId="0" applyFont="1" applyFill="1" applyBorder="1" applyAlignment="1">
      <alignment vertical="center"/>
    </xf>
    <xf numFmtId="0" fontId="25" fillId="24" borderId="106" xfId="0" applyFont="1" applyFill="1" applyBorder="1" applyAlignment="1">
      <alignment vertical="center"/>
    </xf>
    <xf numFmtId="0" fontId="25" fillId="0" borderId="99" xfId="0" applyFont="1" applyFill="1" applyBorder="1" applyAlignment="1">
      <alignment vertical="center"/>
    </xf>
    <xf numFmtId="0" fontId="25" fillId="24" borderId="107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5" fillId="0" borderId="65" xfId="64" applyFont="1" applyFill="1" applyBorder="1" applyAlignment="1">
      <alignment horizontal="distributed" vertical="center" wrapText="1"/>
      <protection/>
    </xf>
    <xf numFmtId="0" fontId="25" fillId="0" borderId="46" xfId="64" applyFont="1" applyFill="1" applyBorder="1" applyAlignment="1">
      <alignment horizontal="distributed" vertical="center" wrapText="1"/>
      <protection/>
    </xf>
    <xf numFmtId="0" fontId="25" fillId="0" borderId="46" xfId="64" applyFont="1" applyFill="1" applyBorder="1" applyAlignment="1">
      <alignment horizontal="left" vertical="center" wrapText="1"/>
      <protection/>
    </xf>
    <xf numFmtId="185" fontId="25" fillId="0" borderId="46" xfId="64" applyNumberFormat="1" applyFont="1" applyFill="1" applyBorder="1" applyAlignment="1">
      <alignment horizontal="center" vertical="center" shrinkToFit="1"/>
      <protection/>
    </xf>
    <xf numFmtId="0" fontId="25" fillId="0" borderId="47" xfId="64" applyFont="1" applyFill="1" applyBorder="1" applyAlignment="1">
      <alignment horizontal="left" vertical="center" wrapText="1"/>
      <protection/>
    </xf>
    <xf numFmtId="49" fontId="25" fillId="0" borderId="48" xfId="64" applyNumberFormat="1" applyFont="1" applyFill="1" applyBorder="1" applyAlignment="1">
      <alignment horizontal="left" vertical="center" wrapText="1"/>
      <protection/>
    </xf>
    <xf numFmtId="49" fontId="25" fillId="0" borderId="49" xfId="64" applyNumberFormat="1" applyFont="1" applyFill="1" applyBorder="1" applyAlignment="1">
      <alignment horizontal="left" vertical="center" wrapText="1"/>
      <protection/>
    </xf>
    <xf numFmtId="0" fontId="25" fillId="0" borderId="49" xfId="64" applyFont="1" applyFill="1" applyBorder="1" applyAlignment="1">
      <alignment horizontal="left" vertical="center" wrapText="1"/>
      <protection/>
    </xf>
    <xf numFmtId="0" fontId="25" fillId="0" borderId="49" xfId="0" applyFont="1" applyFill="1" applyBorder="1" applyAlignment="1">
      <alignment vertical="center"/>
    </xf>
    <xf numFmtId="0" fontId="25" fillId="0" borderId="50" xfId="0" applyFont="1" applyFill="1" applyBorder="1" applyAlignment="1">
      <alignment vertical="center"/>
    </xf>
    <xf numFmtId="0" fontId="25" fillId="0" borderId="57" xfId="64" applyFont="1" applyFill="1" applyBorder="1" applyAlignment="1">
      <alignment horizontal="distributed" vertical="center" wrapText="1"/>
      <protection/>
    </xf>
    <xf numFmtId="0" fontId="25" fillId="0" borderId="58" xfId="64" applyFont="1" applyFill="1" applyBorder="1" applyAlignment="1">
      <alignment horizontal="distributed" vertical="center" wrapText="1"/>
      <protection/>
    </xf>
    <xf numFmtId="0" fontId="25" fillId="0" borderId="58" xfId="64" applyFont="1" applyFill="1" applyBorder="1" applyAlignment="1">
      <alignment horizontal="left" vertical="center" wrapText="1"/>
      <protection/>
    </xf>
    <xf numFmtId="185" fontId="25" fillId="0" borderId="58" xfId="64" applyNumberFormat="1" applyFont="1" applyFill="1" applyBorder="1" applyAlignment="1">
      <alignment horizontal="center" vertical="center" shrinkToFit="1"/>
      <protection/>
    </xf>
    <xf numFmtId="0" fontId="25" fillId="0" borderId="59" xfId="64" applyFont="1" applyFill="1" applyBorder="1" applyAlignment="1">
      <alignment horizontal="left" vertical="center" wrapText="1"/>
      <protection/>
    </xf>
    <xf numFmtId="49" fontId="25" fillId="0" borderId="60" xfId="64" applyNumberFormat="1" applyFont="1" applyFill="1" applyBorder="1" applyAlignment="1">
      <alignment horizontal="left" vertical="center" wrapText="1"/>
      <protection/>
    </xf>
    <xf numFmtId="49" fontId="25" fillId="0" borderId="61" xfId="64" applyNumberFormat="1" applyFont="1" applyFill="1" applyBorder="1" applyAlignment="1">
      <alignment horizontal="left" vertical="center" wrapText="1"/>
      <protection/>
    </xf>
    <xf numFmtId="0" fontId="25" fillId="0" borderId="61" xfId="64" applyFont="1" applyFill="1" applyBorder="1" applyAlignment="1">
      <alignment horizontal="left" vertical="center" wrapText="1"/>
      <protection/>
    </xf>
    <xf numFmtId="0" fontId="25" fillId="0" borderId="61" xfId="0" applyFont="1" applyFill="1" applyBorder="1" applyAlignment="1">
      <alignment vertical="center"/>
    </xf>
    <xf numFmtId="0" fontId="25" fillId="0" borderId="62" xfId="0" applyFont="1" applyFill="1" applyBorder="1" applyAlignment="1">
      <alignment vertical="center"/>
    </xf>
    <xf numFmtId="0" fontId="25" fillId="0" borderId="37" xfId="64" applyFont="1" applyFill="1" applyBorder="1" applyAlignment="1">
      <alignment horizontal="distributed" vertical="center" wrapText="1"/>
      <protection/>
    </xf>
    <xf numFmtId="0" fontId="25" fillId="0" borderId="38" xfId="64" applyFont="1" applyFill="1" applyBorder="1" applyAlignment="1">
      <alignment horizontal="distributed" vertical="center" wrapText="1"/>
      <protection/>
    </xf>
    <xf numFmtId="0" fontId="25" fillId="0" borderId="38" xfId="64" applyFont="1" applyFill="1" applyBorder="1" applyAlignment="1">
      <alignment horizontal="left" vertical="center" wrapText="1"/>
      <protection/>
    </xf>
    <xf numFmtId="185" fontId="25" fillId="0" borderId="38" xfId="64" applyNumberFormat="1" applyFont="1" applyFill="1" applyBorder="1" applyAlignment="1">
      <alignment horizontal="center" vertical="center" shrinkToFit="1"/>
      <protection/>
    </xf>
    <xf numFmtId="0" fontId="25" fillId="0" borderId="38" xfId="64" applyNumberFormat="1" applyFont="1" applyFill="1" applyBorder="1" applyAlignment="1">
      <alignment horizontal="center" vertical="center" wrapText="1"/>
      <protection/>
    </xf>
    <xf numFmtId="0" fontId="25" fillId="0" borderId="42" xfId="64" applyFont="1" applyFill="1" applyBorder="1" applyAlignment="1">
      <alignment horizontal="left" vertical="center" wrapText="1"/>
      <protection/>
    </xf>
    <xf numFmtId="49" fontId="25" fillId="0" borderId="39" xfId="64" applyNumberFormat="1" applyFont="1" applyFill="1" applyBorder="1" applyAlignment="1">
      <alignment horizontal="left" vertical="center" wrapText="1"/>
      <protection/>
    </xf>
    <xf numFmtId="49" fontId="25" fillId="0" borderId="40" xfId="64" applyNumberFormat="1" applyFont="1" applyFill="1" applyBorder="1" applyAlignment="1">
      <alignment horizontal="left" vertical="center" wrapText="1"/>
      <protection/>
    </xf>
    <xf numFmtId="0" fontId="25" fillId="0" borderId="40" xfId="64" applyFont="1" applyFill="1" applyBorder="1" applyAlignment="1">
      <alignment horizontal="left" vertical="center" wrapText="1"/>
      <protection/>
    </xf>
    <xf numFmtId="0" fontId="25" fillId="0" borderId="40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0" borderId="58" xfId="64" applyNumberFormat="1" applyFont="1" applyFill="1" applyBorder="1" applyAlignment="1">
      <alignment horizontal="center" vertical="center" wrapText="1"/>
      <protection/>
    </xf>
    <xf numFmtId="0" fontId="25" fillId="0" borderId="46" xfId="64" applyNumberFormat="1" applyFont="1" applyFill="1" applyBorder="1" applyAlignment="1">
      <alignment horizontal="center" vertical="center" wrapText="1"/>
      <protection/>
    </xf>
    <xf numFmtId="0" fontId="6" fillId="24" borderId="18" xfId="0" applyFont="1" applyFill="1" applyBorder="1" applyAlignment="1">
      <alignment horizontal="center" vertical="center"/>
    </xf>
    <xf numFmtId="0" fontId="6" fillId="24" borderId="107" xfId="0" applyFont="1" applyFill="1" applyBorder="1" applyAlignment="1">
      <alignment vertical="center"/>
    </xf>
    <xf numFmtId="0" fontId="5" fillId="24" borderId="107" xfId="0" applyFont="1" applyFill="1" applyBorder="1" applyAlignment="1">
      <alignment vertical="center"/>
    </xf>
    <xf numFmtId="187" fontId="6" fillId="24" borderId="11" xfId="0" applyNumberFormat="1" applyFont="1" applyFill="1" applyBorder="1" applyAlignment="1">
      <alignment vertical="center"/>
    </xf>
    <xf numFmtId="187" fontId="6" fillId="24" borderId="17" xfId="0" applyNumberFormat="1" applyFont="1" applyFill="1" applyBorder="1" applyAlignment="1">
      <alignment vertical="center"/>
    </xf>
    <xf numFmtId="187" fontId="6" fillId="24" borderId="19" xfId="0" applyNumberFormat="1" applyFont="1" applyFill="1" applyBorder="1" applyAlignment="1">
      <alignment vertical="center"/>
    </xf>
    <xf numFmtId="187" fontId="6" fillId="24" borderId="20" xfId="0" applyNumberFormat="1" applyFont="1" applyFill="1" applyBorder="1" applyAlignment="1">
      <alignment vertical="center"/>
    </xf>
    <xf numFmtId="187" fontId="6" fillId="24" borderId="10" xfId="0" applyNumberFormat="1" applyFont="1" applyFill="1" applyBorder="1" applyAlignment="1">
      <alignment vertical="center"/>
    </xf>
    <xf numFmtId="187" fontId="6" fillId="24" borderId="21" xfId="0" applyNumberFormat="1" applyFont="1" applyFill="1" applyBorder="1" applyAlignment="1">
      <alignment vertical="center"/>
    </xf>
    <xf numFmtId="187" fontId="6" fillId="24" borderId="22" xfId="0" applyNumberFormat="1" applyFont="1" applyFill="1" applyBorder="1" applyAlignment="1">
      <alignment vertical="center"/>
    </xf>
    <xf numFmtId="187" fontId="6" fillId="24" borderId="23" xfId="0" applyNumberFormat="1" applyFont="1" applyFill="1" applyBorder="1" applyAlignment="1">
      <alignment vertical="center"/>
    </xf>
    <xf numFmtId="187" fontId="6" fillId="24" borderId="0" xfId="0" applyNumberFormat="1" applyFont="1" applyFill="1" applyBorder="1" applyAlignment="1">
      <alignment vertical="center"/>
    </xf>
    <xf numFmtId="0" fontId="6" fillId="24" borderId="18" xfId="0" applyFont="1" applyFill="1" applyBorder="1" applyAlignment="1">
      <alignment horizontal="center" vertical="center"/>
    </xf>
    <xf numFmtId="0" fontId="25" fillId="24" borderId="101" xfId="64" applyFont="1" applyFill="1" applyBorder="1" applyAlignment="1">
      <alignment horizontal="center" vertical="center"/>
      <protection/>
    </xf>
    <xf numFmtId="49" fontId="25" fillId="24" borderId="43" xfId="64" applyNumberFormat="1" applyFont="1" applyFill="1" applyBorder="1" applyAlignment="1">
      <alignment horizontal="center" vertical="center" wrapText="1"/>
      <protection/>
    </xf>
    <xf numFmtId="49" fontId="25" fillId="24" borderId="44" xfId="64" applyNumberFormat="1" applyFont="1" applyFill="1" applyBorder="1" applyAlignment="1">
      <alignment horizontal="center" vertical="center" wrapText="1"/>
      <protection/>
    </xf>
    <xf numFmtId="0" fontId="25" fillId="24" borderId="44" xfId="64" applyFont="1" applyFill="1" applyBorder="1" applyAlignment="1">
      <alignment horizontal="center" vertical="center"/>
      <protection/>
    </xf>
    <xf numFmtId="49" fontId="25" fillId="24" borderId="45" xfId="64" applyNumberFormat="1" applyFont="1" applyFill="1" applyBorder="1" applyAlignment="1">
      <alignment horizontal="center" vertical="center" wrapText="1"/>
      <protection/>
    </xf>
    <xf numFmtId="0" fontId="25" fillId="24" borderId="96" xfId="0" applyFont="1" applyFill="1" applyBorder="1" applyAlignment="1">
      <alignment horizontal="right" vertical="center"/>
    </xf>
    <xf numFmtId="0" fontId="25" fillId="24" borderId="99" xfId="0" applyFont="1" applyFill="1" applyBorder="1" applyAlignment="1">
      <alignment horizontal="right" vertical="center"/>
    </xf>
    <xf numFmtId="0" fontId="25" fillId="24" borderId="108" xfId="0" applyFont="1" applyFill="1" applyBorder="1" applyAlignment="1">
      <alignment horizontal="right" vertical="center"/>
    </xf>
    <xf numFmtId="0" fontId="25" fillId="24" borderId="107" xfId="64" applyFont="1" applyFill="1" applyBorder="1" applyAlignment="1">
      <alignment vertical="center"/>
      <protection/>
    </xf>
    <xf numFmtId="49" fontId="25" fillId="24" borderId="88" xfId="64" applyNumberFormat="1" applyFont="1" applyFill="1" applyBorder="1" applyAlignment="1">
      <alignment horizontal="center" vertical="center" wrapText="1"/>
      <protection/>
    </xf>
    <xf numFmtId="0" fontId="25" fillId="24" borderId="38" xfId="64" applyFont="1" applyFill="1" applyBorder="1" applyAlignment="1">
      <alignment horizontal="left" vertical="center" wrapText="1"/>
      <protection/>
    </xf>
    <xf numFmtId="0" fontId="25" fillId="24" borderId="38" xfId="64" applyNumberFormat="1" applyFont="1" applyFill="1" applyBorder="1" applyAlignment="1">
      <alignment horizontal="center" vertical="center" wrapText="1"/>
      <protection/>
    </xf>
    <xf numFmtId="0" fontId="25" fillId="24" borderId="42" xfId="64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24" borderId="32" xfId="0" applyFont="1" applyFill="1" applyBorder="1" applyAlignment="1">
      <alignment vertical="center"/>
    </xf>
    <xf numFmtId="0" fontId="5" fillId="24" borderId="22" xfId="0" applyFont="1" applyFill="1" applyBorder="1" applyAlignment="1">
      <alignment vertical="center"/>
    </xf>
    <xf numFmtId="187" fontId="25" fillId="0" borderId="11" xfId="0" applyNumberFormat="1" applyFont="1" applyFill="1" applyBorder="1" applyAlignment="1">
      <alignment vertical="center"/>
    </xf>
    <xf numFmtId="187" fontId="25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35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38" fontId="6" fillId="24" borderId="76" xfId="0" applyNumberFormat="1" applyFont="1" applyFill="1" applyBorder="1" applyAlignment="1">
      <alignment horizontal="center" vertical="center"/>
    </xf>
    <xf numFmtId="38" fontId="6" fillId="24" borderId="79" xfId="0" applyNumberFormat="1" applyFont="1" applyFill="1" applyBorder="1" applyAlignment="1">
      <alignment horizontal="center" vertical="center"/>
    </xf>
    <xf numFmtId="38" fontId="6" fillId="24" borderId="94" xfId="0" applyNumberFormat="1" applyFont="1" applyFill="1" applyBorder="1" applyAlignment="1">
      <alignment horizontal="center" vertical="center"/>
    </xf>
    <xf numFmtId="38" fontId="6" fillId="24" borderId="76" xfId="0" applyNumberFormat="1" applyFont="1" applyFill="1" applyBorder="1" applyAlignment="1">
      <alignment vertical="center"/>
    </xf>
    <xf numFmtId="38" fontId="6" fillId="24" borderId="79" xfId="0" applyNumberFormat="1" applyFont="1" applyFill="1" applyBorder="1" applyAlignment="1">
      <alignment vertical="center"/>
    </xf>
    <xf numFmtId="38" fontId="6" fillId="24" borderId="94" xfId="0" applyNumberFormat="1" applyFont="1" applyFill="1" applyBorder="1" applyAlignment="1">
      <alignment vertical="center"/>
    </xf>
    <xf numFmtId="38" fontId="6" fillId="24" borderId="77" xfId="0" applyNumberFormat="1" applyFont="1" applyFill="1" applyBorder="1" applyAlignment="1">
      <alignment horizontal="center" vertical="center"/>
    </xf>
    <xf numFmtId="38" fontId="6" fillId="24" borderId="80" xfId="0" applyNumberFormat="1" applyFont="1" applyFill="1" applyBorder="1" applyAlignment="1">
      <alignment horizontal="center" vertical="center"/>
    </xf>
    <xf numFmtId="38" fontId="6" fillId="24" borderId="109" xfId="0" applyNumberFormat="1" applyFont="1" applyFill="1" applyBorder="1" applyAlignment="1">
      <alignment horizontal="center" vertical="center"/>
    </xf>
    <xf numFmtId="38" fontId="6" fillId="24" borderId="102" xfId="0" applyNumberFormat="1" applyFont="1" applyFill="1" applyBorder="1" applyAlignment="1">
      <alignment vertical="center"/>
    </xf>
    <xf numFmtId="38" fontId="6" fillId="24" borderId="103" xfId="0" applyNumberFormat="1" applyFont="1" applyFill="1" applyBorder="1" applyAlignment="1">
      <alignment vertical="center"/>
    </xf>
    <xf numFmtId="38" fontId="6" fillId="24" borderId="104" xfId="0" applyNumberFormat="1" applyFont="1" applyFill="1" applyBorder="1" applyAlignment="1">
      <alignment vertical="center"/>
    </xf>
    <xf numFmtId="0" fontId="25" fillId="24" borderId="110" xfId="64" applyFont="1" applyFill="1" applyBorder="1" applyAlignment="1">
      <alignment horizontal="distributed" vertical="center" wrapText="1"/>
      <protection/>
    </xf>
    <xf numFmtId="0" fontId="25" fillId="24" borderId="111" xfId="64" applyFont="1" applyFill="1" applyBorder="1" applyAlignment="1">
      <alignment horizontal="distributed" vertical="center" wrapText="1"/>
      <protection/>
    </xf>
    <xf numFmtId="0" fontId="25" fillId="24" borderId="112" xfId="64" applyFont="1" applyFill="1" applyBorder="1" applyAlignment="1">
      <alignment horizontal="distributed" vertical="center" wrapText="1"/>
      <protection/>
    </xf>
    <xf numFmtId="0" fontId="25" fillId="24" borderId="112" xfId="64" applyFont="1" applyFill="1" applyBorder="1" applyAlignment="1">
      <alignment horizontal="left" vertical="center" wrapText="1"/>
      <protection/>
    </xf>
    <xf numFmtId="185" fontId="25" fillId="24" borderId="112" xfId="64" applyNumberFormat="1" applyFont="1" applyFill="1" applyBorder="1" applyAlignment="1">
      <alignment horizontal="center" vertical="center" shrinkToFit="1"/>
      <protection/>
    </xf>
    <xf numFmtId="0" fontId="25" fillId="24" borderId="112" xfId="64" applyNumberFormat="1" applyFont="1" applyFill="1" applyBorder="1" applyAlignment="1">
      <alignment horizontal="center" vertical="center" wrapText="1"/>
      <protection/>
    </xf>
    <xf numFmtId="0" fontId="25" fillId="24" borderId="113" xfId="64" applyFont="1" applyFill="1" applyBorder="1" applyAlignment="1">
      <alignment horizontal="left" vertical="center" wrapText="1"/>
      <protection/>
    </xf>
    <xf numFmtId="0" fontId="25" fillId="24" borderId="46" xfId="64" applyFont="1" applyFill="1" applyBorder="1" applyAlignment="1">
      <alignment horizontal="distributed" vertical="center"/>
      <protection/>
    </xf>
    <xf numFmtId="0" fontId="25" fillId="24" borderId="58" xfId="64" applyFont="1" applyFill="1" applyBorder="1" applyAlignment="1">
      <alignment horizontal="distributed" vertical="center"/>
      <protection/>
    </xf>
    <xf numFmtId="185" fontId="25" fillId="24" borderId="47" xfId="64" applyNumberFormat="1" applyFont="1" applyFill="1" applyBorder="1" applyAlignment="1">
      <alignment horizontal="center" vertical="center" shrinkToFit="1"/>
      <protection/>
    </xf>
    <xf numFmtId="0" fontId="27" fillId="24" borderId="55" xfId="64" applyFont="1" applyFill="1" applyBorder="1" applyAlignment="1">
      <alignment horizontal="left" vertical="center" wrapText="1"/>
      <protection/>
    </xf>
    <xf numFmtId="185" fontId="25" fillId="24" borderId="53" xfId="64" applyNumberFormat="1" applyFont="1" applyFill="1" applyBorder="1" applyAlignment="1">
      <alignment horizontal="center" vertical="center" shrinkToFit="1"/>
      <protection/>
    </xf>
    <xf numFmtId="0" fontId="25" fillId="24" borderId="103" xfId="64" applyFont="1" applyFill="1" applyBorder="1" applyAlignment="1">
      <alignment horizontal="left" vertical="center"/>
      <protection/>
    </xf>
    <xf numFmtId="49" fontId="25" fillId="24" borderId="54" xfId="64" applyNumberFormat="1" applyFont="1" applyFill="1" applyBorder="1" applyAlignment="1">
      <alignment horizontal="left" vertical="center"/>
      <protection/>
    </xf>
    <xf numFmtId="49" fontId="25" fillId="24" borderId="55" xfId="64" applyNumberFormat="1" applyFont="1" applyFill="1" applyBorder="1" applyAlignment="1">
      <alignment horizontal="left" vertical="center"/>
      <protection/>
    </xf>
    <xf numFmtId="0" fontId="25" fillId="24" borderId="55" xfId="64" applyFont="1" applyFill="1" applyBorder="1" applyAlignment="1">
      <alignment horizontal="left" vertical="center"/>
      <protection/>
    </xf>
    <xf numFmtId="0" fontId="27" fillId="24" borderId="55" xfId="64" applyFont="1" applyFill="1" applyBorder="1" applyAlignment="1">
      <alignment horizontal="left" vertical="center"/>
      <protection/>
    </xf>
    <xf numFmtId="185" fontId="25" fillId="24" borderId="59" xfId="64" applyNumberFormat="1" applyFont="1" applyFill="1" applyBorder="1" applyAlignment="1">
      <alignment horizontal="center" vertical="center" shrinkToFit="1"/>
      <protection/>
    </xf>
    <xf numFmtId="0" fontId="27" fillId="24" borderId="61" xfId="64" applyFont="1" applyFill="1" applyBorder="1" applyAlignment="1">
      <alignment horizontal="left" vertical="center" wrapText="1"/>
      <protection/>
    </xf>
    <xf numFmtId="0" fontId="43" fillId="0" borderId="65" xfId="64" applyFont="1" applyFill="1" applyBorder="1" applyAlignment="1">
      <alignment horizontal="distributed" vertical="center" wrapText="1"/>
      <protection/>
    </xf>
    <xf numFmtId="0" fontId="43" fillId="0" borderId="46" xfId="64" applyFont="1" applyFill="1" applyBorder="1" applyAlignment="1">
      <alignment horizontal="distributed" vertical="center" wrapText="1"/>
      <protection/>
    </xf>
    <xf numFmtId="0" fontId="43" fillId="0" borderId="46" xfId="64" applyFont="1" applyFill="1" applyBorder="1" applyAlignment="1">
      <alignment horizontal="left" vertical="center" wrapText="1"/>
      <protection/>
    </xf>
    <xf numFmtId="185" fontId="43" fillId="0" borderId="46" xfId="64" applyNumberFormat="1" applyFont="1" applyFill="1" applyBorder="1" applyAlignment="1">
      <alignment horizontal="center" vertical="center" shrinkToFit="1"/>
      <protection/>
    </xf>
    <xf numFmtId="0" fontId="43" fillId="0" borderId="46" xfId="64" applyNumberFormat="1" applyFont="1" applyFill="1" applyBorder="1" applyAlignment="1">
      <alignment horizontal="center" vertical="center" shrinkToFit="1"/>
      <protection/>
    </xf>
    <xf numFmtId="0" fontId="43" fillId="0" borderId="47" xfId="64" applyFont="1" applyFill="1" applyBorder="1" applyAlignment="1">
      <alignment horizontal="left" vertical="center" wrapText="1"/>
      <protection/>
    </xf>
    <xf numFmtId="49" fontId="43" fillId="0" borderId="48" xfId="64" applyNumberFormat="1" applyFont="1" applyFill="1" applyBorder="1" applyAlignment="1">
      <alignment horizontal="left" vertical="center" wrapText="1"/>
      <protection/>
    </xf>
    <xf numFmtId="49" fontId="43" fillId="0" borderId="49" xfId="64" applyNumberFormat="1" applyFont="1" applyFill="1" applyBorder="1" applyAlignment="1">
      <alignment horizontal="left" vertical="center" wrapText="1"/>
      <protection/>
    </xf>
    <xf numFmtId="0" fontId="43" fillId="0" borderId="49" xfId="64" applyFont="1" applyFill="1" applyBorder="1" applyAlignment="1">
      <alignment horizontal="left" vertical="center" wrapText="1"/>
      <protection/>
    </xf>
    <xf numFmtId="0" fontId="43" fillId="0" borderId="49" xfId="0" applyFont="1" applyFill="1" applyBorder="1" applyAlignment="1">
      <alignment vertical="center"/>
    </xf>
    <xf numFmtId="0" fontId="43" fillId="0" borderId="5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51" xfId="64" applyFont="1" applyFill="1" applyBorder="1" applyAlignment="1">
      <alignment horizontal="distributed" vertical="center" wrapText="1"/>
      <protection/>
    </xf>
    <xf numFmtId="0" fontId="43" fillId="0" borderId="52" xfId="64" applyFont="1" applyFill="1" applyBorder="1" applyAlignment="1">
      <alignment horizontal="distributed" vertical="center" wrapText="1"/>
      <protection/>
    </xf>
    <xf numFmtId="0" fontId="43" fillId="0" borderId="52" xfId="64" applyFont="1" applyFill="1" applyBorder="1" applyAlignment="1">
      <alignment horizontal="left" vertical="center" wrapText="1"/>
      <protection/>
    </xf>
    <xf numFmtId="185" fontId="43" fillId="0" borderId="52" xfId="64" applyNumberFormat="1" applyFont="1" applyFill="1" applyBorder="1" applyAlignment="1">
      <alignment horizontal="center" vertical="center" shrinkToFit="1"/>
      <protection/>
    </xf>
    <xf numFmtId="0" fontId="43" fillId="0" borderId="52" xfId="64" applyNumberFormat="1" applyFont="1" applyFill="1" applyBorder="1" applyAlignment="1">
      <alignment horizontal="center" vertical="center" shrinkToFit="1"/>
      <protection/>
    </xf>
    <xf numFmtId="0" fontId="43" fillId="0" borderId="53" xfId="64" applyFont="1" applyFill="1" applyBorder="1" applyAlignment="1">
      <alignment horizontal="left" vertical="center" wrapText="1"/>
      <protection/>
    </xf>
    <xf numFmtId="49" fontId="43" fillId="0" borderId="54" xfId="64" applyNumberFormat="1" applyFont="1" applyFill="1" applyBorder="1" applyAlignment="1">
      <alignment horizontal="left" vertical="center" wrapText="1"/>
      <protection/>
    </xf>
    <xf numFmtId="49" fontId="43" fillId="0" borderId="55" xfId="64" applyNumberFormat="1" applyFont="1" applyFill="1" applyBorder="1" applyAlignment="1">
      <alignment horizontal="left" vertical="center" wrapText="1"/>
      <protection/>
    </xf>
    <xf numFmtId="0" fontId="43" fillId="0" borderId="55" xfId="64" applyFont="1" applyFill="1" applyBorder="1" applyAlignment="1">
      <alignment horizontal="left" vertical="center" wrapText="1"/>
      <protection/>
    </xf>
    <xf numFmtId="0" fontId="43" fillId="0" borderId="55" xfId="0" applyFont="1" applyFill="1" applyBorder="1" applyAlignment="1">
      <alignment vertical="center"/>
    </xf>
    <xf numFmtId="0" fontId="43" fillId="0" borderId="56" xfId="0" applyFont="1" applyFill="1" applyBorder="1" applyAlignment="1">
      <alignment vertical="center"/>
    </xf>
    <xf numFmtId="0" fontId="43" fillId="0" borderId="57" xfId="64" applyFont="1" applyFill="1" applyBorder="1" applyAlignment="1">
      <alignment horizontal="distributed" vertical="center" wrapText="1"/>
      <protection/>
    </xf>
    <xf numFmtId="0" fontId="43" fillId="0" borderId="58" xfId="64" applyFont="1" applyFill="1" applyBorder="1" applyAlignment="1">
      <alignment horizontal="distributed" vertical="center" wrapText="1"/>
      <protection/>
    </xf>
    <xf numFmtId="0" fontId="43" fillId="0" borderId="58" xfId="64" applyFont="1" applyFill="1" applyBorder="1" applyAlignment="1">
      <alignment horizontal="left" vertical="center" wrapText="1"/>
      <protection/>
    </xf>
    <xf numFmtId="185" fontId="43" fillId="0" borderId="58" xfId="64" applyNumberFormat="1" applyFont="1" applyFill="1" applyBorder="1" applyAlignment="1">
      <alignment horizontal="center" vertical="center" shrinkToFit="1"/>
      <protection/>
    </xf>
    <xf numFmtId="0" fontId="43" fillId="0" borderId="58" xfId="64" applyNumberFormat="1" applyFont="1" applyFill="1" applyBorder="1" applyAlignment="1">
      <alignment horizontal="center" vertical="center" shrinkToFit="1"/>
      <protection/>
    </xf>
    <xf numFmtId="0" fontId="43" fillId="0" borderId="59" xfId="64" applyFont="1" applyFill="1" applyBorder="1" applyAlignment="1">
      <alignment horizontal="left" vertical="center" wrapText="1"/>
      <protection/>
    </xf>
    <xf numFmtId="49" fontId="43" fillId="0" borderId="60" xfId="64" applyNumberFormat="1" applyFont="1" applyFill="1" applyBorder="1" applyAlignment="1">
      <alignment horizontal="left" vertical="center" wrapText="1"/>
      <protection/>
    </xf>
    <xf numFmtId="49" fontId="43" fillId="0" borderId="61" xfId="64" applyNumberFormat="1" applyFont="1" applyFill="1" applyBorder="1" applyAlignment="1">
      <alignment horizontal="left" vertical="center" wrapText="1"/>
      <protection/>
    </xf>
    <xf numFmtId="0" fontId="43" fillId="0" borderId="61" xfId="64" applyFont="1" applyFill="1" applyBorder="1" applyAlignment="1">
      <alignment horizontal="left" vertical="center" wrapText="1"/>
      <protection/>
    </xf>
    <xf numFmtId="0" fontId="43" fillId="0" borderId="61" xfId="0" applyFont="1" applyFill="1" applyBorder="1" applyAlignment="1">
      <alignment vertical="center"/>
    </xf>
    <xf numFmtId="0" fontId="43" fillId="0" borderId="62" xfId="0" applyFont="1" applyFill="1" applyBorder="1" applyAlignment="1">
      <alignment vertical="center"/>
    </xf>
    <xf numFmtId="0" fontId="43" fillId="0" borderId="58" xfId="64" applyNumberFormat="1" applyFont="1" applyFill="1" applyBorder="1" applyAlignment="1">
      <alignment horizontal="center" vertical="center" wrapText="1"/>
      <protection/>
    </xf>
    <xf numFmtId="0" fontId="43" fillId="0" borderId="110" xfId="64" applyFont="1" applyFill="1" applyBorder="1" applyAlignment="1">
      <alignment horizontal="distributed" vertical="center" wrapText="1"/>
      <protection/>
    </xf>
    <xf numFmtId="0" fontId="43" fillId="0" borderId="63" xfId="64" applyFont="1" applyFill="1" applyBorder="1" applyAlignment="1">
      <alignment horizontal="distributed" vertical="center" wrapText="1"/>
      <protection/>
    </xf>
    <xf numFmtId="0" fontId="43" fillId="0" borderId="114" xfId="64" applyFont="1" applyFill="1" applyBorder="1" applyAlignment="1">
      <alignment horizontal="distributed" vertical="center" wrapText="1"/>
      <protection/>
    </xf>
    <xf numFmtId="0" fontId="43" fillId="0" borderId="63" xfId="64" applyFont="1" applyFill="1" applyBorder="1" applyAlignment="1">
      <alignment horizontal="left" vertical="center" wrapText="1"/>
      <protection/>
    </xf>
    <xf numFmtId="185" fontId="43" fillId="0" borderId="63" xfId="64" applyNumberFormat="1" applyFont="1" applyFill="1" applyBorder="1" applyAlignment="1">
      <alignment horizontal="center" vertical="center" shrinkToFit="1"/>
      <protection/>
    </xf>
    <xf numFmtId="0" fontId="43" fillId="0" borderId="63" xfId="64" applyNumberFormat="1" applyFont="1" applyFill="1" applyBorder="1" applyAlignment="1">
      <alignment horizontal="center" vertical="center" wrapText="1"/>
      <protection/>
    </xf>
    <xf numFmtId="0" fontId="43" fillId="0" borderId="64" xfId="64" applyFont="1" applyFill="1" applyBorder="1" applyAlignment="1">
      <alignment horizontal="left" vertical="center" wrapText="1"/>
      <protection/>
    </xf>
    <xf numFmtId="0" fontId="43" fillId="0" borderId="46" xfId="64" applyNumberFormat="1" applyFont="1" applyFill="1" applyBorder="1" applyAlignment="1">
      <alignment horizontal="center" vertical="center" wrapText="1"/>
      <protection/>
    </xf>
    <xf numFmtId="49" fontId="43" fillId="0" borderId="115" xfId="64" applyNumberFormat="1" applyFont="1" applyFill="1" applyBorder="1" applyAlignment="1">
      <alignment horizontal="left" vertical="center" wrapText="1"/>
      <protection/>
    </xf>
    <xf numFmtId="0" fontId="43" fillId="0" borderId="116" xfId="64" applyNumberFormat="1" applyFont="1" applyFill="1" applyBorder="1" applyAlignment="1">
      <alignment horizontal="left" vertical="center" wrapText="1"/>
      <protection/>
    </xf>
    <xf numFmtId="49" fontId="43" fillId="0" borderId="116" xfId="64" applyNumberFormat="1" applyFont="1" applyFill="1" applyBorder="1" applyAlignment="1">
      <alignment horizontal="left" vertical="center" wrapText="1"/>
      <protection/>
    </xf>
    <xf numFmtId="0" fontId="43" fillId="0" borderId="116" xfId="64" applyFont="1" applyFill="1" applyBorder="1" applyAlignment="1">
      <alignment horizontal="left" vertical="center" wrapText="1"/>
      <protection/>
    </xf>
    <xf numFmtId="0" fontId="43" fillId="0" borderId="116" xfId="0" applyFont="1" applyFill="1" applyBorder="1" applyAlignment="1">
      <alignment vertical="center"/>
    </xf>
    <xf numFmtId="0" fontId="43" fillId="0" borderId="117" xfId="0" applyFont="1" applyFill="1" applyBorder="1" applyAlignment="1">
      <alignment vertical="center"/>
    </xf>
    <xf numFmtId="0" fontId="43" fillId="0" borderId="52" xfId="64" applyNumberFormat="1" applyFont="1" applyFill="1" applyBorder="1" applyAlignment="1">
      <alignment horizontal="center" vertical="center" wrapText="1"/>
      <protection/>
    </xf>
    <xf numFmtId="0" fontId="43" fillId="0" borderId="55" xfId="64" applyNumberFormat="1" applyFont="1" applyFill="1" applyBorder="1" applyAlignment="1">
      <alignment horizontal="left" vertical="center" wrapText="1"/>
      <protection/>
    </xf>
    <xf numFmtId="185" fontId="43" fillId="0" borderId="52" xfId="64" applyNumberFormat="1" applyFont="1" applyFill="1" applyBorder="1" applyAlignment="1">
      <alignment horizontal="left" vertical="center" shrinkToFit="1"/>
      <protection/>
    </xf>
    <xf numFmtId="0" fontId="43" fillId="0" borderId="118" xfId="0" applyFont="1" applyFill="1" applyBorder="1" applyAlignment="1">
      <alignment vertical="center"/>
    </xf>
    <xf numFmtId="0" fontId="43" fillId="0" borderId="119" xfId="0" applyFont="1" applyFill="1" applyBorder="1" applyAlignment="1">
      <alignment vertical="center"/>
    </xf>
    <xf numFmtId="0" fontId="43" fillId="0" borderId="55" xfId="0" applyFont="1" applyFill="1" applyBorder="1" applyAlignment="1">
      <alignment horizontal="left" vertical="center"/>
    </xf>
    <xf numFmtId="0" fontId="43" fillId="0" borderId="0" xfId="0" applyFont="1" applyFill="1" applyAlignment="1">
      <alignment vertical="center"/>
    </xf>
    <xf numFmtId="49" fontId="43" fillId="0" borderId="120" xfId="64" applyNumberFormat="1" applyFont="1" applyFill="1" applyBorder="1" applyAlignment="1">
      <alignment horizontal="left" vertical="center" wrapText="1"/>
      <protection/>
    </xf>
    <xf numFmtId="0" fontId="43" fillId="0" borderId="121" xfId="64" applyNumberFormat="1" applyFont="1" applyFill="1" applyBorder="1" applyAlignment="1">
      <alignment horizontal="left" vertical="center" wrapText="1"/>
      <protection/>
    </xf>
    <xf numFmtId="49" fontId="43" fillId="0" borderId="121" xfId="64" applyNumberFormat="1" applyFont="1" applyFill="1" applyBorder="1" applyAlignment="1">
      <alignment horizontal="left" vertical="center" wrapText="1"/>
      <protection/>
    </xf>
    <xf numFmtId="0" fontId="43" fillId="0" borderId="121" xfId="64" applyFont="1" applyFill="1" applyBorder="1" applyAlignment="1">
      <alignment horizontal="left" vertical="center" wrapText="1"/>
      <protection/>
    </xf>
    <xf numFmtId="0" fontId="43" fillId="0" borderId="121" xfId="0" applyFont="1" applyFill="1" applyBorder="1" applyAlignment="1">
      <alignment vertical="center"/>
    </xf>
    <xf numFmtId="0" fontId="43" fillId="0" borderId="122" xfId="0" applyFont="1" applyFill="1" applyBorder="1" applyAlignment="1">
      <alignment vertical="center"/>
    </xf>
    <xf numFmtId="185" fontId="43" fillId="0" borderId="46" xfId="64" applyNumberFormat="1" applyFont="1" applyFill="1" applyBorder="1" applyAlignment="1">
      <alignment horizontal="left" vertical="center" shrinkToFit="1"/>
      <protection/>
    </xf>
    <xf numFmtId="0" fontId="43" fillId="0" borderId="123" xfId="0" applyFont="1" applyFill="1" applyBorder="1" applyAlignment="1">
      <alignment vertical="center"/>
    </xf>
    <xf numFmtId="0" fontId="43" fillId="0" borderId="51" xfId="0" applyFont="1" applyFill="1" applyBorder="1" applyAlignment="1">
      <alignment horizontal="distributed" vertical="center" wrapText="1"/>
    </xf>
    <xf numFmtId="0" fontId="43" fillId="0" borderId="56" xfId="0" applyFont="1" applyFill="1" applyBorder="1" applyAlignment="1">
      <alignment horizontal="left" vertical="center"/>
    </xf>
    <xf numFmtId="0" fontId="43" fillId="0" borderId="51" xfId="0" applyFont="1" applyFill="1" applyBorder="1" applyAlignment="1">
      <alignment horizontal="distributed" vertical="center"/>
    </xf>
    <xf numFmtId="0" fontId="43" fillId="0" borderId="52" xfId="64" applyFont="1" applyFill="1" applyBorder="1" applyAlignment="1">
      <alignment horizontal="center" vertical="center" wrapText="1"/>
      <protection/>
    </xf>
    <xf numFmtId="49" fontId="43" fillId="0" borderId="124" xfId="64" applyNumberFormat="1" applyFont="1" applyFill="1" applyBorder="1" applyAlignment="1">
      <alignment horizontal="left" vertical="center" wrapText="1"/>
      <protection/>
    </xf>
    <xf numFmtId="0" fontId="43" fillId="0" borderId="2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vertical="center"/>
    </xf>
    <xf numFmtId="0" fontId="43" fillId="0" borderId="2" xfId="0" applyFont="1" applyFill="1" applyBorder="1" applyAlignment="1">
      <alignment vertical="center"/>
    </xf>
    <xf numFmtId="0" fontId="43" fillId="0" borderId="125" xfId="0" applyFont="1" applyFill="1" applyBorder="1" applyAlignment="1">
      <alignment vertical="center"/>
    </xf>
    <xf numFmtId="0" fontId="43" fillId="0" borderId="2" xfId="64" applyFont="1" applyFill="1" applyBorder="1" applyAlignment="1">
      <alignment horizontal="left" vertical="center" wrapText="1"/>
      <protection/>
    </xf>
    <xf numFmtId="49" fontId="43" fillId="0" borderId="51" xfId="64" applyNumberFormat="1" applyFont="1" applyFill="1" applyBorder="1" applyAlignment="1">
      <alignment horizontal="left" vertical="center" wrapText="1"/>
      <protection/>
    </xf>
    <xf numFmtId="0" fontId="43" fillId="0" borderId="52" xfId="0" applyFont="1" applyFill="1" applyBorder="1" applyAlignment="1">
      <alignment vertical="center" wrapText="1"/>
    </xf>
    <xf numFmtId="0" fontId="43" fillId="0" borderId="52" xfId="0" applyFont="1" applyFill="1" applyBorder="1" applyAlignment="1">
      <alignment horizontal="left" vertical="center"/>
    </xf>
    <xf numFmtId="0" fontId="43" fillId="0" borderId="126" xfId="0" applyFont="1" applyFill="1" applyBorder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3" fillId="0" borderId="52" xfId="0" applyFont="1" applyFill="1" applyBorder="1" applyAlignment="1">
      <alignment horizontal="distributed" vertical="center" wrapText="1"/>
    </xf>
    <xf numFmtId="0" fontId="44" fillId="0" borderId="52" xfId="0" applyFont="1" applyFill="1" applyBorder="1" applyAlignment="1">
      <alignment horizontal="distributed" vertical="center"/>
    </xf>
    <xf numFmtId="0" fontId="43" fillId="0" borderId="53" xfId="0" applyFont="1" applyFill="1" applyBorder="1" applyAlignment="1">
      <alignment horizontal="left" vertical="center" wrapText="1"/>
    </xf>
    <xf numFmtId="0" fontId="43" fillId="0" borderId="0" xfId="64" applyFont="1" applyFill="1" applyBorder="1" applyAlignment="1">
      <alignment horizontal="left" vertical="center" wrapText="1"/>
      <protection/>
    </xf>
    <xf numFmtId="0" fontId="43" fillId="0" borderId="127" xfId="64" applyFont="1" applyFill="1" applyBorder="1" applyAlignment="1">
      <alignment horizontal="left" vertical="center" wrapText="1"/>
      <protection/>
    </xf>
    <xf numFmtId="0" fontId="43" fillId="0" borderId="128" xfId="0" applyFont="1" applyFill="1" applyBorder="1" applyAlignment="1">
      <alignment vertical="center" wrapText="1"/>
    </xf>
    <xf numFmtId="0" fontId="43" fillId="0" borderId="52" xfId="0" applyFont="1" applyFill="1" applyBorder="1" applyAlignment="1">
      <alignment vertical="center"/>
    </xf>
    <xf numFmtId="0" fontId="43" fillId="0" borderId="53" xfId="0" applyFont="1" applyFill="1" applyBorder="1" applyAlignment="1">
      <alignment horizontal="left" vertical="center"/>
    </xf>
    <xf numFmtId="0" fontId="43" fillId="0" borderId="53" xfId="0" applyFont="1" applyFill="1" applyBorder="1" applyAlignment="1">
      <alignment vertical="center"/>
    </xf>
    <xf numFmtId="49" fontId="43" fillId="0" borderId="129" xfId="64" applyNumberFormat="1" applyFont="1" applyFill="1" applyBorder="1" applyAlignment="1">
      <alignment horizontal="left" vertical="center" wrapText="1"/>
      <protection/>
    </xf>
    <xf numFmtId="0" fontId="43" fillId="0" borderId="130" xfId="0" applyFont="1" applyFill="1" applyBorder="1" applyAlignment="1">
      <alignment horizontal="left" vertical="center"/>
    </xf>
    <xf numFmtId="0" fontId="43" fillId="0" borderId="130" xfId="0" applyFont="1" applyFill="1" applyBorder="1" applyAlignment="1">
      <alignment vertical="center"/>
    </xf>
    <xf numFmtId="0" fontId="43" fillId="0" borderId="131" xfId="0" applyFont="1" applyFill="1" applyBorder="1" applyAlignment="1">
      <alignment vertical="center" wrapText="1"/>
    </xf>
    <xf numFmtId="49" fontId="43" fillId="0" borderId="132" xfId="64" applyNumberFormat="1" applyFont="1" applyFill="1" applyBorder="1" applyAlignment="1">
      <alignment horizontal="left" vertical="center" wrapText="1"/>
      <protection/>
    </xf>
    <xf numFmtId="0" fontId="43" fillId="0" borderId="0" xfId="0" applyFont="1" applyFill="1" applyBorder="1" applyAlignment="1">
      <alignment vertical="center"/>
    </xf>
    <xf numFmtId="0" fontId="43" fillId="0" borderId="133" xfId="0" applyFont="1" applyFill="1" applyBorder="1" applyAlignment="1">
      <alignment vertical="center" wrapText="1"/>
    </xf>
    <xf numFmtId="0" fontId="43" fillId="0" borderId="53" xfId="0" applyFont="1" applyFill="1" applyBorder="1" applyAlignment="1">
      <alignment vertical="center"/>
    </xf>
    <xf numFmtId="0" fontId="43" fillId="0" borderId="55" xfId="0" applyFont="1" applyFill="1" applyBorder="1" applyAlignment="1">
      <alignment vertical="center"/>
    </xf>
    <xf numFmtId="0" fontId="43" fillId="0" borderId="121" xfId="0" applyFont="1" applyFill="1" applyBorder="1" applyAlignment="1">
      <alignment vertical="center" wrapText="1"/>
    </xf>
    <xf numFmtId="0" fontId="43" fillId="0" borderId="52" xfId="0" applyFont="1" applyFill="1" applyBorder="1" applyAlignment="1">
      <alignment horizontal="distributed" vertical="center"/>
    </xf>
    <xf numFmtId="0" fontId="43" fillId="0" borderId="134" xfId="0" applyFont="1" applyFill="1" applyBorder="1" applyAlignment="1">
      <alignment vertical="center" wrapText="1"/>
    </xf>
    <xf numFmtId="0" fontId="43" fillId="0" borderId="135" xfId="0" applyFont="1" applyFill="1" applyBorder="1" applyAlignment="1">
      <alignment horizontal="left" vertical="center"/>
    </xf>
    <xf numFmtId="49" fontId="43" fillId="0" borderId="136" xfId="64" applyNumberFormat="1" applyFont="1" applyFill="1" applyBorder="1" applyAlignment="1">
      <alignment horizontal="left" vertical="center" wrapText="1"/>
      <protection/>
    </xf>
    <xf numFmtId="0" fontId="43" fillId="0" borderId="137" xfId="64" applyFont="1" applyFill="1" applyBorder="1" applyAlignment="1">
      <alignment horizontal="left" vertical="center" wrapText="1"/>
      <protection/>
    </xf>
    <xf numFmtId="0" fontId="43" fillId="0" borderId="137" xfId="0" applyFont="1" applyFill="1" applyBorder="1" applyAlignment="1">
      <alignment vertical="center"/>
    </xf>
    <xf numFmtId="0" fontId="43" fillId="0" borderId="138" xfId="64" applyFont="1" applyFill="1" applyBorder="1" applyAlignment="1">
      <alignment horizontal="left" vertical="center" wrapText="1"/>
      <protection/>
    </xf>
    <xf numFmtId="0" fontId="43" fillId="0" borderId="139" xfId="0" applyFont="1" applyFill="1" applyBorder="1" applyAlignment="1">
      <alignment horizontal="left" vertical="center"/>
    </xf>
    <xf numFmtId="0" fontId="43" fillId="0" borderId="0" xfId="0" applyFont="1" applyFill="1" applyAlignment="1">
      <alignment vertical="center"/>
    </xf>
    <xf numFmtId="49" fontId="43" fillId="0" borderId="110" xfId="64" applyNumberFormat="1" applyFont="1" applyFill="1" applyBorder="1" applyAlignment="1">
      <alignment horizontal="left" vertical="center" wrapText="1"/>
      <protection/>
    </xf>
    <xf numFmtId="0" fontId="43" fillId="0" borderId="63" xfId="0" applyFont="1" applyFill="1" applyBorder="1" applyAlignment="1">
      <alignment vertical="center"/>
    </xf>
    <xf numFmtId="0" fontId="43" fillId="0" borderId="64" xfId="0" applyFont="1" applyFill="1" applyBorder="1" applyAlignment="1">
      <alignment vertical="center"/>
    </xf>
    <xf numFmtId="0" fontId="43" fillId="0" borderId="140" xfId="0" applyFont="1" applyFill="1" applyBorder="1" applyAlignment="1">
      <alignment horizontal="left" vertical="center" wrapText="1"/>
    </xf>
    <xf numFmtId="0" fontId="43" fillId="0" borderId="140" xfId="64" applyFont="1" applyFill="1" applyBorder="1" applyAlignment="1">
      <alignment horizontal="left" vertical="center" wrapText="1"/>
      <protection/>
    </xf>
    <xf numFmtId="0" fontId="43" fillId="0" borderId="63" xfId="0" applyFont="1" applyFill="1" applyBorder="1" applyAlignment="1">
      <alignment vertical="center" wrapText="1"/>
    </xf>
    <xf numFmtId="0" fontId="43" fillId="0" borderId="141" xfId="0" applyFont="1" applyFill="1" applyBorder="1" applyAlignment="1">
      <alignment vertical="center" wrapText="1"/>
    </xf>
    <xf numFmtId="0" fontId="43" fillId="0" borderId="55" xfId="0" applyFont="1" applyFill="1" applyBorder="1" applyAlignment="1">
      <alignment vertical="center" wrapText="1"/>
    </xf>
    <xf numFmtId="0" fontId="43" fillId="0" borderId="56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49" fontId="43" fillId="0" borderId="98" xfId="64" applyNumberFormat="1" applyFont="1" applyFill="1" applyBorder="1" applyAlignment="1">
      <alignment horizontal="left" vertical="center" wrapText="1"/>
      <protection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142" xfId="0" applyFont="1" applyFill="1" applyBorder="1" applyAlignment="1">
      <alignment vertical="center" wrapText="1"/>
    </xf>
    <xf numFmtId="0" fontId="43" fillId="0" borderId="52" xfId="0" applyFont="1" applyFill="1" applyBorder="1" applyAlignment="1">
      <alignment horizontal="left" vertical="center" wrapText="1"/>
    </xf>
    <xf numFmtId="0" fontId="43" fillId="0" borderId="53" xfId="0" applyFont="1" applyFill="1" applyBorder="1" applyAlignment="1">
      <alignment vertical="center" wrapText="1"/>
    </xf>
    <xf numFmtId="0" fontId="43" fillId="0" borderId="52" xfId="64" applyNumberFormat="1" applyFont="1" applyFill="1" applyBorder="1" applyAlignment="1">
      <alignment horizontal="left" vertical="center" wrapText="1"/>
      <protection/>
    </xf>
    <xf numFmtId="0" fontId="46" fillId="0" borderId="53" xfId="0" applyFont="1" applyFill="1" applyBorder="1" applyAlignment="1">
      <alignment horizontal="left" vertical="center" wrapText="1"/>
    </xf>
    <xf numFmtId="0" fontId="43" fillId="0" borderId="103" xfId="0" applyFont="1" applyFill="1" applyBorder="1" applyAlignment="1">
      <alignment vertical="center"/>
    </xf>
    <xf numFmtId="0" fontId="43" fillId="0" borderId="140" xfId="0" applyFont="1" applyFill="1" applyBorder="1" applyAlignment="1">
      <alignment vertical="center" wrapText="1"/>
    </xf>
    <xf numFmtId="0" fontId="43" fillId="0" borderId="137" xfId="64" applyNumberFormat="1" applyFont="1" applyFill="1" applyBorder="1" applyAlignment="1">
      <alignment horizontal="left" vertical="center" wrapText="1"/>
      <protection/>
    </xf>
    <xf numFmtId="0" fontId="43" fillId="0" borderId="143" xfId="0" applyFont="1" applyFill="1" applyBorder="1" applyAlignment="1">
      <alignment vertical="center"/>
    </xf>
    <xf numFmtId="0" fontId="43" fillId="0" borderId="144" xfId="0" applyFont="1" applyFill="1" applyBorder="1" applyAlignment="1">
      <alignment horizontal="left" vertical="center"/>
    </xf>
    <xf numFmtId="0" fontId="43" fillId="0" borderId="144" xfId="0" applyFont="1" applyFill="1" applyBorder="1" applyAlignment="1">
      <alignment vertical="center"/>
    </xf>
    <xf numFmtId="0" fontId="43" fillId="0" borderId="144" xfId="64" applyFont="1" applyFill="1" applyBorder="1" applyAlignment="1">
      <alignment horizontal="left" vertical="center" wrapText="1"/>
      <protection/>
    </xf>
    <xf numFmtId="0" fontId="43" fillId="0" borderId="145" xfId="64" applyFont="1" applyFill="1" applyBorder="1" applyAlignment="1">
      <alignment horizontal="left" vertical="center" wrapText="1"/>
      <protection/>
    </xf>
    <xf numFmtId="0" fontId="43" fillId="0" borderId="146" xfId="0" applyFont="1" applyFill="1" applyBorder="1" applyAlignment="1">
      <alignment vertical="center" wrapText="1"/>
    </xf>
    <xf numFmtId="0" fontId="43" fillId="0" borderId="147" xfId="64" applyFont="1" applyFill="1" applyBorder="1" applyAlignment="1">
      <alignment horizontal="left" vertical="center" wrapText="1"/>
      <protection/>
    </xf>
    <xf numFmtId="0" fontId="43" fillId="0" borderId="148" xfId="64" applyFont="1" applyFill="1" applyBorder="1" applyAlignment="1">
      <alignment horizontal="left" vertical="center" wrapText="1"/>
      <protection/>
    </xf>
    <xf numFmtId="0" fontId="43" fillId="0" borderId="149" xfId="64" applyFont="1" applyFill="1" applyBorder="1" applyAlignment="1">
      <alignment horizontal="left" vertical="center" wrapText="1"/>
      <protection/>
    </xf>
    <xf numFmtId="0" fontId="43" fillId="0" borderId="150" xfId="64" applyFont="1" applyFill="1" applyBorder="1" applyAlignment="1">
      <alignment horizontal="left" vertical="center" wrapText="1"/>
      <protection/>
    </xf>
    <xf numFmtId="0" fontId="43" fillId="0" borderId="121" xfId="0" applyFont="1" applyFill="1" applyBorder="1" applyAlignment="1">
      <alignment horizontal="left" vertical="center"/>
    </xf>
    <xf numFmtId="0" fontId="43" fillId="0" borderId="144" xfId="0" applyFont="1" applyFill="1" applyBorder="1" applyAlignment="1">
      <alignment horizontal="left" vertical="center" wrapText="1"/>
    </xf>
    <xf numFmtId="49" fontId="43" fillId="0" borderId="52" xfId="64" applyNumberFormat="1" applyFont="1" applyFill="1" applyBorder="1" applyAlignment="1">
      <alignment horizontal="left" vertical="center" wrapText="1"/>
      <protection/>
    </xf>
    <xf numFmtId="0" fontId="43" fillId="0" borderId="134" xfId="0" applyFont="1" applyFill="1" applyBorder="1" applyAlignment="1">
      <alignment horizontal="left" vertical="center"/>
    </xf>
    <xf numFmtId="0" fontId="43" fillId="0" borderId="151" xfId="0" applyFont="1" applyFill="1" applyBorder="1" applyAlignment="1">
      <alignment horizontal="left" vertical="center"/>
    </xf>
    <xf numFmtId="0" fontId="43" fillId="0" borderId="152" xfId="0" applyFont="1" applyFill="1" applyBorder="1" applyAlignment="1">
      <alignment horizontal="distributed" vertical="center" wrapText="1"/>
    </xf>
    <xf numFmtId="0" fontId="43" fillId="0" borderId="114" xfId="64" applyFont="1" applyFill="1" applyBorder="1" applyAlignment="1">
      <alignment horizontal="left" vertical="center" wrapText="1"/>
      <protection/>
    </xf>
    <xf numFmtId="185" fontId="43" fillId="0" borderId="114" xfId="64" applyNumberFormat="1" applyFont="1" applyFill="1" applyBorder="1" applyAlignment="1">
      <alignment horizontal="left" vertical="center" shrinkToFit="1"/>
      <protection/>
    </xf>
    <xf numFmtId="0" fontId="43" fillId="0" borderId="114" xfId="64" applyNumberFormat="1" applyFont="1" applyFill="1" applyBorder="1" applyAlignment="1">
      <alignment horizontal="center" vertical="center" wrapText="1"/>
      <protection/>
    </xf>
    <xf numFmtId="0" fontId="43" fillId="0" borderId="153" xfId="0" applyFont="1" applyFill="1" applyBorder="1" applyAlignment="1">
      <alignment horizontal="left" vertical="center"/>
    </xf>
    <xf numFmtId="0" fontId="43" fillId="0" borderId="154" xfId="0" applyFont="1" applyFill="1" applyBorder="1" applyAlignment="1">
      <alignment horizontal="left" vertical="center"/>
    </xf>
    <xf numFmtId="49" fontId="43" fillId="0" borderId="155" xfId="64" applyNumberFormat="1" applyFont="1" applyFill="1" applyBorder="1" applyAlignment="1">
      <alignment horizontal="left" vertical="center" wrapText="1"/>
      <protection/>
    </xf>
    <xf numFmtId="0" fontId="43" fillId="0" borderId="156" xfId="0" applyFont="1" applyFill="1" applyBorder="1" applyAlignment="1">
      <alignment horizontal="left" vertical="center"/>
    </xf>
    <xf numFmtId="0" fontId="43" fillId="0" borderId="156" xfId="0" applyFont="1" applyFill="1" applyBorder="1" applyAlignment="1">
      <alignment vertical="center"/>
    </xf>
    <xf numFmtId="0" fontId="43" fillId="0" borderId="156" xfId="64" applyFont="1" applyFill="1" applyBorder="1" applyAlignment="1">
      <alignment horizontal="left" vertical="center" wrapText="1"/>
      <protection/>
    </xf>
    <xf numFmtId="0" fontId="43" fillId="0" borderId="156" xfId="0" applyFont="1" applyFill="1" applyBorder="1" applyAlignment="1">
      <alignment vertical="center" wrapText="1"/>
    </xf>
    <xf numFmtId="0" fontId="43" fillId="0" borderId="131" xfId="0" applyFont="1" applyFill="1" applyBorder="1" applyAlignment="1">
      <alignment horizontal="left" vertical="center"/>
    </xf>
    <xf numFmtId="0" fontId="43" fillId="0" borderId="157" xfId="0" applyFont="1" applyFill="1" applyBorder="1" applyAlignment="1">
      <alignment horizontal="left" vertical="center"/>
    </xf>
    <xf numFmtId="0" fontId="43" fillId="0" borderId="158" xfId="0" applyFont="1" applyFill="1" applyBorder="1" applyAlignment="1">
      <alignment horizontal="distributed" vertical="center" wrapText="1"/>
    </xf>
    <xf numFmtId="0" fontId="43" fillId="0" borderId="140" xfId="64" applyFont="1" applyFill="1" applyBorder="1" applyAlignment="1">
      <alignment horizontal="distributed" vertical="center" wrapText="1"/>
      <protection/>
    </xf>
    <xf numFmtId="185" fontId="43" fillId="0" borderId="140" xfId="64" applyNumberFormat="1" applyFont="1" applyFill="1" applyBorder="1" applyAlignment="1">
      <alignment horizontal="left" vertical="center" shrinkToFit="1"/>
      <protection/>
    </xf>
    <xf numFmtId="0" fontId="43" fillId="0" borderId="140" xfId="64" applyNumberFormat="1" applyFont="1" applyFill="1" applyBorder="1" applyAlignment="1">
      <alignment horizontal="center" vertical="center" wrapText="1"/>
      <protection/>
    </xf>
    <xf numFmtId="0" fontId="43" fillId="0" borderId="159" xfId="0" applyFont="1" applyFill="1" applyBorder="1" applyAlignment="1">
      <alignment vertical="center" wrapText="1"/>
    </xf>
    <xf numFmtId="0" fontId="43" fillId="0" borderId="97" xfId="0" applyFont="1" applyFill="1" applyBorder="1" applyAlignment="1">
      <alignment horizontal="distributed" vertical="center" wrapText="1"/>
    </xf>
    <xf numFmtId="0" fontId="43" fillId="0" borderId="160" xfId="64" applyFont="1" applyFill="1" applyBorder="1" applyAlignment="1">
      <alignment horizontal="distributed" vertical="center" wrapText="1"/>
      <protection/>
    </xf>
    <xf numFmtId="0" fontId="43" fillId="0" borderId="160" xfId="64" applyFont="1" applyFill="1" applyBorder="1" applyAlignment="1">
      <alignment horizontal="left" vertical="center" wrapText="1"/>
      <protection/>
    </xf>
    <xf numFmtId="185" fontId="43" fillId="0" borderId="160" xfId="64" applyNumberFormat="1" applyFont="1" applyFill="1" applyBorder="1" applyAlignment="1">
      <alignment horizontal="left" vertical="center" shrinkToFit="1"/>
      <protection/>
    </xf>
    <xf numFmtId="0" fontId="43" fillId="0" borderId="160" xfId="64" applyNumberFormat="1" applyFont="1" applyFill="1" applyBorder="1" applyAlignment="1">
      <alignment horizontal="center" vertical="center" wrapText="1"/>
      <protection/>
    </xf>
    <xf numFmtId="0" fontId="43" fillId="0" borderId="161" xfId="0" applyFont="1" applyFill="1" applyBorder="1" applyAlignment="1">
      <alignment horizontal="left" vertical="center" wrapText="1"/>
    </xf>
    <xf numFmtId="49" fontId="43" fillId="0" borderId="85" xfId="64" applyNumberFormat="1" applyFont="1" applyFill="1" applyBorder="1" applyAlignment="1">
      <alignment horizontal="left" vertical="center" wrapText="1"/>
      <protection/>
    </xf>
    <xf numFmtId="0" fontId="43" fillId="0" borderId="162" xfId="64" applyFont="1" applyFill="1" applyBorder="1" applyAlignment="1">
      <alignment horizontal="left" vertical="center" wrapText="1"/>
      <protection/>
    </xf>
    <xf numFmtId="0" fontId="43" fillId="0" borderId="162" xfId="0" applyFont="1" applyFill="1" applyBorder="1" applyAlignment="1">
      <alignment vertical="center" wrapText="1"/>
    </xf>
    <xf numFmtId="0" fontId="43" fillId="0" borderId="99" xfId="0" applyFont="1" applyFill="1" applyBorder="1" applyAlignment="1">
      <alignment vertical="center" wrapText="1"/>
    </xf>
    <xf numFmtId="0" fontId="43" fillId="0" borderId="162" xfId="0" applyFont="1" applyFill="1" applyBorder="1" applyAlignment="1">
      <alignment horizontal="left" vertical="center" wrapText="1"/>
    </xf>
    <xf numFmtId="0" fontId="43" fillId="0" borderId="163" xfId="0" applyFont="1" applyFill="1" applyBorder="1" applyAlignment="1">
      <alignment vertical="center" wrapText="1"/>
    </xf>
    <xf numFmtId="0" fontId="43" fillId="0" borderId="57" xfId="0" applyFont="1" applyFill="1" applyBorder="1" applyAlignment="1">
      <alignment horizontal="distributed" vertical="center" wrapText="1"/>
    </xf>
    <xf numFmtId="0" fontId="43" fillId="0" borderId="164" xfId="64" applyFont="1" applyFill="1" applyBorder="1" applyAlignment="1">
      <alignment horizontal="left" vertical="center" wrapText="1"/>
      <protection/>
    </xf>
    <xf numFmtId="185" fontId="43" fillId="0" borderId="164" xfId="64" applyNumberFormat="1" applyFont="1" applyFill="1" applyBorder="1" applyAlignment="1">
      <alignment horizontal="left" vertical="center" shrinkToFit="1"/>
      <protection/>
    </xf>
    <xf numFmtId="0" fontId="43" fillId="0" borderId="164" xfId="64" applyNumberFormat="1" applyFont="1" applyFill="1" applyBorder="1" applyAlignment="1">
      <alignment horizontal="center" vertical="center" wrapText="1"/>
      <protection/>
    </xf>
    <xf numFmtId="0" fontId="43" fillId="0" borderId="165" xfId="0" applyFont="1" applyFill="1" applyBorder="1" applyAlignment="1">
      <alignment horizontal="left" vertical="center" wrapText="1"/>
    </xf>
    <xf numFmtId="49" fontId="43" fillId="0" borderId="39" xfId="64" applyNumberFormat="1" applyFont="1" applyFill="1" applyBorder="1" applyAlignment="1">
      <alignment horizontal="left" vertical="center" wrapText="1"/>
      <protection/>
    </xf>
    <xf numFmtId="0" fontId="43" fillId="0" borderId="160" xfId="0" applyFont="1" applyFill="1" applyBorder="1" applyAlignment="1">
      <alignment horizontal="left" vertical="center" wrapText="1"/>
    </xf>
    <xf numFmtId="0" fontId="43" fillId="0" borderId="160" xfId="0" applyFont="1" applyFill="1" applyBorder="1" applyAlignment="1">
      <alignment vertical="center" wrapText="1"/>
    </xf>
    <xf numFmtId="0" fontId="43" fillId="0" borderId="40" xfId="0" applyFont="1" applyFill="1" applyBorder="1" applyAlignment="1">
      <alignment vertical="center"/>
    </xf>
    <xf numFmtId="0" fontId="43" fillId="0" borderId="166" xfId="0" applyFont="1" applyFill="1" applyBorder="1" applyAlignment="1">
      <alignment vertical="center"/>
    </xf>
    <xf numFmtId="0" fontId="43" fillId="0" borderId="65" xfId="0" applyFont="1" applyFill="1" applyBorder="1" applyAlignment="1">
      <alignment horizontal="distributed" vertical="center" wrapText="1"/>
    </xf>
    <xf numFmtId="0" fontId="43" fillId="0" borderId="47" xfId="0" applyFont="1" applyFill="1" applyBorder="1" applyAlignment="1">
      <alignment horizontal="left" vertical="center"/>
    </xf>
    <xf numFmtId="49" fontId="43" fillId="0" borderId="65" xfId="64" applyNumberFormat="1" applyFont="1" applyFill="1" applyBorder="1" applyAlignment="1">
      <alignment horizontal="left" vertical="center" wrapText="1"/>
      <protection/>
    </xf>
    <xf numFmtId="0" fontId="43" fillId="0" borderId="46" xfId="0" applyFont="1" applyFill="1" applyBorder="1" applyAlignment="1">
      <alignment horizontal="left" vertical="center"/>
    </xf>
    <xf numFmtId="0" fontId="43" fillId="0" borderId="46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7" fillId="0" borderId="53" xfId="0" applyFont="1" applyFill="1" applyBorder="1" applyAlignment="1">
      <alignment horizontal="left" vertical="center" wrapText="1"/>
    </xf>
    <xf numFmtId="0" fontId="43" fillId="0" borderId="167" xfId="64" applyFont="1" applyFill="1" applyBorder="1" applyAlignment="1">
      <alignment horizontal="left" vertical="center" wrapText="1"/>
      <protection/>
    </xf>
    <xf numFmtId="0" fontId="43" fillId="0" borderId="168" xfId="0" applyFont="1" applyFill="1" applyBorder="1" applyAlignment="1">
      <alignment vertical="center"/>
    </xf>
    <xf numFmtId="49" fontId="43" fillId="0" borderId="80" xfId="64" applyNumberFormat="1" applyFont="1" applyFill="1" applyBorder="1" applyAlignment="1">
      <alignment horizontal="left" vertical="center" wrapText="1"/>
      <protection/>
    </xf>
    <xf numFmtId="0" fontId="43" fillId="0" borderId="169" xfId="64" applyFont="1" applyFill="1" applyBorder="1" applyAlignment="1">
      <alignment horizontal="left" vertical="center" wrapText="1"/>
      <protection/>
    </xf>
    <xf numFmtId="0" fontId="43" fillId="0" borderId="169" xfId="0" applyFont="1" applyFill="1" applyBorder="1" applyAlignment="1">
      <alignment vertical="center" wrapText="1"/>
    </xf>
    <xf numFmtId="0" fontId="43" fillId="0" borderId="169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70" xfId="0" applyFont="1" applyFill="1" applyBorder="1" applyAlignment="1">
      <alignment vertical="center"/>
    </xf>
    <xf numFmtId="0" fontId="47" fillId="0" borderId="53" xfId="64" applyFont="1" applyFill="1" applyBorder="1" applyAlignment="1">
      <alignment horizontal="left" vertical="center" wrapText="1"/>
      <protection/>
    </xf>
    <xf numFmtId="0" fontId="43" fillId="0" borderId="51" xfId="0" applyFont="1" applyFill="1" applyBorder="1" applyAlignment="1">
      <alignment horizontal="left" vertical="center" wrapText="1"/>
    </xf>
    <xf numFmtId="49" fontId="43" fillId="0" borderId="171" xfId="64" applyNumberFormat="1" applyFont="1" applyFill="1" applyBorder="1" applyAlignment="1">
      <alignment horizontal="left" vertical="center" wrapText="1"/>
      <protection/>
    </xf>
    <xf numFmtId="0" fontId="43" fillId="0" borderId="172" xfId="64" applyFont="1" applyFill="1" applyBorder="1" applyAlignment="1">
      <alignment horizontal="left" vertical="center" wrapText="1"/>
      <protection/>
    </xf>
    <xf numFmtId="0" fontId="43" fillId="0" borderId="172" xfId="0" applyFont="1" applyFill="1" applyBorder="1" applyAlignment="1">
      <alignment vertical="center" wrapText="1"/>
    </xf>
    <xf numFmtId="0" fontId="43" fillId="0" borderId="172" xfId="0" applyFont="1" applyFill="1" applyBorder="1" applyAlignment="1">
      <alignment horizontal="left" vertical="center" wrapText="1"/>
    </xf>
    <xf numFmtId="0" fontId="43" fillId="0" borderId="173" xfId="0" applyFont="1" applyFill="1" applyBorder="1" applyAlignment="1">
      <alignment vertical="center" wrapText="1"/>
    </xf>
    <xf numFmtId="49" fontId="43" fillId="0" borderId="97" xfId="64" applyNumberFormat="1" applyFont="1" applyFill="1" applyBorder="1" applyAlignment="1">
      <alignment horizontal="left" vertical="center" wrapText="1"/>
      <protection/>
    </xf>
    <xf numFmtId="0" fontId="43" fillId="0" borderId="161" xfId="0" applyFont="1" applyFill="1" applyBorder="1" applyAlignment="1">
      <alignment vertical="center" wrapText="1"/>
    </xf>
    <xf numFmtId="0" fontId="43" fillId="0" borderId="37" xfId="64" applyFont="1" applyFill="1" applyBorder="1" applyAlignment="1">
      <alignment horizontal="distributed" vertical="center" wrapText="1"/>
      <protection/>
    </xf>
    <xf numFmtId="0" fontId="43" fillId="0" borderId="38" xfId="64" applyFont="1" applyFill="1" applyBorder="1" applyAlignment="1">
      <alignment horizontal="distributed" vertical="center" wrapText="1"/>
      <protection/>
    </xf>
    <xf numFmtId="0" fontId="43" fillId="0" borderId="38" xfId="64" applyFont="1" applyFill="1" applyBorder="1" applyAlignment="1">
      <alignment horizontal="left" vertical="center" wrapText="1"/>
      <protection/>
    </xf>
    <xf numFmtId="185" fontId="43" fillId="0" borderId="38" xfId="64" applyNumberFormat="1" applyFont="1" applyFill="1" applyBorder="1" applyAlignment="1">
      <alignment horizontal="left" vertical="center" shrinkToFit="1"/>
      <protection/>
    </xf>
    <xf numFmtId="0" fontId="43" fillId="0" borderId="38" xfId="64" applyNumberFormat="1" applyFont="1" applyFill="1" applyBorder="1" applyAlignment="1">
      <alignment horizontal="center" vertical="center" wrapText="1"/>
      <protection/>
    </xf>
    <xf numFmtId="0" fontId="43" fillId="0" borderId="42" xfId="64" applyFont="1" applyFill="1" applyBorder="1" applyAlignment="1">
      <alignment horizontal="left" vertical="center" wrapText="1"/>
      <protection/>
    </xf>
    <xf numFmtId="0" fontId="43" fillId="0" borderId="116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43" fillId="0" borderId="174" xfId="0" applyFont="1" applyFill="1" applyBorder="1" applyAlignment="1">
      <alignment vertical="center"/>
    </xf>
    <xf numFmtId="185" fontId="43" fillId="0" borderId="63" xfId="64" applyNumberFormat="1" applyFont="1" applyFill="1" applyBorder="1" applyAlignment="1">
      <alignment horizontal="left" vertical="center" shrinkToFit="1"/>
      <protection/>
    </xf>
    <xf numFmtId="0" fontId="43" fillId="0" borderId="175" xfId="0" applyFont="1" applyFill="1" applyBorder="1" applyAlignment="1">
      <alignment vertical="center"/>
    </xf>
    <xf numFmtId="0" fontId="43" fillId="0" borderId="110" xfId="0" applyFont="1" applyFill="1" applyBorder="1" applyAlignment="1">
      <alignment horizontal="distributed" vertical="center"/>
    </xf>
    <xf numFmtId="0" fontId="43" fillId="0" borderId="176" xfId="0" applyFont="1" applyFill="1" applyBorder="1" applyAlignment="1">
      <alignment horizontal="left" vertical="center" wrapText="1"/>
    </xf>
    <xf numFmtId="0" fontId="43" fillId="0" borderId="133" xfId="0" applyFont="1" applyFill="1" applyBorder="1" applyAlignment="1">
      <alignment vertical="center"/>
    </xf>
    <xf numFmtId="0" fontId="43" fillId="0" borderId="177" xfId="0" applyFont="1" applyFill="1" applyBorder="1" applyAlignment="1">
      <alignment horizontal="left" vertical="center"/>
    </xf>
    <xf numFmtId="0" fontId="43" fillId="0" borderId="178" xfId="0" applyFont="1" applyFill="1" applyBorder="1" applyAlignment="1">
      <alignment vertical="center"/>
    </xf>
    <xf numFmtId="0" fontId="43" fillId="0" borderId="64" xfId="0" applyFont="1" applyFill="1" applyBorder="1" applyAlignment="1">
      <alignment horizontal="left" vertical="center" wrapText="1"/>
    </xf>
    <xf numFmtId="49" fontId="43" fillId="0" borderId="179" xfId="64" applyNumberFormat="1" applyFont="1" applyFill="1" applyBorder="1" applyAlignment="1">
      <alignment horizontal="left" vertical="center" wrapText="1"/>
      <protection/>
    </xf>
    <xf numFmtId="0" fontId="43" fillId="0" borderId="180" xfId="64" applyFont="1" applyFill="1" applyBorder="1" applyAlignment="1">
      <alignment horizontal="left" vertical="center" wrapText="1"/>
      <protection/>
    </xf>
    <xf numFmtId="0" fontId="43" fillId="0" borderId="180" xfId="0" applyFont="1" applyFill="1" applyBorder="1" applyAlignment="1">
      <alignment vertical="center"/>
    </xf>
    <xf numFmtId="0" fontId="43" fillId="0" borderId="180" xfId="0" applyFont="1" applyFill="1" applyBorder="1" applyAlignment="1">
      <alignment vertical="center" wrapText="1"/>
    </xf>
    <xf numFmtId="0" fontId="43" fillId="0" borderId="180" xfId="0" applyFont="1" applyFill="1" applyBorder="1" applyAlignment="1">
      <alignment horizontal="left" vertical="center"/>
    </xf>
    <xf numFmtId="0" fontId="44" fillId="0" borderId="181" xfId="0" applyFont="1" applyFill="1" applyBorder="1" applyAlignment="1">
      <alignment vertical="center"/>
    </xf>
    <xf numFmtId="0" fontId="43" fillId="0" borderId="182" xfId="64" applyFont="1" applyFill="1" applyBorder="1" applyAlignment="1">
      <alignment horizontal="left" vertical="center" wrapText="1"/>
      <protection/>
    </xf>
    <xf numFmtId="0" fontId="43" fillId="0" borderId="182" xfId="0" applyFont="1" applyFill="1" applyBorder="1" applyAlignment="1">
      <alignment vertical="center"/>
    </xf>
    <xf numFmtId="0" fontId="43" fillId="0" borderId="182" xfId="0" applyFont="1" applyFill="1" applyBorder="1" applyAlignment="1">
      <alignment vertical="center" wrapText="1"/>
    </xf>
    <xf numFmtId="0" fontId="43" fillId="0" borderId="182" xfId="0" applyFont="1" applyFill="1" applyBorder="1" applyAlignment="1">
      <alignment horizontal="left" vertical="center"/>
    </xf>
    <xf numFmtId="0" fontId="43" fillId="0" borderId="183" xfId="0" applyFont="1" applyFill="1" applyBorder="1" applyAlignment="1">
      <alignment vertical="center"/>
    </xf>
    <xf numFmtId="0" fontId="43" fillId="0" borderId="49" xfId="0" applyFont="1" applyFill="1" applyBorder="1" applyAlignment="1">
      <alignment horizontal="left" vertical="center"/>
    </xf>
    <xf numFmtId="49" fontId="43" fillId="0" borderId="184" xfId="64" applyNumberFormat="1" applyFont="1" applyFill="1" applyBorder="1" applyAlignment="1">
      <alignment horizontal="left" vertical="center" wrapText="1"/>
      <protection/>
    </xf>
    <xf numFmtId="0" fontId="43" fillId="0" borderId="185" xfId="0" applyFont="1" applyFill="1" applyBorder="1" applyAlignment="1">
      <alignment vertical="center"/>
    </xf>
    <xf numFmtId="0" fontId="43" fillId="0" borderId="186" xfId="0" applyFont="1" applyFill="1" applyBorder="1" applyAlignment="1">
      <alignment vertical="center"/>
    </xf>
    <xf numFmtId="0" fontId="43" fillId="0" borderId="187" xfId="64" applyFont="1" applyFill="1" applyBorder="1" applyAlignment="1">
      <alignment horizontal="left" vertical="center" wrapText="1"/>
      <protection/>
    </xf>
    <xf numFmtId="0" fontId="43" fillId="0" borderId="188" xfId="0" applyFont="1" applyFill="1" applyBorder="1" applyAlignment="1">
      <alignment vertical="center" wrapText="1"/>
    </xf>
    <xf numFmtId="0" fontId="43" fillId="0" borderId="148" xfId="0" applyFont="1" applyFill="1" applyBorder="1" applyAlignment="1">
      <alignment vertical="center"/>
    </xf>
    <xf numFmtId="0" fontId="43" fillId="0" borderId="189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3" fillId="0" borderId="190" xfId="0" applyFont="1" applyFill="1" applyBorder="1" applyAlignment="1">
      <alignment horizontal="left" vertical="center" wrapText="1"/>
    </xf>
    <xf numFmtId="0" fontId="43" fillId="0" borderId="191" xfId="64" applyFont="1" applyFill="1" applyBorder="1" applyAlignment="1">
      <alignment horizontal="left" vertical="center" wrapText="1"/>
      <protection/>
    </xf>
    <xf numFmtId="0" fontId="43" fillId="0" borderId="192" xfId="0" applyFont="1" applyFill="1" applyBorder="1" applyAlignment="1">
      <alignment vertical="center"/>
    </xf>
    <xf numFmtId="185" fontId="43" fillId="0" borderId="38" xfId="64" applyNumberFormat="1" applyFont="1" applyFill="1" applyBorder="1" applyAlignment="1">
      <alignment horizontal="center" vertical="center" shrinkToFit="1"/>
      <protection/>
    </xf>
    <xf numFmtId="49" fontId="43" fillId="0" borderId="40" xfId="64" applyNumberFormat="1" applyFont="1" applyFill="1" applyBorder="1" applyAlignment="1">
      <alignment horizontal="left" vertical="center" wrapText="1"/>
      <protection/>
    </xf>
    <xf numFmtId="0" fontId="43" fillId="0" borderId="40" xfId="64" applyFont="1" applyFill="1" applyBorder="1" applyAlignment="1">
      <alignment horizontal="left" vertical="center" wrapText="1"/>
      <protection/>
    </xf>
    <xf numFmtId="0" fontId="43" fillId="0" borderId="41" xfId="0" applyFont="1" applyFill="1" applyBorder="1" applyAlignment="1">
      <alignment vertical="center"/>
    </xf>
    <xf numFmtId="0" fontId="43" fillId="0" borderId="51" xfId="64" applyFont="1" applyFill="1" applyBorder="1" applyAlignment="1">
      <alignment horizontal="distributed" vertical="center"/>
      <protection/>
    </xf>
    <xf numFmtId="0" fontId="43" fillId="0" borderId="52" xfId="64" applyFont="1" applyFill="1" applyBorder="1" applyAlignment="1">
      <alignment horizontal="distributed" vertical="center"/>
      <protection/>
    </xf>
    <xf numFmtId="0" fontId="43" fillId="0" borderId="103" xfId="64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43" fillId="0" borderId="11" xfId="0" applyFont="1" applyFill="1" applyBorder="1" applyAlignment="1">
      <alignment horizontal="right" vertical="center"/>
    </xf>
    <xf numFmtId="0" fontId="43" fillId="0" borderId="35" xfId="0" applyFont="1" applyFill="1" applyBorder="1" applyAlignment="1">
      <alignment vertical="center"/>
    </xf>
    <xf numFmtId="0" fontId="43" fillId="0" borderId="33" xfId="0" applyFont="1" applyFill="1" applyBorder="1" applyAlignment="1">
      <alignment horizontal="right" vertical="center"/>
    </xf>
    <xf numFmtId="0" fontId="43" fillId="0" borderId="11" xfId="0" applyFont="1" applyFill="1" applyBorder="1" applyAlignment="1">
      <alignment vertical="center"/>
    </xf>
    <xf numFmtId="0" fontId="43" fillId="0" borderId="12" xfId="0" applyFont="1" applyFill="1" applyBorder="1" applyAlignment="1">
      <alignment horizontal="right" vertical="center"/>
    </xf>
    <xf numFmtId="0" fontId="43" fillId="0" borderId="36" xfId="0" applyFont="1" applyFill="1" applyBorder="1" applyAlignment="1">
      <alignment vertical="center"/>
    </xf>
    <xf numFmtId="0" fontId="43" fillId="0" borderId="34" xfId="0" applyFont="1" applyFill="1" applyBorder="1" applyAlignment="1">
      <alignment horizontal="right" vertical="center"/>
    </xf>
    <xf numFmtId="0" fontId="43" fillId="0" borderId="12" xfId="0" applyFont="1" applyFill="1" applyBorder="1" applyAlignment="1">
      <alignment vertical="center"/>
    </xf>
    <xf numFmtId="0" fontId="43" fillId="0" borderId="111" xfId="64" applyFont="1" applyFill="1" applyBorder="1" applyAlignment="1">
      <alignment horizontal="center" vertical="center"/>
      <protection/>
    </xf>
    <xf numFmtId="0" fontId="43" fillId="0" borderId="112" xfId="64" applyFont="1" applyFill="1" applyBorder="1" applyAlignment="1">
      <alignment horizontal="center" vertical="center"/>
      <protection/>
    </xf>
    <xf numFmtId="0" fontId="43" fillId="0" borderId="112" xfId="64" applyFont="1" applyFill="1" applyBorder="1" applyAlignment="1">
      <alignment horizontal="center" vertical="center" wrapText="1"/>
      <protection/>
    </xf>
    <xf numFmtId="0" fontId="43" fillId="0" borderId="113" xfId="64" applyFont="1" applyFill="1" applyBorder="1" applyAlignment="1">
      <alignment horizontal="center" vertical="center"/>
      <protection/>
    </xf>
    <xf numFmtId="0" fontId="43" fillId="0" borderId="88" xfId="64" applyFont="1" applyFill="1" applyBorder="1" applyAlignment="1">
      <alignment horizontal="center" vertical="center"/>
      <protection/>
    </xf>
    <xf numFmtId="49" fontId="43" fillId="0" borderId="43" xfId="64" applyNumberFormat="1" applyFont="1" applyFill="1" applyBorder="1" applyAlignment="1">
      <alignment horizontal="center" vertical="center" wrapText="1"/>
      <protection/>
    </xf>
    <xf numFmtId="49" fontId="43" fillId="0" borderId="44" xfId="64" applyNumberFormat="1" applyFont="1" applyFill="1" applyBorder="1" applyAlignment="1">
      <alignment horizontal="center" vertical="center" wrapText="1"/>
      <protection/>
    </xf>
    <xf numFmtId="0" fontId="43" fillId="0" borderId="44" xfId="64" applyFont="1" applyFill="1" applyBorder="1" applyAlignment="1">
      <alignment horizontal="center" vertical="center"/>
      <protection/>
    </xf>
    <xf numFmtId="49" fontId="43" fillId="0" borderId="45" xfId="64" applyNumberFormat="1" applyFont="1" applyFill="1" applyBorder="1" applyAlignment="1">
      <alignment horizontal="center" vertical="center" wrapText="1"/>
      <protection/>
    </xf>
    <xf numFmtId="0" fontId="43" fillId="0" borderId="112" xfId="64" applyFont="1" applyFill="1" applyBorder="1" applyAlignment="1">
      <alignment horizontal="left" vertical="center" wrapText="1"/>
      <protection/>
    </xf>
    <xf numFmtId="0" fontId="43" fillId="0" borderId="102" xfId="64" applyFont="1" applyFill="1" applyBorder="1" applyAlignment="1">
      <alignment horizontal="left" vertical="center" wrapText="1"/>
      <protection/>
    </xf>
    <xf numFmtId="49" fontId="43" fillId="0" borderId="193" xfId="64" applyNumberFormat="1" applyFont="1" applyFill="1" applyBorder="1" applyAlignment="1">
      <alignment horizontal="left" vertical="center" wrapText="1"/>
      <protection/>
    </xf>
    <xf numFmtId="49" fontId="43" fillId="0" borderId="194" xfId="64" applyNumberFormat="1" applyFont="1" applyFill="1" applyBorder="1" applyAlignment="1">
      <alignment horizontal="left" vertical="center" wrapText="1"/>
      <protection/>
    </xf>
    <xf numFmtId="0" fontId="43" fillId="0" borderId="194" xfId="64" applyFont="1" applyFill="1" applyBorder="1" applyAlignment="1">
      <alignment horizontal="left" vertical="center" wrapText="1"/>
      <protection/>
    </xf>
    <xf numFmtId="0" fontId="43" fillId="0" borderId="195" xfId="0" applyFont="1" applyFill="1" applyBorder="1" applyAlignment="1">
      <alignment vertical="center"/>
    </xf>
    <xf numFmtId="0" fontId="43" fillId="0" borderId="105" xfId="64" applyFont="1" applyFill="1" applyBorder="1" applyAlignment="1">
      <alignment horizontal="left" vertical="center" wrapText="1"/>
      <protection/>
    </xf>
    <xf numFmtId="0" fontId="43" fillId="0" borderId="196" xfId="64" applyFont="1" applyFill="1" applyBorder="1" applyAlignment="1">
      <alignment horizontal="left" vertical="center" wrapText="1"/>
      <protection/>
    </xf>
    <xf numFmtId="49" fontId="43" fillId="0" borderId="197" xfId="64" applyNumberFormat="1" applyFont="1" applyFill="1" applyBorder="1" applyAlignment="1">
      <alignment horizontal="left" vertical="center" wrapText="1"/>
      <protection/>
    </xf>
    <xf numFmtId="49" fontId="43" fillId="0" borderId="198" xfId="64" applyNumberFormat="1" applyFont="1" applyFill="1" applyBorder="1" applyAlignment="1">
      <alignment horizontal="left" vertical="center" wrapText="1"/>
      <protection/>
    </xf>
    <xf numFmtId="0" fontId="43" fillId="0" borderId="198" xfId="64" applyFont="1" applyFill="1" applyBorder="1" applyAlignment="1">
      <alignment horizontal="left" vertical="center" wrapText="1"/>
      <protection/>
    </xf>
    <xf numFmtId="0" fontId="43" fillId="0" borderId="199" xfId="64" applyFont="1" applyFill="1" applyBorder="1" applyAlignment="1">
      <alignment horizontal="left" vertical="center" wrapText="1"/>
      <protection/>
    </xf>
    <xf numFmtId="0" fontId="43" fillId="0" borderId="200" xfId="0" applyFont="1" applyFill="1" applyBorder="1" applyAlignment="1">
      <alignment vertical="center"/>
    </xf>
    <xf numFmtId="0" fontId="43" fillId="0" borderId="201" xfId="0" applyFont="1" applyFill="1" applyBorder="1" applyAlignment="1">
      <alignment vertical="center"/>
    </xf>
    <xf numFmtId="0" fontId="43" fillId="0" borderId="97" xfId="64" applyFont="1" applyFill="1" applyBorder="1" applyAlignment="1">
      <alignment horizontal="distributed" vertical="center" wrapText="1"/>
      <protection/>
    </xf>
    <xf numFmtId="0" fontId="45" fillId="0" borderId="160" xfId="64" applyFont="1" applyFill="1" applyBorder="1" applyAlignment="1">
      <alignment horizontal="distributed" vertical="center" wrapText="1"/>
      <protection/>
    </xf>
    <xf numFmtId="185" fontId="43" fillId="0" borderId="160" xfId="64" applyNumberFormat="1" applyFont="1" applyFill="1" applyBorder="1" applyAlignment="1">
      <alignment horizontal="center" vertical="center" shrinkToFit="1"/>
      <protection/>
    </xf>
    <xf numFmtId="0" fontId="43" fillId="0" borderId="161" xfId="64" applyFont="1" applyFill="1" applyBorder="1" applyAlignment="1">
      <alignment horizontal="left" vertical="center" wrapText="1"/>
      <protection/>
    </xf>
    <xf numFmtId="0" fontId="43" fillId="0" borderId="109" xfId="64" applyFont="1" applyFill="1" applyBorder="1" applyAlignment="1">
      <alignment horizontal="left" vertical="center" wrapText="1"/>
      <protection/>
    </xf>
    <xf numFmtId="49" fontId="43" fillId="0" borderId="202" xfId="64" applyNumberFormat="1" applyFont="1" applyFill="1" applyBorder="1" applyAlignment="1">
      <alignment horizontal="left" vertical="center" wrapText="1"/>
      <protection/>
    </xf>
    <xf numFmtId="0" fontId="43" fillId="0" borderId="203" xfId="64" applyFont="1" applyFill="1" applyBorder="1" applyAlignment="1">
      <alignment horizontal="left" vertical="center" wrapText="1"/>
      <protection/>
    </xf>
    <xf numFmtId="0" fontId="43" fillId="0" borderId="111" xfId="0" applyFont="1" applyFill="1" applyBorder="1" applyAlignment="1">
      <alignment horizontal="center" vertical="center"/>
    </xf>
    <xf numFmtId="0" fontId="43" fillId="0" borderId="46" xfId="64" applyFont="1" applyFill="1" applyBorder="1" applyAlignment="1">
      <alignment horizontal="center" vertical="center"/>
      <protection/>
    </xf>
    <xf numFmtId="0" fontId="43" fillId="0" borderId="47" xfId="64" applyFont="1" applyFill="1" applyBorder="1" applyAlignment="1">
      <alignment horizontal="center" vertical="center"/>
      <protection/>
    </xf>
    <xf numFmtId="0" fontId="43" fillId="0" borderId="105" xfId="64" applyFont="1" applyFill="1" applyBorder="1" applyAlignment="1">
      <alignment horizontal="center" vertical="center"/>
      <protection/>
    </xf>
    <xf numFmtId="0" fontId="43" fillId="0" borderId="204" xfId="64" applyFont="1" applyFill="1" applyBorder="1" applyAlignment="1">
      <alignment vertical="center"/>
      <protection/>
    </xf>
    <xf numFmtId="49" fontId="43" fillId="0" borderId="204" xfId="64" applyNumberFormat="1" applyFont="1" applyFill="1" applyBorder="1" applyAlignment="1">
      <alignment horizontal="center" vertical="center" wrapText="1"/>
      <protection/>
    </xf>
    <xf numFmtId="0" fontId="43" fillId="0" borderId="204" xfId="64" applyFont="1" applyFill="1" applyBorder="1" applyAlignment="1">
      <alignment horizontal="center" vertical="center"/>
      <protection/>
    </xf>
    <xf numFmtId="49" fontId="43" fillId="0" borderId="101" xfId="64" applyNumberFormat="1" applyFont="1" applyFill="1" applyBorder="1" applyAlignment="1">
      <alignment horizontal="center" vertical="center" wrapText="1"/>
      <protection/>
    </xf>
    <xf numFmtId="0" fontId="44" fillId="0" borderId="65" xfId="0" applyFont="1" applyFill="1" applyBorder="1" applyAlignment="1">
      <alignment vertical="center"/>
    </xf>
    <xf numFmtId="0" fontId="44" fillId="0" borderId="47" xfId="0" applyFont="1" applyFill="1" applyBorder="1" applyAlignment="1">
      <alignment vertical="center"/>
    </xf>
    <xf numFmtId="0" fontId="44" fillId="0" borderId="69" xfId="0" applyFont="1" applyFill="1" applyBorder="1" applyAlignment="1">
      <alignment vertical="center"/>
    </xf>
    <xf numFmtId="190" fontId="43" fillId="0" borderId="152" xfId="0" applyNumberFormat="1" applyFont="1" applyFill="1" applyBorder="1" applyAlignment="1">
      <alignment horizontal="center" vertical="center"/>
    </xf>
    <xf numFmtId="184" fontId="43" fillId="0" borderId="52" xfId="64" applyNumberFormat="1" applyFont="1" applyFill="1" applyBorder="1" applyAlignment="1">
      <alignment horizontal="center" vertical="center" wrapText="1"/>
      <protection/>
    </xf>
    <xf numFmtId="0" fontId="43" fillId="0" borderId="103" xfId="64" applyFont="1" applyFill="1" applyBorder="1" applyAlignment="1">
      <alignment horizontal="center" vertical="center" wrapText="1"/>
      <protection/>
    </xf>
    <xf numFmtId="0" fontId="43" fillId="0" borderId="205" xfId="64" applyFont="1" applyFill="1" applyBorder="1" applyAlignment="1">
      <alignment vertical="center" wrapText="1"/>
      <protection/>
    </xf>
    <xf numFmtId="0" fontId="43" fillId="0" borderId="206" xfId="0" applyFont="1" applyFill="1" applyBorder="1" applyAlignment="1">
      <alignment vertical="center"/>
    </xf>
    <xf numFmtId="0" fontId="45" fillId="0" borderId="51" xfId="0" applyFont="1" applyFill="1" applyBorder="1" applyAlignment="1">
      <alignment vertical="center"/>
    </xf>
    <xf numFmtId="0" fontId="45" fillId="0" borderId="53" xfId="0" applyFont="1" applyFill="1" applyBorder="1" applyAlignment="1">
      <alignment vertical="center"/>
    </xf>
    <xf numFmtId="0" fontId="45" fillId="0" borderId="184" xfId="0" applyFont="1" applyFill="1" applyBorder="1" applyAlignment="1">
      <alignment vertical="center"/>
    </xf>
    <xf numFmtId="0" fontId="43" fillId="0" borderId="152" xfId="0" applyFont="1" applyFill="1" applyBorder="1" applyAlignment="1">
      <alignment horizontal="center" vertical="center"/>
    </xf>
    <xf numFmtId="49" fontId="43" fillId="0" borderId="2" xfId="64" applyNumberFormat="1" applyFont="1" applyFill="1" applyBorder="1" applyAlignment="1">
      <alignment horizontal="left" vertical="center" wrapText="1"/>
      <protection/>
    </xf>
    <xf numFmtId="49" fontId="43" fillId="0" borderId="207" xfId="64" applyNumberFormat="1" applyFont="1" applyFill="1" applyBorder="1" applyAlignment="1">
      <alignment horizontal="left" vertical="center" wrapText="1"/>
      <protection/>
    </xf>
    <xf numFmtId="0" fontId="43" fillId="0" borderId="208" xfId="64" applyFont="1" applyFill="1" applyBorder="1" applyAlignment="1">
      <alignment horizontal="left" vertical="center" wrapText="1"/>
      <protection/>
    </xf>
    <xf numFmtId="0" fontId="43" fillId="0" borderId="110" xfId="0" applyFont="1" applyFill="1" applyBorder="1" applyAlignment="1">
      <alignment horizontal="center" vertical="center"/>
    </xf>
    <xf numFmtId="0" fontId="43" fillId="0" borderId="158" xfId="0" applyFont="1" applyFill="1" applyBorder="1" applyAlignment="1">
      <alignment horizontal="center" vertical="center"/>
    </xf>
    <xf numFmtId="0" fontId="43" fillId="0" borderId="52" xfId="64" applyFont="1" applyFill="1" applyBorder="1" applyAlignment="1">
      <alignment horizontal="center" vertical="center"/>
      <protection/>
    </xf>
    <xf numFmtId="0" fontId="43" fillId="0" borderId="209" xfId="64" applyFont="1" applyFill="1" applyBorder="1" applyAlignment="1">
      <alignment vertical="center" wrapText="1"/>
      <protection/>
    </xf>
    <xf numFmtId="49" fontId="43" fillId="0" borderId="44" xfId="64" applyNumberFormat="1" applyFont="1" applyFill="1" applyBorder="1" applyAlignment="1">
      <alignment horizontal="left" vertical="center" wrapText="1"/>
      <protection/>
    </xf>
    <xf numFmtId="0" fontId="43" fillId="0" borderId="44" xfId="64" applyFont="1" applyFill="1" applyBorder="1" applyAlignment="1">
      <alignment horizontal="left" vertical="center" wrapText="1"/>
      <protection/>
    </xf>
    <xf numFmtId="0" fontId="43" fillId="0" borderId="44" xfId="0" applyFont="1" applyFill="1" applyBorder="1" applyAlignment="1">
      <alignment vertical="center"/>
    </xf>
    <xf numFmtId="0" fontId="43" fillId="0" borderId="101" xfId="0" applyFont="1" applyFill="1" applyBorder="1" applyAlignment="1">
      <alignment vertical="center"/>
    </xf>
    <xf numFmtId="0" fontId="43" fillId="0" borderId="210" xfId="64" applyFont="1" applyFill="1" applyBorder="1" applyAlignment="1">
      <alignment vertical="center" wrapText="1"/>
      <protection/>
    </xf>
    <xf numFmtId="0" fontId="43" fillId="0" borderId="211" xfId="0" applyFont="1" applyFill="1" applyBorder="1" applyAlignment="1">
      <alignment vertical="center"/>
    </xf>
    <xf numFmtId="0" fontId="47" fillId="0" borderId="103" xfId="64" applyFont="1" applyFill="1" applyBorder="1" applyAlignment="1">
      <alignment horizontal="center" vertical="center" wrapText="1"/>
      <protection/>
    </xf>
    <xf numFmtId="0" fontId="43" fillId="0" borderId="212" xfId="64" applyFont="1" applyFill="1" applyBorder="1" applyAlignment="1">
      <alignment vertical="center" wrapText="1"/>
      <protection/>
    </xf>
    <xf numFmtId="49" fontId="43" fillId="0" borderId="177" xfId="64" applyNumberFormat="1" applyFont="1" applyFill="1" applyBorder="1" applyAlignment="1">
      <alignment horizontal="left" vertical="center" wrapText="1"/>
      <protection/>
    </xf>
    <xf numFmtId="0" fontId="43" fillId="0" borderId="177" xfId="64" applyFont="1" applyFill="1" applyBorder="1" applyAlignment="1">
      <alignment horizontal="left" vertical="center" wrapText="1"/>
      <protection/>
    </xf>
    <xf numFmtId="0" fontId="43" fillId="0" borderId="213" xfId="64" applyFont="1" applyFill="1" applyBorder="1" applyAlignment="1">
      <alignment vertical="center" wrapText="1"/>
      <protection/>
    </xf>
    <xf numFmtId="0" fontId="43" fillId="0" borderId="207" xfId="64" applyFont="1" applyFill="1" applyBorder="1" applyAlignment="1">
      <alignment horizontal="left" vertical="center" wrapText="1"/>
      <protection/>
    </xf>
    <xf numFmtId="0" fontId="43" fillId="0" borderId="214" xfId="0" applyFont="1" applyFill="1" applyBorder="1" applyAlignment="1">
      <alignment vertical="center"/>
    </xf>
    <xf numFmtId="0" fontId="43" fillId="0" borderId="142" xfId="0" applyFont="1" applyFill="1" applyBorder="1" applyAlignment="1">
      <alignment vertical="center"/>
    </xf>
    <xf numFmtId="0" fontId="44" fillId="0" borderId="152" xfId="0" applyFont="1" applyFill="1" applyBorder="1" applyAlignment="1">
      <alignment vertical="center"/>
    </xf>
    <xf numFmtId="49" fontId="43" fillId="0" borderId="0" xfId="64" applyNumberFormat="1" applyFont="1" applyFill="1" applyBorder="1" applyAlignment="1">
      <alignment horizontal="left" vertical="center" wrapText="1"/>
      <protection/>
    </xf>
    <xf numFmtId="0" fontId="43" fillId="0" borderId="215" xfId="64" applyFont="1" applyFill="1" applyBorder="1" applyAlignment="1">
      <alignment horizontal="left" vertical="center" wrapText="1"/>
      <protection/>
    </xf>
    <xf numFmtId="0" fontId="43" fillId="0" borderId="216" xfId="64" applyFont="1" applyFill="1" applyBorder="1" applyAlignment="1">
      <alignment horizontal="left" vertical="center" wrapText="1"/>
      <protection/>
    </xf>
    <xf numFmtId="0" fontId="43" fillId="0" borderId="217" xfId="0" applyFont="1" applyFill="1" applyBorder="1" applyAlignment="1">
      <alignment vertical="center"/>
    </xf>
    <xf numFmtId="49" fontId="43" fillId="0" borderId="218" xfId="64" applyNumberFormat="1" applyFont="1" applyFill="1" applyBorder="1" applyAlignment="1">
      <alignment horizontal="left" vertical="center" wrapText="1"/>
      <protection/>
    </xf>
    <xf numFmtId="49" fontId="43" fillId="0" borderId="219" xfId="64" applyNumberFormat="1" applyFont="1" applyFill="1" applyBorder="1" applyAlignment="1">
      <alignment horizontal="left" vertical="center" wrapText="1"/>
      <protection/>
    </xf>
    <xf numFmtId="0" fontId="43" fillId="0" borderId="220" xfId="64" applyFont="1" applyFill="1" applyBorder="1" applyAlignment="1">
      <alignment horizontal="left" vertical="center" wrapText="1"/>
      <protection/>
    </xf>
    <xf numFmtId="0" fontId="43" fillId="0" borderId="221" xfId="64" applyFont="1" applyFill="1" applyBorder="1" applyAlignment="1">
      <alignment horizontal="left" vertical="center" wrapText="1"/>
      <protection/>
    </xf>
    <xf numFmtId="0" fontId="43" fillId="0" borderId="90" xfId="0" applyFont="1" applyFill="1" applyBorder="1" applyAlignment="1">
      <alignment vertical="center"/>
    </xf>
    <xf numFmtId="0" fontId="43" fillId="0" borderId="99" xfId="64" applyFont="1" applyFill="1" applyBorder="1" applyAlignment="1">
      <alignment horizontal="left" vertical="center" wrapText="1"/>
      <protection/>
    </xf>
    <xf numFmtId="0" fontId="43" fillId="0" borderId="52" xfId="64" applyFont="1" applyFill="1" applyBorder="1" applyAlignment="1">
      <alignment horizontal="center" vertical="center" shrinkToFit="1"/>
      <protection/>
    </xf>
    <xf numFmtId="0" fontId="43" fillId="0" borderId="52" xfId="64" applyNumberFormat="1" applyFont="1" applyFill="1" applyBorder="1" applyAlignment="1">
      <alignment horizontal="distributed" vertical="center" wrapText="1"/>
      <protection/>
    </xf>
    <xf numFmtId="0" fontId="43" fillId="0" borderId="222" xfId="0" applyFont="1" applyFill="1" applyBorder="1" applyAlignment="1">
      <alignment vertical="center"/>
    </xf>
    <xf numFmtId="49" fontId="43" fillId="0" borderId="156" xfId="64" applyNumberFormat="1" applyFont="1" applyFill="1" applyBorder="1" applyAlignment="1">
      <alignment horizontal="left" vertical="center" wrapText="1"/>
      <protection/>
    </xf>
    <xf numFmtId="0" fontId="43" fillId="0" borderId="184" xfId="0" applyFont="1" applyFill="1" applyBorder="1" applyAlignment="1">
      <alignment horizontal="center" vertical="center"/>
    </xf>
    <xf numFmtId="49" fontId="43" fillId="0" borderId="223" xfId="64" applyNumberFormat="1" applyFont="1" applyFill="1" applyBorder="1" applyAlignment="1">
      <alignment horizontal="left" vertical="center" wrapText="1"/>
      <protection/>
    </xf>
    <xf numFmtId="49" fontId="43" fillId="0" borderId="224" xfId="64" applyNumberFormat="1" applyFont="1" applyFill="1" applyBorder="1" applyAlignment="1">
      <alignment horizontal="left" vertical="center" wrapText="1"/>
      <protection/>
    </xf>
    <xf numFmtId="49" fontId="43" fillId="0" borderId="225" xfId="64" applyNumberFormat="1" applyFont="1" applyFill="1" applyBorder="1" applyAlignment="1">
      <alignment horizontal="left" vertical="center" wrapText="1"/>
      <protection/>
    </xf>
    <xf numFmtId="0" fontId="43" fillId="0" borderId="224" xfId="64" applyFont="1" applyFill="1" applyBorder="1" applyAlignment="1">
      <alignment horizontal="left" vertical="center" wrapText="1"/>
      <protection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3" fillId="0" borderId="158" xfId="0" applyFont="1" applyFill="1" applyBorder="1" applyAlignment="1">
      <alignment horizontal="center" vertical="center" wrapText="1"/>
    </xf>
    <xf numFmtId="0" fontId="43" fillId="0" borderId="110" xfId="0" applyFont="1" applyFill="1" applyBorder="1" applyAlignment="1">
      <alignment horizontal="center" vertical="center" wrapText="1"/>
    </xf>
    <xf numFmtId="0" fontId="43" fillId="0" borderId="0" xfId="64" applyFont="1" applyFill="1" applyAlignment="1">
      <alignment horizontal="left" vertical="center" wrapText="1"/>
      <protection/>
    </xf>
    <xf numFmtId="0" fontId="43" fillId="0" borderId="90" xfId="0" applyFont="1" applyFill="1" applyBorder="1" applyAlignment="1">
      <alignment vertical="center"/>
    </xf>
    <xf numFmtId="0" fontId="43" fillId="0" borderId="51" xfId="0" applyFont="1" applyFill="1" applyBorder="1" applyAlignment="1">
      <alignment horizontal="center" vertical="center"/>
    </xf>
    <xf numFmtId="0" fontId="43" fillId="0" borderId="152" xfId="0" applyFont="1" applyFill="1" applyBorder="1" applyAlignment="1">
      <alignment horizontal="center" vertical="center" wrapText="1"/>
    </xf>
    <xf numFmtId="0" fontId="43" fillId="0" borderId="226" xfId="64" applyFont="1" applyFill="1" applyBorder="1" applyAlignment="1">
      <alignment vertical="center" wrapText="1"/>
      <protection/>
    </xf>
    <xf numFmtId="190" fontId="43" fillId="0" borderId="110" xfId="0" applyNumberFormat="1" applyFont="1" applyFill="1" applyBorder="1" applyAlignment="1">
      <alignment horizontal="center" vertical="center"/>
    </xf>
    <xf numFmtId="0" fontId="43" fillId="0" borderId="227" xfId="64" applyFont="1" applyFill="1" applyBorder="1" applyAlignment="1">
      <alignment vertical="center" wrapText="1"/>
      <protection/>
    </xf>
    <xf numFmtId="49" fontId="43" fillId="0" borderId="228" xfId="64" applyNumberFormat="1" applyFont="1" applyFill="1" applyBorder="1" applyAlignment="1">
      <alignment horizontal="left" vertical="center" wrapText="1"/>
      <protection/>
    </xf>
    <xf numFmtId="0" fontId="43" fillId="0" borderId="228" xfId="64" applyFont="1" applyFill="1" applyBorder="1" applyAlignment="1">
      <alignment horizontal="left" vertical="center" wrapText="1"/>
      <protection/>
    </xf>
    <xf numFmtId="0" fontId="43" fillId="0" borderId="228" xfId="0" applyFont="1" applyFill="1" applyBorder="1" applyAlignment="1">
      <alignment vertical="center"/>
    </xf>
    <xf numFmtId="0" fontId="43" fillId="0" borderId="229" xfId="0" applyFont="1" applyFill="1" applyBorder="1" applyAlignment="1">
      <alignment vertical="center"/>
    </xf>
    <xf numFmtId="190" fontId="43" fillId="0" borderId="158" xfId="0" applyNumberFormat="1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vertical="center" wrapText="1"/>
    </xf>
    <xf numFmtId="185" fontId="43" fillId="0" borderId="58" xfId="0" applyNumberFormat="1" applyFont="1" applyFill="1" applyBorder="1" applyAlignment="1">
      <alignment horizontal="center" vertical="center" shrinkToFit="1"/>
    </xf>
    <xf numFmtId="184" fontId="43" fillId="0" borderId="58" xfId="64" applyNumberFormat="1" applyFont="1" applyFill="1" applyBorder="1" applyAlignment="1">
      <alignment horizontal="center" vertical="center" wrapText="1"/>
      <protection/>
    </xf>
    <xf numFmtId="0" fontId="43" fillId="0" borderId="59" xfId="0" applyFont="1" applyFill="1" applyBorder="1" applyAlignment="1">
      <alignment vertical="center" wrapText="1"/>
    </xf>
    <xf numFmtId="0" fontId="43" fillId="0" borderId="104" xfId="0" applyFont="1" applyFill="1" applyBorder="1" applyAlignment="1">
      <alignment horizontal="center" vertical="center"/>
    </xf>
    <xf numFmtId="0" fontId="43" fillId="0" borderId="230" xfId="0" applyFont="1" applyFill="1" applyBorder="1" applyAlignment="1">
      <alignment vertical="center"/>
    </xf>
    <xf numFmtId="0" fontId="43" fillId="0" borderId="61" xfId="0" applyFont="1" applyFill="1" applyBorder="1" applyAlignment="1">
      <alignment horizontal="left" vertical="center"/>
    </xf>
    <xf numFmtId="0" fontId="43" fillId="0" borderId="231" xfId="0" applyFont="1" applyFill="1" applyBorder="1" applyAlignment="1">
      <alignment vertical="center"/>
    </xf>
    <xf numFmtId="0" fontId="43" fillId="0" borderId="184" xfId="64" applyFont="1" applyFill="1" applyBorder="1" applyAlignment="1">
      <alignment horizontal="distributed" vertical="center" wrapText="1"/>
      <protection/>
    </xf>
    <xf numFmtId="0" fontId="43" fillId="0" borderId="51" xfId="0" applyFont="1" applyFill="1" applyBorder="1" applyAlignment="1">
      <alignment horizontal="center" vertical="center" wrapText="1"/>
    </xf>
    <xf numFmtId="0" fontId="43" fillId="0" borderId="232" xfId="64" applyFont="1" applyFill="1" applyBorder="1" applyAlignment="1">
      <alignment horizontal="distributed" vertical="center" wrapText="1"/>
      <protection/>
    </xf>
    <xf numFmtId="0" fontId="46" fillId="0" borderId="51" xfId="0" applyFont="1" applyFill="1" applyBorder="1" applyAlignment="1">
      <alignment horizontal="center" vertical="center" wrapText="1"/>
    </xf>
    <xf numFmtId="0" fontId="46" fillId="0" borderId="57" xfId="0" applyFont="1" applyFill="1" applyBorder="1" applyAlignment="1">
      <alignment horizontal="center" vertical="center" wrapText="1"/>
    </xf>
    <xf numFmtId="0" fontId="43" fillId="0" borderId="70" xfId="64" applyFont="1" applyFill="1" applyBorder="1" applyAlignment="1">
      <alignment horizontal="distributed" vertical="center" wrapText="1"/>
      <protection/>
    </xf>
    <xf numFmtId="49" fontId="43" fillId="0" borderId="142" xfId="64" applyNumberFormat="1" applyFont="1" applyFill="1" applyBorder="1" applyAlignment="1">
      <alignment horizontal="left" vertical="center" wrapText="1"/>
      <protection/>
    </xf>
    <xf numFmtId="0" fontId="43" fillId="0" borderId="233" xfId="0" applyFont="1" applyFill="1" applyBorder="1" applyAlignment="1">
      <alignment horizontal="left" vertical="center" wrapText="1"/>
    </xf>
    <xf numFmtId="0" fontId="43" fillId="0" borderId="103" xfId="0" applyFont="1" applyFill="1" applyBorder="1" applyAlignment="1">
      <alignment horizontal="left" vertical="center" wrapText="1"/>
    </xf>
    <xf numFmtId="0" fontId="43" fillId="0" borderId="234" xfId="64" applyFont="1" applyFill="1" applyBorder="1" applyAlignment="1">
      <alignment horizontal="left" vertical="center" wrapText="1"/>
      <protection/>
    </xf>
    <xf numFmtId="0" fontId="43" fillId="0" borderId="59" xfId="0" applyFont="1" applyFill="1" applyBorder="1" applyAlignment="1">
      <alignment horizontal="left" vertical="center" wrapText="1"/>
    </xf>
    <xf numFmtId="0" fontId="31" fillId="0" borderId="52" xfId="64" applyFont="1" applyFill="1" applyBorder="1" applyAlignment="1">
      <alignment horizontal="distributed" vertical="center" wrapText="1"/>
      <protection/>
    </xf>
    <xf numFmtId="0" fontId="31" fillId="0" borderId="52" xfId="64" applyFont="1" applyFill="1" applyBorder="1" applyAlignment="1">
      <alignment horizontal="distributed" vertical="center"/>
      <protection/>
    </xf>
    <xf numFmtId="0" fontId="6" fillId="24" borderId="18" xfId="0" applyFont="1" applyFill="1" applyBorder="1" applyAlignment="1">
      <alignment horizontal="center" vertical="center"/>
    </xf>
    <xf numFmtId="0" fontId="6" fillId="24" borderId="235" xfId="0" applyFont="1" applyFill="1" applyBorder="1" applyAlignment="1">
      <alignment horizontal="center" vertical="center"/>
    </xf>
    <xf numFmtId="0" fontId="6" fillId="24" borderId="236" xfId="0" applyFont="1" applyFill="1" applyBorder="1" applyAlignment="1">
      <alignment horizontal="center" vertical="center"/>
    </xf>
    <xf numFmtId="0" fontId="6" fillId="24" borderId="237" xfId="0" applyFont="1" applyFill="1" applyBorder="1" applyAlignment="1">
      <alignment horizontal="center" vertical="center"/>
    </xf>
    <xf numFmtId="0" fontId="25" fillId="24" borderId="99" xfId="0" applyFont="1" applyFill="1" applyBorder="1" applyAlignment="1">
      <alignment horizontal="left" vertical="center"/>
    </xf>
    <xf numFmtId="0" fontId="0" fillId="24" borderId="99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35" xfId="0" applyFont="1" applyFill="1" applyBorder="1" applyAlignment="1">
      <alignment horizontal="center" vertical="center"/>
    </xf>
    <xf numFmtId="0" fontId="6" fillId="0" borderId="236" xfId="0" applyFont="1" applyFill="1" applyBorder="1" applyAlignment="1">
      <alignment horizontal="center" vertical="center"/>
    </xf>
    <xf numFmtId="0" fontId="6" fillId="0" borderId="237" xfId="0" applyFont="1" applyFill="1" applyBorder="1" applyAlignment="1">
      <alignment horizontal="center" vertical="center"/>
    </xf>
    <xf numFmtId="0" fontId="25" fillId="0" borderId="99" xfId="0" applyFont="1" applyFill="1" applyBorder="1" applyAlignment="1">
      <alignment horizontal="left" vertical="center"/>
    </xf>
    <xf numFmtId="0" fontId="0" fillId="0" borderId="99" xfId="0" applyBorder="1" applyAlignment="1">
      <alignment vertical="center"/>
    </xf>
    <xf numFmtId="0" fontId="6" fillId="24" borderId="238" xfId="0" applyFont="1" applyFill="1" applyBorder="1" applyAlignment="1">
      <alignment horizontal="center" vertical="center"/>
    </xf>
    <xf numFmtId="0" fontId="0" fillId="24" borderId="99" xfId="0" applyFill="1" applyBorder="1" applyAlignment="1">
      <alignment horizontal="left" vertical="center"/>
    </xf>
    <xf numFmtId="0" fontId="43" fillId="0" borderId="99" xfId="0" applyFont="1" applyFill="1" applyBorder="1" applyAlignment="1">
      <alignment horizontal="left" vertical="center"/>
    </xf>
    <xf numFmtId="0" fontId="51" fillId="0" borderId="99" xfId="0" applyFont="1" applyFill="1" applyBorder="1" applyAlignment="1">
      <alignment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35" xfId="0" applyFont="1" applyFill="1" applyBorder="1" applyAlignment="1">
      <alignment horizontal="center" vertical="center"/>
    </xf>
    <xf numFmtId="187" fontId="25" fillId="24" borderId="99" xfId="0" applyNumberFormat="1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center"/>
    </xf>
    <xf numFmtId="0" fontId="25" fillId="24" borderId="111" xfId="0" applyFont="1" applyFill="1" applyBorder="1" applyAlignment="1">
      <alignment horizontal="center" vertical="center" wrapText="1"/>
    </xf>
    <xf numFmtId="0" fontId="25" fillId="24" borderId="110" xfId="0" applyFont="1" applyFill="1" applyBorder="1" applyAlignment="1">
      <alignment horizontal="center" vertical="center" wrapText="1"/>
    </xf>
    <xf numFmtId="0" fontId="43" fillId="0" borderId="158" xfId="0" applyFont="1" applyFill="1" applyBorder="1" applyAlignment="1">
      <alignment horizontal="center" vertical="center" wrapText="1"/>
    </xf>
    <xf numFmtId="0" fontId="43" fillId="0" borderId="152" xfId="0" applyFont="1" applyFill="1" applyBorder="1" applyAlignment="1">
      <alignment horizontal="center" vertical="center" wrapText="1"/>
    </xf>
    <xf numFmtId="0" fontId="43" fillId="0" borderId="11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left" vertical="center"/>
    </xf>
    <xf numFmtId="0" fontId="43" fillId="0" borderId="152" xfId="0" applyFont="1" applyFill="1" applyBorder="1" applyAlignment="1">
      <alignment horizontal="center" vertical="center"/>
    </xf>
    <xf numFmtId="0" fontId="43" fillId="0" borderId="11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3" fillId="0" borderId="111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/>
    </xf>
    <xf numFmtId="0" fontId="25" fillId="24" borderId="158" xfId="0" applyFont="1" applyFill="1" applyBorder="1" applyAlignment="1">
      <alignment horizontal="center" vertical="center" wrapText="1"/>
    </xf>
    <xf numFmtId="0" fontId="25" fillId="24" borderId="152" xfId="0" applyFont="1" applyFill="1" applyBorder="1" applyAlignment="1">
      <alignment horizontal="center" vertical="center" wrapText="1"/>
    </xf>
    <xf numFmtId="0" fontId="25" fillId="24" borderId="57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left" vertical="center"/>
    </xf>
    <xf numFmtId="0" fontId="25" fillId="24" borderId="37" xfId="0" applyFont="1" applyFill="1" applyBorder="1" applyAlignment="1">
      <alignment horizontal="center" vertical="center" wrapText="1"/>
    </xf>
    <xf numFmtId="0" fontId="25" fillId="24" borderId="65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5" xfId="62"/>
    <cellStyle name="標準 5 2" xfId="63"/>
    <cellStyle name="標準_Sheet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view="pageBreakPreview" zoomScale="75" zoomScaleSheetLayoutView="75" zoomScalePageLayoutView="0" workbookViewId="0" topLeftCell="A1">
      <pane xSplit="2" topLeftCell="C1" activePane="topRight" state="frozen"/>
      <selection pane="topLeft" activeCell="C16" sqref="C16"/>
      <selection pane="topRight" activeCell="B2" sqref="B2"/>
    </sheetView>
  </sheetViews>
  <sheetFormatPr defaultColWidth="39.375" defaultRowHeight="13.5"/>
  <cols>
    <col min="1" max="3" width="16.25390625" style="49" customWidth="1"/>
    <col min="4" max="4" width="11.25390625" style="49" customWidth="1"/>
    <col min="5" max="5" width="15.00390625" style="49" customWidth="1"/>
    <col min="6" max="6" width="5.625" style="49" customWidth="1"/>
    <col min="7" max="7" width="11.875" style="49" customWidth="1"/>
    <col min="8" max="8" width="5.625" style="49" customWidth="1"/>
    <col min="9" max="9" width="8.125" style="49" customWidth="1"/>
    <col min="10" max="10" width="11.875" style="49" customWidth="1"/>
    <col min="11" max="11" width="7.375" style="49" bestFit="1" customWidth="1"/>
    <col min="12" max="12" width="10.375" style="49" bestFit="1" customWidth="1"/>
    <col min="13" max="13" width="7.375" style="49" bestFit="1" customWidth="1"/>
    <col min="14" max="14" width="18.875" style="49" bestFit="1" customWidth="1"/>
    <col min="15" max="15" width="13.875" style="49" bestFit="1" customWidth="1"/>
    <col min="16" max="16" width="9.00390625" style="49" customWidth="1"/>
    <col min="17" max="17" width="12.25390625" style="49" bestFit="1" customWidth="1"/>
    <col min="18" max="18" width="6.00390625" style="49" customWidth="1"/>
    <col min="19" max="16384" width="39.375" style="49" customWidth="1"/>
  </cols>
  <sheetData>
    <row r="1" spans="1:17" ht="12.75">
      <c r="A1" s="223" t="s">
        <v>1021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2.75">
      <c r="A2" s="223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2.75">
      <c r="A3" s="222" t="s">
        <v>1022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1" customFormat="1" ht="13.5" customHeight="1">
      <c r="A5" s="50"/>
      <c r="B5" s="226" t="str">
        <f>"〔施設"&amp;C6&amp;"（公立"&amp;C7&amp;"、"&amp;"私立"&amp;C8&amp;"）"&amp;"  定員"&amp;E6&amp;"（公立"&amp;E7&amp;"、私立"&amp;E8&amp;"）〕"</f>
        <v>〔施設1（公立0、私立1）  定員30（公立0、私立30）〕</v>
      </c>
      <c r="C5" s="236"/>
      <c r="D5" s="235"/>
      <c r="E5" s="50">
        <f>IF(H11=E6,"","おかしいぞ～？")</f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1" customFormat="1" ht="13.5" customHeight="1">
      <c r="A6" s="52"/>
      <c r="B6" s="53" t="s">
        <v>260</v>
      </c>
      <c r="C6" s="54">
        <f>C7+C8</f>
        <v>1</v>
      </c>
      <c r="D6" s="55" t="s">
        <v>261</v>
      </c>
      <c r="E6" s="56">
        <f>E7+E8</f>
        <v>30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1" customFormat="1" ht="13.5" customHeight="1">
      <c r="A7" s="52"/>
      <c r="B7" s="53" t="s">
        <v>262</v>
      </c>
      <c r="C7" s="54">
        <f>COUNTIF($P$10:$P$10,B7)</f>
        <v>0</v>
      </c>
      <c r="D7" s="55" t="s">
        <v>262</v>
      </c>
      <c r="E7" s="56">
        <f>SUMIF($P$10:$P$10,D7,$H$10:$H$10)</f>
        <v>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s="51" customFormat="1" ht="13.5" customHeight="1">
      <c r="A8" s="52"/>
      <c r="B8" s="57" t="s">
        <v>263</v>
      </c>
      <c r="C8" s="58">
        <f>COUNTIF($P$10:$P$10,B8)</f>
        <v>1</v>
      </c>
      <c r="D8" s="59" t="s">
        <v>263</v>
      </c>
      <c r="E8" s="60">
        <f>SUMIF($P$10:$P$10,D8,$H$10:$H$10)</f>
        <v>30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ht="42" customHeight="1">
      <c r="A9" s="95" t="s">
        <v>202</v>
      </c>
      <c r="B9" s="96" t="s">
        <v>205</v>
      </c>
      <c r="C9" s="97" t="s">
        <v>1023</v>
      </c>
      <c r="D9" s="96" t="s">
        <v>265</v>
      </c>
      <c r="E9" s="96" t="s">
        <v>266</v>
      </c>
      <c r="F9" s="97" t="s">
        <v>389</v>
      </c>
      <c r="G9" s="96" t="s">
        <v>206</v>
      </c>
      <c r="H9" s="96" t="s">
        <v>207</v>
      </c>
      <c r="I9" s="96" t="s">
        <v>204</v>
      </c>
      <c r="J9" s="98" t="s">
        <v>208</v>
      </c>
      <c r="K9" s="99" t="s">
        <v>201</v>
      </c>
      <c r="L9" s="100" t="s">
        <v>933</v>
      </c>
      <c r="M9" s="100" t="s">
        <v>934</v>
      </c>
      <c r="N9" s="100" t="s">
        <v>267</v>
      </c>
      <c r="O9" s="101" t="s">
        <v>203</v>
      </c>
      <c r="P9" s="100" t="s">
        <v>268</v>
      </c>
      <c r="Q9" s="102" t="s">
        <v>269</v>
      </c>
    </row>
    <row r="10" spans="1:17" ht="42" customHeight="1">
      <c r="A10" s="61" t="s">
        <v>1852</v>
      </c>
      <c r="B10" s="62" t="s">
        <v>2306</v>
      </c>
      <c r="C10" s="62" t="s">
        <v>820</v>
      </c>
      <c r="D10" s="62" t="s">
        <v>2125</v>
      </c>
      <c r="E10" s="296" t="str">
        <f>M10&amp;N10</f>
        <v>下関市古屋町1丁目2-56</v>
      </c>
      <c r="F10" s="296" t="s">
        <v>2307</v>
      </c>
      <c r="G10" s="63">
        <v>18719</v>
      </c>
      <c r="H10" s="297">
        <v>30</v>
      </c>
      <c r="I10" s="296" t="s">
        <v>2308</v>
      </c>
      <c r="J10" s="298" t="s">
        <v>2309</v>
      </c>
      <c r="K10" s="64" t="s">
        <v>297</v>
      </c>
      <c r="L10" s="65" t="s">
        <v>211</v>
      </c>
      <c r="M10" s="65" t="s">
        <v>212</v>
      </c>
      <c r="N10" s="66" t="s">
        <v>2310</v>
      </c>
      <c r="O10" s="66" t="s">
        <v>2311</v>
      </c>
      <c r="P10" s="67" t="str">
        <f>IF(Q10="","",IF(OR(Q10="国",Q10="県",Q10="市町",Q10="組合その他"),"（公立）","（私立）"))</f>
        <v>（私立）</v>
      </c>
      <c r="Q10" s="68" t="s">
        <v>271</v>
      </c>
    </row>
    <row r="11" spans="1:8" ht="12.75">
      <c r="A11" s="51">
        <f>COUNTA(A10:A10)</f>
        <v>1</v>
      </c>
      <c r="H11" s="51">
        <f>SUM(H10:H10)</f>
        <v>30</v>
      </c>
    </row>
    <row r="12" spans="1:14" ht="13.5" thickBot="1">
      <c r="A12" s="69" t="s">
        <v>278</v>
      </c>
      <c r="C12" s="70" t="s">
        <v>302</v>
      </c>
      <c r="H12" s="69" t="s">
        <v>280</v>
      </c>
      <c r="N12" s="70" t="s">
        <v>281</v>
      </c>
    </row>
    <row r="13" spans="3:17" ht="13.5" thickTop="1">
      <c r="C13" s="71" t="s">
        <v>259</v>
      </c>
      <c r="D13" s="72">
        <f aca="true" t="shared" si="0" ref="D13:D25">COUNTIF($M$10:$M$10,C13)</f>
        <v>1</v>
      </c>
      <c r="N13" s="73"/>
      <c r="O13" s="74" t="s">
        <v>269</v>
      </c>
      <c r="P13" s="74" t="s">
        <v>260</v>
      </c>
      <c r="Q13" s="75" t="s">
        <v>207</v>
      </c>
    </row>
    <row r="14" spans="3:17" ht="12.75">
      <c r="C14" s="76" t="s">
        <v>220</v>
      </c>
      <c r="D14" s="77">
        <f t="shared" si="0"/>
        <v>0</v>
      </c>
      <c r="N14" s="745" t="s">
        <v>262</v>
      </c>
      <c r="O14" s="78" t="s">
        <v>270</v>
      </c>
      <c r="P14" s="78">
        <f aca="true" t="shared" si="1" ref="P14:P21">COUNTIF($Q$10:$Q$10,O14)</f>
        <v>0</v>
      </c>
      <c r="Q14" s="79">
        <f aca="true" t="shared" si="2" ref="Q14:Q21">SUMIF($Q$10:$Q$10,O14,$H$10:$H$10)</f>
        <v>0</v>
      </c>
    </row>
    <row r="15" spans="3:17" ht="12.75">
      <c r="C15" s="76" t="s">
        <v>282</v>
      </c>
      <c r="D15" s="77">
        <f t="shared" si="0"/>
        <v>0</v>
      </c>
      <c r="N15" s="746"/>
      <c r="O15" s="78" t="s">
        <v>272</v>
      </c>
      <c r="P15" s="78">
        <f t="shared" si="1"/>
        <v>0</v>
      </c>
      <c r="Q15" s="79">
        <f t="shared" si="2"/>
        <v>0</v>
      </c>
    </row>
    <row r="16" spans="3:17" ht="12.75">
      <c r="C16" s="76" t="s">
        <v>221</v>
      </c>
      <c r="D16" s="77">
        <f t="shared" si="0"/>
        <v>0</v>
      </c>
      <c r="N16" s="746"/>
      <c r="O16" s="78" t="s">
        <v>273</v>
      </c>
      <c r="P16" s="78">
        <f t="shared" si="1"/>
        <v>0</v>
      </c>
      <c r="Q16" s="79">
        <f t="shared" si="2"/>
        <v>0</v>
      </c>
    </row>
    <row r="17" spans="3:17" ht="13.5" thickBot="1">
      <c r="C17" s="76" t="s">
        <v>283</v>
      </c>
      <c r="D17" s="77">
        <f t="shared" si="0"/>
        <v>0</v>
      </c>
      <c r="N17" s="747"/>
      <c r="O17" s="80" t="s">
        <v>274</v>
      </c>
      <c r="P17" s="80">
        <f t="shared" si="1"/>
        <v>0</v>
      </c>
      <c r="Q17" s="81">
        <f t="shared" si="2"/>
        <v>0</v>
      </c>
    </row>
    <row r="18" spans="3:17" ht="13.5" thickTop="1">
      <c r="C18" s="76" t="s">
        <v>284</v>
      </c>
      <c r="D18" s="77">
        <f t="shared" si="0"/>
        <v>0</v>
      </c>
      <c r="N18" s="746" t="s">
        <v>263</v>
      </c>
      <c r="O18" s="82" t="s">
        <v>271</v>
      </c>
      <c r="P18" s="82">
        <f t="shared" si="1"/>
        <v>1</v>
      </c>
      <c r="Q18" s="83">
        <f t="shared" si="2"/>
        <v>30</v>
      </c>
    </row>
    <row r="19" spans="3:17" ht="12.75">
      <c r="C19" s="76" t="s">
        <v>352</v>
      </c>
      <c r="D19" s="77">
        <f t="shared" si="0"/>
        <v>0</v>
      </c>
      <c r="N19" s="746"/>
      <c r="O19" s="78" t="s">
        <v>275</v>
      </c>
      <c r="P19" s="78">
        <f t="shared" si="1"/>
        <v>0</v>
      </c>
      <c r="Q19" s="79">
        <f t="shared" si="2"/>
        <v>0</v>
      </c>
    </row>
    <row r="20" spans="3:17" ht="12.75">
      <c r="C20" s="76" t="s">
        <v>285</v>
      </c>
      <c r="D20" s="77">
        <f t="shared" si="0"/>
        <v>0</v>
      </c>
      <c r="N20" s="746"/>
      <c r="O20" s="78" t="s">
        <v>276</v>
      </c>
      <c r="P20" s="78">
        <f t="shared" si="1"/>
        <v>0</v>
      </c>
      <c r="Q20" s="79">
        <f t="shared" si="2"/>
        <v>0</v>
      </c>
    </row>
    <row r="21" spans="3:17" ht="13.5" thickBot="1">
      <c r="C21" s="76" t="s">
        <v>223</v>
      </c>
      <c r="D21" s="77">
        <f t="shared" si="0"/>
        <v>0</v>
      </c>
      <c r="N21" s="748"/>
      <c r="O21" s="84" t="s">
        <v>277</v>
      </c>
      <c r="P21" s="84">
        <f t="shared" si="1"/>
        <v>0</v>
      </c>
      <c r="Q21" s="85">
        <f t="shared" si="2"/>
        <v>0</v>
      </c>
    </row>
    <row r="22" spans="3:17" ht="13.5" thickTop="1">
      <c r="C22" s="76" t="s">
        <v>305</v>
      </c>
      <c r="D22" s="77">
        <f t="shared" si="0"/>
        <v>0</v>
      </c>
      <c r="P22" s="86">
        <f>SUM(P14:P21)</f>
        <v>1</v>
      </c>
      <c r="Q22" s="86">
        <f>SUM(Q14:Q21)</f>
        <v>30</v>
      </c>
    </row>
    <row r="23" spans="3:4" ht="12.75">
      <c r="C23" s="76" t="s">
        <v>286</v>
      </c>
      <c r="D23" s="77">
        <f t="shared" si="0"/>
        <v>0</v>
      </c>
    </row>
    <row r="24" spans="3:4" ht="12.75">
      <c r="C24" s="76" t="s">
        <v>287</v>
      </c>
      <c r="D24" s="77">
        <f t="shared" si="0"/>
        <v>0</v>
      </c>
    </row>
    <row r="25" spans="3:4" ht="13.5" thickBot="1">
      <c r="C25" s="273" t="s">
        <v>209</v>
      </c>
      <c r="D25" s="88">
        <f t="shared" si="0"/>
        <v>0</v>
      </c>
    </row>
    <row r="26" spans="3:4" ht="13.5" thickBot="1" thickTop="1">
      <c r="C26" s="89" t="s">
        <v>288</v>
      </c>
      <c r="D26" s="90">
        <f>SUM(D13:D25)</f>
        <v>1</v>
      </c>
    </row>
    <row r="27" spans="1:17" s="51" customFormat="1" ht="13.5" customHeight="1" thickTop="1">
      <c r="A27" s="49"/>
      <c r="B27" s="49"/>
      <c r="C27" s="91" t="s">
        <v>972</v>
      </c>
      <c r="D27" s="92">
        <f aca="true" t="shared" si="3" ref="D27:D35">COUNTIF($M$10:$M$10,C27)</f>
        <v>0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s="51" customFormat="1" ht="13.5" customHeight="1">
      <c r="A28" s="49"/>
      <c r="B28" s="49"/>
      <c r="C28" s="76" t="s">
        <v>981</v>
      </c>
      <c r="D28" s="77">
        <f t="shared" si="3"/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s="51" customFormat="1" ht="13.5" customHeight="1">
      <c r="A29" s="49"/>
      <c r="B29" s="49"/>
      <c r="C29" s="76" t="s">
        <v>982</v>
      </c>
      <c r="D29" s="77">
        <f t="shared" si="3"/>
        <v>0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s="51" customFormat="1" ht="13.5" customHeight="1">
      <c r="A30" s="49"/>
      <c r="B30" s="49"/>
      <c r="C30" s="76" t="s">
        <v>973</v>
      </c>
      <c r="D30" s="77">
        <f t="shared" si="3"/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51" customFormat="1" ht="13.5" customHeight="1">
      <c r="A31" s="49"/>
      <c r="B31" s="49"/>
      <c r="C31" s="76" t="s">
        <v>983</v>
      </c>
      <c r="D31" s="77">
        <f t="shared" si="3"/>
        <v>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3:4" ht="12.75">
      <c r="C32" s="76" t="s">
        <v>291</v>
      </c>
      <c r="D32" s="77">
        <f t="shared" si="3"/>
        <v>0</v>
      </c>
    </row>
    <row r="33" spans="3:4" ht="12.75">
      <c r="C33" s="76" t="s">
        <v>292</v>
      </c>
      <c r="D33" s="77">
        <f t="shared" si="3"/>
        <v>0</v>
      </c>
    </row>
    <row r="34" spans="3:4" ht="12.75">
      <c r="C34" s="76" t="s">
        <v>984</v>
      </c>
      <c r="D34" s="77">
        <f t="shared" si="3"/>
        <v>0</v>
      </c>
    </row>
    <row r="35" spans="3:4" ht="13.5" thickBot="1">
      <c r="C35" s="273" t="s">
        <v>294</v>
      </c>
      <c r="D35" s="88">
        <f t="shared" si="3"/>
        <v>0</v>
      </c>
    </row>
    <row r="36" spans="3:4" ht="13.5" thickBot="1" thickTop="1">
      <c r="C36" s="89" t="s">
        <v>295</v>
      </c>
      <c r="D36" s="90">
        <f>SUM(D27:D35)</f>
        <v>0</v>
      </c>
    </row>
    <row r="37" spans="3:5" ht="13.5" thickBot="1" thickTop="1">
      <c r="C37" s="93" t="s">
        <v>296</v>
      </c>
      <c r="D37" s="94">
        <f>D26+D36</f>
        <v>1</v>
      </c>
      <c r="E37" s="49">
        <f>IF(D37=A11,"","おかしいぞ～？")</f>
      </c>
    </row>
    <row r="38" ht="13.5" thickTop="1"/>
  </sheetData>
  <sheetProtection/>
  <autoFilter ref="A9:J10"/>
  <mergeCells count="2">
    <mergeCell ref="N14:N17"/>
    <mergeCell ref="N18:N21"/>
  </mergeCells>
  <dataValidations count="1">
    <dataValidation type="list" allowBlank="1" showInputMessage="1" showErrorMessage="1" sqref="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2"/>
  <sheetViews>
    <sheetView view="pageBreakPreview" zoomScale="60" zoomScaleNormal="85" zoomScalePageLayoutView="0" workbookViewId="0" topLeftCell="A1">
      <pane ySplit="8" topLeftCell="A183" activePane="bottomLeft" state="frozen"/>
      <selection pane="topLeft" activeCell="L40" sqref="L40"/>
      <selection pane="bottomLeft" activeCell="G8" sqref="G8"/>
    </sheetView>
  </sheetViews>
  <sheetFormatPr defaultColWidth="39.375" defaultRowHeight="13.5"/>
  <cols>
    <col min="1" max="2" width="16.25390625" style="49" customWidth="1"/>
    <col min="3" max="3" width="17.625" style="49" customWidth="1"/>
    <col min="4" max="4" width="12.125" style="49" customWidth="1"/>
    <col min="5" max="5" width="15.00390625" style="49" customWidth="1"/>
    <col min="6" max="6" width="5.625" style="49" customWidth="1"/>
    <col min="7" max="7" width="11.875" style="49" customWidth="1"/>
    <col min="8" max="8" width="5.00390625" style="49" customWidth="1"/>
    <col min="9" max="9" width="8.125" style="49" customWidth="1"/>
    <col min="10" max="10" width="5.00390625" style="49" customWidth="1"/>
    <col min="11" max="11" width="11.125" style="49" customWidth="1"/>
    <col min="12" max="12" width="10.375" style="49" bestFit="1" customWidth="1"/>
    <col min="13" max="13" width="10.375" style="49" customWidth="1"/>
    <col min="14" max="14" width="18.875" style="49" bestFit="1" customWidth="1"/>
    <col min="15" max="15" width="16.75390625" style="49" bestFit="1" customWidth="1"/>
    <col min="16" max="16" width="9.625" style="49" customWidth="1"/>
    <col min="17" max="17" width="12.25390625" style="49" bestFit="1" customWidth="1"/>
    <col min="18" max="16384" width="39.375" style="49" customWidth="1"/>
  </cols>
  <sheetData>
    <row r="1" spans="1:17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2.75">
      <c r="A2" s="222" t="s">
        <v>1059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5" customHeight="1">
      <c r="A3" s="222" t="s">
        <v>1967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1" customFormat="1" ht="13.5" customHeight="1">
      <c r="A4" s="50"/>
      <c r="B4" s="749" t="str">
        <f>"〔施設"&amp;C5&amp;"（公立"&amp;C6&amp;"、"&amp;"私立"&amp;C7&amp;"）"&amp;"  定員"&amp;E5&amp;"（公立"&amp;E6&amp;"、私立"&amp;E7&amp;"）〕"</f>
        <v>〔施設177（公立3、私立174）  定員1802（公立25、私立1777）〕</v>
      </c>
      <c r="C4" s="749"/>
      <c r="D4" s="749"/>
      <c r="E4" s="749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1" customFormat="1" ht="13.5" customHeight="1">
      <c r="A5" s="52"/>
      <c r="B5" s="53" t="s">
        <v>260</v>
      </c>
      <c r="C5" s="43">
        <f>C6+C7</f>
        <v>177</v>
      </c>
      <c r="D5" s="40" t="s">
        <v>261</v>
      </c>
      <c r="E5" s="308">
        <f>E6+E7</f>
        <v>1802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1" customFormat="1" ht="13.5" customHeight="1">
      <c r="A6" s="52"/>
      <c r="B6" s="53" t="s">
        <v>262</v>
      </c>
      <c r="C6" s="43">
        <f>COUNTIF($P$9:$P$185,B6)</f>
        <v>3</v>
      </c>
      <c r="D6" s="40" t="s">
        <v>262</v>
      </c>
      <c r="E6" s="308">
        <f>SUMIF($P$9:$P$185,D6,$H$9:$H$185)</f>
        <v>25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1" customFormat="1" ht="13.5" customHeight="1">
      <c r="A7" s="52"/>
      <c r="B7" s="57" t="s">
        <v>263</v>
      </c>
      <c r="C7" s="45">
        <f>COUNTIF($P$9:$P$185,B7)</f>
        <v>174</v>
      </c>
      <c r="D7" s="42" t="s">
        <v>263</v>
      </c>
      <c r="E7" s="309">
        <f>SUMIF($P$9:$P$185,D7,$H$9:$H$185)</f>
        <v>1777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5" t="s">
        <v>202</v>
      </c>
      <c r="B8" s="96" t="s">
        <v>205</v>
      </c>
      <c r="C8" s="97" t="s">
        <v>1023</v>
      </c>
      <c r="D8" s="96" t="s">
        <v>1956</v>
      </c>
      <c r="E8" s="96" t="s">
        <v>266</v>
      </c>
      <c r="F8" s="97" t="s">
        <v>389</v>
      </c>
      <c r="G8" s="96" t="s">
        <v>206</v>
      </c>
      <c r="H8" s="96" t="s">
        <v>207</v>
      </c>
      <c r="I8" s="96" t="s">
        <v>204</v>
      </c>
      <c r="J8" s="98" t="s">
        <v>208</v>
      </c>
      <c r="K8" s="228" t="s">
        <v>201</v>
      </c>
      <c r="L8" s="100" t="s">
        <v>933</v>
      </c>
      <c r="M8" s="100" t="s">
        <v>934</v>
      </c>
      <c r="N8" s="100" t="s">
        <v>267</v>
      </c>
      <c r="O8" s="101" t="s">
        <v>203</v>
      </c>
      <c r="P8" s="100" t="s">
        <v>268</v>
      </c>
      <c r="Q8" s="102" t="s">
        <v>269</v>
      </c>
    </row>
    <row r="9" spans="1:17" s="363" customFormat="1" ht="42" customHeight="1">
      <c r="A9" s="535" t="s">
        <v>3782</v>
      </c>
      <c r="B9" s="353" t="s">
        <v>3605</v>
      </c>
      <c r="C9" s="353" t="s">
        <v>3606</v>
      </c>
      <c r="D9" s="353" t="s">
        <v>3783</v>
      </c>
      <c r="E9" s="354" t="str">
        <f>M9&amp;N9</f>
        <v>下関市生野町2丁目28番20号</v>
      </c>
      <c r="F9" s="354" t="s">
        <v>1063</v>
      </c>
      <c r="G9" s="414">
        <v>41000</v>
      </c>
      <c r="H9" s="394">
        <v>5</v>
      </c>
      <c r="I9" s="354" t="s">
        <v>1472</v>
      </c>
      <c r="J9" s="536"/>
      <c r="K9" s="537" t="s">
        <v>3462</v>
      </c>
      <c r="L9" s="538">
        <v>35201</v>
      </c>
      <c r="M9" s="539" t="s">
        <v>3463</v>
      </c>
      <c r="N9" s="539" t="s">
        <v>3784</v>
      </c>
      <c r="O9" s="539" t="s">
        <v>3785</v>
      </c>
      <c r="P9" s="538" t="str">
        <f>IF(Q9="","",IF(OR(Q9="国",Q9="県",Q9="市町",Q9="組合その他"),"（公立）","（私立）"))</f>
        <v>（私立）</v>
      </c>
      <c r="Q9" s="536" t="s">
        <v>2286</v>
      </c>
    </row>
    <row r="10" spans="1:17" s="363" customFormat="1" ht="42" customHeight="1">
      <c r="A10" s="364" t="s">
        <v>1078</v>
      </c>
      <c r="B10" s="365" t="s">
        <v>1424</v>
      </c>
      <c r="C10" s="365" t="s">
        <v>1425</v>
      </c>
      <c r="D10" s="365" t="s">
        <v>1957</v>
      </c>
      <c r="E10" s="366" t="str">
        <f>M10&amp;N10</f>
        <v>下関市秋根西町１丁目9-37</v>
      </c>
      <c r="F10" s="366" t="s">
        <v>1061</v>
      </c>
      <c r="G10" s="403">
        <v>41091</v>
      </c>
      <c r="H10" s="401">
        <v>10</v>
      </c>
      <c r="I10" s="366" t="s">
        <v>1470</v>
      </c>
      <c r="J10" s="369" t="s">
        <v>991</v>
      </c>
      <c r="K10" s="426" t="s">
        <v>887</v>
      </c>
      <c r="L10" s="366">
        <v>35201</v>
      </c>
      <c r="M10" s="366" t="s">
        <v>860</v>
      </c>
      <c r="N10" s="366" t="s">
        <v>861</v>
      </c>
      <c r="O10" s="366" t="s">
        <v>2667</v>
      </c>
      <c r="P10" s="437" t="str">
        <f aca="true" t="shared" si="0" ref="P10:P17">IF(Q10="","",IF(OR(Q10="国",Q10="県",Q10="市町",Q10="組合その他"),"（公立）","（私立）"))</f>
        <v>（私立）</v>
      </c>
      <c r="Q10" s="439" t="s">
        <v>271</v>
      </c>
    </row>
    <row r="11" spans="1:17" s="363" customFormat="1" ht="42" customHeight="1">
      <c r="A11" s="416" t="s">
        <v>1080</v>
      </c>
      <c r="B11" s="365" t="s">
        <v>1426</v>
      </c>
      <c r="C11" s="365" t="s">
        <v>2211</v>
      </c>
      <c r="D11" s="365" t="s">
        <v>2085</v>
      </c>
      <c r="E11" s="366" t="str">
        <f aca="true" t="shared" si="1" ref="E11:E73">M11&amp;N11</f>
        <v>下関市大字小野64番地の1</v>
      </c>
      <c r="F11" s="366" t="s">
        <v>1062</v>
      </c>
      <c r="G11" s="403">
        <v>41091</v>
      </c>
      <c r="H11" s="401">
        <v>15</v>
      </c>
      <c r="I11" s="366" t="s">
        <v>1471</v>
      </c>
      <c r="J11" s="369" t="s">
        <v>991</v>
      </c>
      <c r="K11" s="426" t="s">
        <v>887</v>
      </c>
      <c r="L11" s="428">
        <v>35201</v>
      </c>
      <c r="M11" s="437" t="s">
        <v>259</v>
      </c>
      <c r="N11" s="437" t="s">
        <v>895</v>
      </c>
      <c r="O11" s="427" t="s">
        <v>2666</v>
      </c>
      <c r="P11" s="428" t="str">
        <f t="shared" si="0"/>
        <v>（私立）</v>
      </c>
      <c r="Q11" s="438" t="s">
        <v>271</v>
      </c>
    </row>
    <row r="12" spans="1:17" s="363" customFormat="1" ht="42" customHeight="1">
      <c r="A12" s="416" t="s">
        <v>2771</v>
      </c>
      <c r="B12" s="365" t="s">
        <v>1424</v>
      </c>
      <c r="C12" s="365" t="s">
        <v>1425</v>
      </c>
      <c r="D12" s="365" t="s">
        <v>1968</v>
      </c>
      <c r="E12" s="366" t="str">
        <f t="shared" si="1"/>
        <v>下関市秋根本町2丁目1番22号</v>
      </c>
      <c r="F12" s="366" t="s">
        <v>2772</v>
      </c>
      <c r="G12" s="403">
        <v>41091</v>
      </c>
      <c r="H12" s="401">
        <v>10</v>
      </c>
      <c r="I12" s="366" t="s">
        <v>2768</v>
      </c>
      <c r="J12" s="438"/>
      <c r="K12" s="426" t="s">
        <v>887</v>
      </c>
      <c r="L12" s="428">
        <v>35201</v>
      </c>
      <c r="M12" s="437" t="s">
        <v>259</v>
      </c>
      <c r="N12" s="437" t="s">
        <v>1016</v>
      </c>
      <c r="O12" s="427" t="s">
        <v>2773</v>
      </c>
      <c r="P12" s="428" t="str">
        <f t="shared" si="0"/>
        <v>（私立）</v>
      </c>
      <c r="Q12" s="438" t="s">
        <v>271</v>
      </c>
    </row>
    <row r="13" spans="1:17" s="363" customFormat="1" ht="63" customHeight="1">
      <c r="A13" s="364" t="s">
        <v>893</v>
      </c>
      <c r="B13" s="365" t="s">
        <v>1822</v>
      </c>
      <c r="C13" s="365" t="s">
        <v>2371</v>
      </c>
      <c r="D13" s="365" t="s">
        <v>2234</v>
      </c>
      <c r="E13" s="366" t="str">
        <f t="shared" si="1"/>
        <v>下関市新地町4番22号</v>
      </c>
      <c r="F13" s="366" t="s">
        <v>1088</v>
      </c>
      <c r="G13" s="403">
        <v>41365</v>
      </c>
      <c r="H13" s="401">
        <v>10</v>
      </c>
      <c r="I13" s="366" t="s">
        <v>1486</v>
      </c>
      <c r="J13" s="369"/>
      <c r="K13" s="426" t="s">
        <v>887</v>
      </c>
      <c r="L13" s="366">
        <v>35201</v>
      </c>
      <c r="M13" s="366" t="s">
        <v>860</v>
      </c>
      <c r="N13" s="366" t="s">
        <v>894</v>
      </c>
      <c r="O13" s="366" t="s">
        <v>2774</v>
      </c>
      <c r="P13" s="437" t="str">
        <f t="shared" si="0"/>
        <v>（私立）</v>
      </c>
      <c r="Q13" s="439" t="s">
        <v>276</v>
      </c>
    </row>
    <row r="14" spans="1:17" s="430" customFormat="1" ht="42" customHeight="1">
      <c r="A14" s="416" t="s">
        <v>1831</v>
      </c>
      <c r="B14" s="365" t="s">
        <v>1832</v>
      </c>
      <c r="C14" s="365" t="s">
        <v>1833</v>
      </c>
      <c r="D14" s="365" t="s">
        <v>2770</v>
      </c>
      <c r="E14" s="366" t="str">
        <f t="shared" si="1"/>
        <v>下関市彦島角倉町3丁目6－17</v>
      </c>
      <c r="F14" s="366" t="s">
        <v>2665</v>
      </c>
      <c r="G14" s="403">
        <v>41730</v>
      </c>
      <c r="H14" s="401">
        <v>10</v>
      </c>
      <c r="I14" s="366" t="s">
        <v>2664</v>
      </c>
      <c r="J14" s="433" t="s">
        <v>991</v>
      </c>
      <c r="K14" s="426" t="s">
        <v>887</v>
      </c>
      <c r="L14" s="366">
        <v>35201</v>
      </c>
      <c r="M14" s="366" t="s">
        <v>860</v>
      </c>
      <c r="N14" s="366" t="s">
        <v>2663</v>
      </c>
      <c r="O14" s="427" t="s">
        <v>2662</v>
      </c>
      <c r="P14" s="428" t="str">
        <f t="shared" si="0"/>
        <v>（私立）</v>
      </c>
      <c r="Q14" s="439" t="s">
        <v>271</v>
      </c>
    </row>
    <row r="15" spans="1:17" s="407" customFormat="1" ht="53.25" customHeight="1">
      <c r="A15" s="416" t="s">
        <v>3963</v>
      </c>
      <c r="B15" s="431" t="s">
        <v>3915</v>
      </c>
      <c r="C15" s="365" t="s">
        <v>4029</v>
      </c>
      <c r="D15" s="450" t="s">
        <v>1888</v>
      </c>
      <c r="E15" s="366" t="str">
        <f t="shared" si="1"/>
        <v>下関市豊浦町川棚6895-1</v>
      </c>
      <c r="F15" s="427" t="s">
        <v>3923</v>
      </c>
      <c r="G15" s="403">
        <v>42095</v>
      </c>
      <c r="H15" s="419">
        <v>10</v>
      </c>
      <c r="I15" s="427" t="s">
        <v>1889</v>
      </c>
      <c r="J15" s="433" t="s">
        <v>3917</v>
      </c>
      <c r="K15" s="426" t="s">
        <v>3964</v>
      </c>
      <c r="L15" s="366">
        <v>35201</v>
      </c>
      <c r="M15" s="366" t="s">
        <v>3915</v>
      </c>
      <c r="N15" s="366" t="s">
        <v>3924</v>
      </c>
      <c r="O15" s="427" t="s">
        <v>3925</v>
      </c>
      <c r="P15" s="437" t="str">
        <f t="shared" si="0"/>
        <v>（公立）</v>
      </c>
      <c r="Q15" s="439" t="s">
        <v>3919</v>
      </c>
    </row>
    <row r="16" spans="1:17" s="407" customFormat="1" ht="42" customHeight="1">
      <c r="A16" s="416" t="s">
        <v>3457</v>
      </c>
      <c r="B16" s="431" t="s">
        <v>3458</v>
      </c>
      <c r="C16" s="431" t="s">
        <v>3459</v>
      </c>
      <c r="D16" s="450" t="s">
        <v>2010</v>
      </c>
      <c r="E16" s="366" t="str">
        <f t="shared" si="1"/>
        <v>下関市王司神田1-5-37</v>
      </c>
      <c r="F16" s="427" t="s">
        <v>3460</v>
      </c>
      <c r="G16" s="403">
        <v>42186</v>
      </c>
      <c r="H16" s="401">
        <v>10</v>
      </c>
      <c r="I16" s="427" t="s">
        <v>3461</v>
      </c>
      <c r="J16" s="438"/>
      <c r="K16" s="426" t="s">
        <v>3462</v>
      </c>
      <c r="L16" s="366">
        <v>35201</v>
      </c>
      <c r="M16" s="366" t="s">
        <v>3463</v>
      </c>
      <c r="N16" s="366" t="s">
        <v>3464</v>
      </c>
      <c r="O16" s="427" t="s">
        <v>3465</v>
      </c>
      <c r="P16" s="437" t="str">
        <f t="shared" si="0"/>
        <v>（私立）</v>
      </c>
      <c r="Q16" s="439" t="s">
        <v>3466</v>
      </c>
    </row>
    <row r="17" spans="1:17" s="407" customFormat="1" ht="42" customHeight="1">
      <c r="A17" s="416" t="s">
        <v>3786</v>
      </c>
      <c r="B17" s="431" t="s">
        <v>3787</v>
      </c>
      <c r="C17" s="431" t="s">
        <v>3788</v>
      </c>
      <c r="D17" s="450" t="s">
        <v>3789</v>
      </c>
      <c r="E17" s="366" t="str">
        <f t="shared" si="1"/>
        <v>下関市王喜本町6-11-32</v>
      </c>
      <c r="F17" s="427" t="s">
        <v>3790</v>
      </c>
      <c r="G17" s="403">
        <v>42278</v>
      </c>
      <c r="H17" s="401">
        <v>10</v>
      </c>
      <c r="I17" s="427" t="s">
        <v>3791</v>
      </c>
      <c r="J17" s="438"/>
      <c r="K17" s="426" t="s">
        <v>3462</v>
      </c>
      <c r="L17" s="366">
        <v>35201</v>
      </c>
      <c r="M17" s="366" t="s">
        <v>3463</v>
      </c>
      <c r="N17" s="366" t="s">
        <v>3792</v>
      </c>
      <c r="O17" s="427" t="s">
        <v>3793</v>
      </c>
      <c r="P17" s="437" t="str">
        <f t="shared" si="0"/>
        <v>（私立）</v>
      </c>
      <c r="Q17" s="439" t="s">
        <v>2286</v>
      </c>
    </row>
    <row r="18" spans="1:17" s="407" customFormat="1" ht="42" customHeight="1">
      <c r="A18" s="416" t="s">
        <v>3794</v>
      </c>
      <c r="B18" s="431" t="s">
        <v>3794</v>
      </c>
      <c r="C18" s="431" t="s">
        <v>3795</v>
      </c>
      <c r="D18" s="450" t="s">
        <v>3796</v>
      </c>
      <c r="E18" s="366" t="str">
        <f t="shared" si="1"/>
        <v>下関市長府南之町3番29号松岡ビル１Ｆ</v>
      </c>
      <c r="F18" s="427" t="s">
        <v>3797</v>
      </c>
      <c r="G18" s="403">
        <v>42736</v>
      </c>
      <c r="H18" s="401">
        <v>10</v>
      </c>
      <c r="I18" s="427" t="s">
        <v>3798</v>
      </c>
      <c r="J18" s="438"/>
      <c r="K18" s="426" t="s">
        <v>3462</v>
      </c>
      <c r="L18" s="366">
        <v>35201</v>
      </c>
      <c r="M18" s="366" t="s">
        <v>3463</v>
      </c>
      <c r="N18" s="366" t="s">
        <v>3799</v>
      </c>
      <c r="O18" s="366" t="s">
        <v>3800</v>
      </c>
      <c r="P18" s="437" t="s">
        <v>2106</v>
      </c>
      <c r="Q18" s="439" t="s">
        <v>3466</v>
      </c>
    </row>
    <row r="19" spans="1:17" s="407" customFormat="1" ht="42" customHeight="1">
      <c r="A19" s="416" t="s">
        <v>3965</v>
      </c>
      <c r="B19" s="431" t="s">
        <v>3966</v>
      </c>
      <c r="C19" s="431" t="s">
        <v>3967</v>
      </c>
      <c r="D19" s="450" t="s">
        <v>3968</v>
      </c>
      <c r="E19" s="366" t="str">
        <f t="shared" si="1"/>
        <v>下関市川中豊町3丁目5-10</v>
      </c>
      <c r="F19" s="427" t="s">
        <v>3954</v>
      </c>
      <c r="G19" s="403">
        <v>42795</v>
      </c>
      <c r="H19" s="419">
        <v>10</v>
      </c>
      <c r="I19" s="427" t="s">
        <v>3969</v>
      </c>
      <c r="J19" s="438"/>
      <c r="K19" s="426" t="s">
        <v>3964</v>
      </c>
      <c r="L19" s="366">
        <v>35201</v>
      </c>
      <c r="M19" s="366" t="s">
        <v>3915</v>
      </c>
      <c r="N19" s="366" t="s">
        <v>3970</v>
      </c>
      <c r="O19" s="366" t="s">
        <v>3971</v>
      </c>
      <c r="P19" s="437" t="s">
        <v>2106</v>
      </c>
      <c r="Q19" s="439" t="s">
        <v>3933</v>
      </c>
    </row>
    <row r="20" spans="1:17" s="407" customFormat="1" ht="42" customHeight="1">
      <c r="A20" s="416" t="s">
        <v>2775</v>
      </c>
      <c r="B20" s="431" t="s">
        <v>2174</v>
      </c>
      <c r="C20" s="431" t="s">
        <v>2175</v>
      </c>
      <c r="D20" s="450" t="s">
        <v>2776</v>
      </c>
      <c r="E20" s="366" t="str">
        <f t="shared" si="1"/>
        <v>下関市長府黒門東町10番7号かがわビル202号</v>
      </c>
      <c r="F20" s="427" t="s">
        <v>2777</v>
      </c>
      <c r="G20" s="403">
        <v>42826</v>
      </c>
      <c r="H20" s="401">
        <v>10</v>
      </c>
      <c r="I20" s="427" t="s">
        <v>2778</v>
      </c>
      <c r="J20" s="438"/>
      <c r="K20" s="426" t="s">
        <v>887</v>
      </c>
      <c r="L20" s="366">
        <v>35201</v>
      </c>
      <c r="M20" s="366" t="s">
        <v>259</v>
      </c>
      <c r="N20" s="366" t="s">
        <v>2177</v>
      </c>
      <c r="O20" s="366" t="s">
        <v>2779</v>
      </c>
      <c r="P20" s="437" t="s">
        <v>2106</v>
      </c>
      <c r="Q20" s="439" t="s">
        <v>276</v>
      </c>
    </row>
    <row r="21" spans="1:17" s="430" customFormat="1" ht="42" customHeight="1">
      <c r="A21" s="416" t="s">
        <v>3609</v>
      </c>
      <c r="B21" s="365" t="s">
        <v>3610</v>
      </c>
      <c r="C21" s="431" t="s">
        <v>3801</v>
      </c>
      <c r="D21" s="365" t="s">
        <v>3802</v>
      </c>
      <c r="E21" s="463" t="str">
        <f t="shared" si="1"/>
        <v>下関市川中豊町五丁目4-20</v>
      </c>
      <c r="F21" s="366" t="s">
        <v>1151</v>
      </c>
      <c r="G21" s="403">
        <v>43191</v>
      </c>
      <c r="H21" s="401">
        <v>10</v>
      </c>
      <c r="I21" s="366" t="s">
        <v>3612</v>
      </c>
      <c r="J21" s="433" t="s">
        <v>3601</v>
      </c>
      <c r="K21" s="426" t="s">
        <v>3462</v>
      </c>
      <c r="L21" s="366">
        <v>35201</v>
      </c>
      <c r="M21" s="366" t="s">
        <v>3613</v>
      </c>
      <c r="N21" s="366" t="s">
        <v>3614</v>
      </c>
      <c r="O21" s="427" t="s">
        <v>2235</v>
      </c>
      <c r="P21" s="428" t="s">
        <v>2106</v>
      </c>
      <c r="Q21" s="439" t="s">
        <v>3466</v>
      </c>
    </row>
    <row r="22" spans="1:17" s="430" customFormat="1" ht="42" customHeight="1">
      <c r="A22" s="416" t="s">
        <v>3803</v>
      </c>
      <c r="B22" s="365" t="s">
        <v>3804</v>
      </c>
      <c r="C22" s="365" t="s">
        <v>3805</v>
      </c>
      <c r="D22" s="365" t="s">
        <v>3806</v>
      </c>
      <c r="E22" s="463" t="str">
        <f t="shared" si="1"/>
        <v>下関市稗田西町20－25</v>
      </c>
      <c r="F22" s="366" t="s">
        <v>2236</v>
      </c>
      <c r="G22" s="403">
        <v>43191</v>
      </c>
      <c r="H22" s="401">
        <v>10</v>
      </c>
      <c r="I22" s="366" t="s">
        <v>3807</v>
      </c>
      <c r="J22" s="438"/>
      <c r="K22" s="426" t="s">
        <v>3462</v>
      </c>
      <c r="L22" s="366">
        <v>35201</v>
      </c>
      <c r="M22" s="366" t="s">
        <v>3608</v>
      </c>
      <c r="N22" s="366" t="s">
        <v>3808</v>
      </c>
      <c r="O22" s="427" t="s">
        <v>3809</v>
      </c>
      <c r="P22" s="428" t="s">
        <v>2106</v>
      </c>
      <c r="Q22" s="439" t="s">
        <v>3466</v>
      </c>
    </row>
    <row r="23" spans="1:17" s="430" customFormat="1" ht="42" customHeight="1">
      <c r="A23" s="416" t="s">
        <v>3810</v>
      </c>
      <c r="B23" s="365" t="s">
        <v>3811</v>
      </c>
      <c r="C23" s="365" t="s">
        <v>3812</v>
      </c>
      <c r="D23" s="365" t="s">
        <v>3813</v>
      </c>
      <c r="E23" s="366" t="str">
        <f t="shared" si="1"/>
        <v>下関市横野町二丁目4-30</v>
      </c>
      <c r="F23" s="366" t="s">
        <v>2237</v>
      </c>
      <c r="G23" s="403">
        <v>43221</v>
      </c>
      <c r="H23" s="401">
        <v>10</v>
      </c>
      <c r="I23" s="366" t="s">
        <v>3814</v>
      </c>
      <c r="J23" s="438"/>
      <c r="K23" s="426" t="s">
        <v>3462</v>
      </c>
      <c r="L23" s="366">
        <v>35201</v>
      </c>
      <c r="M23" s="366" t="s">
        <v>3608</v>
      </c>
      <c r="N23" s="366" t="s">
        <v>3815</v>
      </c>
      <c r="O23" s="427" t="s">
        <v>3816</v>
      </c>
      <c r="P23" s="428" t="s">
        <v>2106</v>
      </c>
      <c r="Q23" s="439" t="s">
        <v>3466</v>
      </c>
    </row>
    <row r="24" spans="1:17" s="430" customFormat="1" ht="42" customHeight="1">
      <c r="A24" s="416" t="s">
        <v>2372</v>
      </c>
      <c r="B24" s="365" t="s">
        <v>2373</v>
      </c>
      <c r="C24" s="365" t="s">
        <v>2374</v>
      </c>
      <c r="D24" s="365" t="s">
        <v>2375</v>
      </c>
      <c r="E24" s="366" t="str">
        <f t="shared" si="1"/>
        <v>下関市唐戸町２－１２</v>
      </c>
      <c r="F24" s="366" t="s">
        <v>2376</v>
      </c>
      <c r="G24" s="403">
        <v>43282</v>
      </c>
      <c r="H24" s="401">
        <v>10</v>
      </c>
      <c r="I24" s="366" t="s">
        <v>2377</v>
      </c>
      <c r="J24" s="438"/>
      <c r="K24" s="426" t="s">
        <v>887</v>
      </c>
      <c r="L24" s="366">
        <v>35201</v>
      </c>
      <c r="M24" s="366" t="s">
        <v>860</v>
      </c>
      <c r="N24" s="366" t="s">
        <v>2378</v>
      </c>
      <c r="O24" s="427" t="s">
        <v>2780</v>
      </c>
      <c r="P24" s="428" t="s">
        <v>2106</v>
      </c>
      <c r="Q24" s="439" t="s">
        <v>276</v>
      </c>
    </row>
    <row r="25" spans="1:17" s="430" customFormat="1" ht="53.25" customHeight="1">
      <c r="A25" s="416" t="s">
        <v>3817</v>
      </c>
      <c r="B25" s="365" t="s">
        <v>3794</v>
      </c>
      <c r="C25" s="365" t="s">
        <v>3795</v>
      </c>
      <c r="D25" s="365" t="s">
        <v>3818</v>
      </c>
      <c r="E25" s="366" t="str">
        <f t="shared" si="1"/>
        <v>下関市長府土居の内町４－１６湧川ビル１Ｆ</v>
      </c>
      <c r="F25" s="366" t="s">
        <v>3819</v>
      </c>
      <c r="G25" s="403">
        <v>43435</v>
      </c>
      <c r="H25" s="401">
        <v>10</v>
      </c>
      <c r="I25" s="366" t="s">
        <v>3820</v>
      </c>
      <c r="J25" s="438"/>
      <c r="K25" s="426" t="s">
        <v>3462</v>
      </c>
      <c r="L25" s="366">
        <v>35201</v>
      </c>
      <c r="M25" s="366" t="s">
        <v>3608</v>
      </c>
      <c r="N25" s="366" t="s">
        <v>3821</v>
      </c>
      <c r="O25" s="427" t="s">
        <v>3822</v>
      </c>
      <c r="P25" s="428" t="s">
        <v>2106</v>
      </c>
      <c r="Q25" s="439" t="s">
        <v>3466</v>
      </c>
    </row>
    <row r="26" spans="1:17" s="430" customFormat="1" ht="42" customHeight="1">
      <c r="A26" s="416" t="s">
        <v>3926</v>
      </c>
      <c r="B26" s="365" t="s">
        <v>3927</v>
      </c>
      <c r="C26" s="365" t="s">
        <v>3928</v>
      </c>
      <c r="D26" s="365" t="s">
        <v>3929</v>
      </c>
      <c r="E26" s="366" t="str">
        <f t="shared" si="1"/>
        <v>下関市綾羅木本町二丁目２－１</v>
      </c>
      <c r="F26" s="366" t="s">
        <v>3930</v>
      </c>
      <c r="G26" s="403">
        <v>43497</v>
      </c>
      <c r="H26" s="419">
        <v>10</v>
      </c>
      <c r="I26" s="366" t="s">
        <v>3931</v>
      </c>
      <c r="J26" s="433" t="s">
        <v>3917</v>
      </c>
      <c r="K26" s="426" t="s">
        <v>3964</v>
      </c>
      <c r="L26" s="366">
        <v>35201</v>
      </c>
      <c r="M26" s="366" t="s">
        <v>3922</v>
      </c>
      <c r="N26" s="366" t="s">
        <v>2364</v>
      </c>
      <c r="O26" s="427" t="s">
        <v>3932</v>
      </c>
      <c r="P26" s="428" t="s">
        <v>2106</v>
      </c>
      <c r="Q26" s="439" t="s">
        <v>3933</v>
      </c>
    </row>
    <row r="27" spans="1:17" s="363" customFormat="1" ht="42" customHeight="1">
      <c r="A27" s="418" t="s">
        <v>3622</v>
      </c>
      <c r="B27" s="365" t="s">
        <v>3623</v>
      </c>
      <c r="C27" s="365" t="s">
        <v>3624</v>
      </c>
      <c r="D27" s="365" t="s">
        <v>3625</v>
      </c>
      <c r="E27" s="366" t="str">
        <f t="shared" si="1"/>
        <v>下関市川中豊町１丁目２－７</v>
      </c>
      <c r="F27" s="366" t="s">
        <v>3626</v>
      </c>
      <c r="G27" s="403">
        <v>43556</v>
      </c>
      <c r="H27" s="401">
        <v>5</v>
      </c>
      <c r="I27" s="366" t="s">
        <v>3627</v>
      </c>
      <c r="J27" s="433" t="s">
        <v>3601</v>
      </c>
      <c r="K27" s="426" t="s">
        <v>3462</v>
      </c>
      <c r="L27" s="441">
        <v>35201</v>
      </c>
      <c r="M27" s="442" t="s">
        <v>3463</v>
      </c>
      <c r="N27" s="442" t="s">
        <v>3823</v>
      </c>
      <c r="O27" s="442" t="s">
        <v>3629</v>
      </c>
      <c r="P27" s="441" t="str">
        <f>IF(Q27="","",IF(OR(Q27="国",Q27="県",Q27="市町",Q27="組合その他"),"（公立）","（私立）"))</f>
        <v>（私立）</v>
      </c>
      <c r="Q27" s="439" t="s">
        <v>3466</v>
      </c>
    </row>
    <row r="28" spans="1:18" s="363" customFormat="1" ht="42" customHeight="1">
      <c r="A28" s="416" t="s">
        <v>3972</v>
      </c>
      <c r="B28" s="365" t="s">
        <v>3973</v>
      </c>
      <c r="C28" s="365" t="s">
        <v>3956</v>
      </c>
      <c r="D28" s="365" t="s">
        <v>3957</v>
      </c>
      <c r="E28" s="366" t="str">
        <f t="shared" si="1"/>
        <v>下関市稗田西町7-10</v>
      </c>
      <c r="F28" s="366" t="s">
        <v>2236</v>
      </c>
      <c r="G28" s="403">
        <v>43739</v>
      </c>
      <c r="H28" s="419">
        <v>10</v>
      </c>
      <c r="I28" s="366" t="s">
        <v>3958</v>
      </c>
      <c r="J28" s="433"/>
      <c r="K28" s="426" t="s">
        <v>3964</v>
      </c>
      <c r="L28" s="421">
        <v>35201</v>
      </c>
      <c r="M28" s="422" t="s">
        <v>3915</v>
      </c>
      <c r="N28" s="422" t="s">
        <v>3974</v>
      </c>
      <c r="O28" s="422" t="s">
        <v>3959</v>
      </c>
      <c r="P28" s="421" t="str">
        <f>IF(Q28="","",IF(OR(Q28="国",Q28="県",Q28="市町",Q28="組合その他"),"（公立）","（私立）"))</f>
        <v>（私立）</v>
      </c>
      <c r="Q28" s="439" t="s">
        <v>3933</v>
      </c>
      <c r="R28" s="363" t="s">
        <v>3975</v>
      </c>
    </row>
    <row r="29" spans="1:18" s="363" customFormat="1" ht="42" customHeight="1">
      <c r="A29" s="418" t="s">
        <v>3934</v>
      </c>
      <c r="B29" s="365" t="s">
        <v>3935</v>
      </c>
      <c r="C29" s="365" t="s">
        <v>3936</v>
      </c>
      <c r="D29" s="365" t="s">
        <v>3937</v>
      </c>
      <c r="E29" s="366" t="str">
        <f t="shared" si="1"/>
        <v>下関市長府前八幡町2-25</v>
      </c>
      <c r="F29" s="366" t="s">
        <v>3938</v>
      </c>
      <c r="G29" s="403">
        <v>43770</v>
      </c>
      <c r="H29" s="419">
        <v>10</v>
      </c>
      <c r="I29" s="366" t="s">
        <v>3939</v>
      </c>
      <c r="J29" s="433" t="s">
        <v>3917</v>
      </c>
      <c r="K29" s="426" t="s">
        <v>3964</v>
      </c>
      <c r="L29" s="421">
        <v>35201</v>
      </c>
      <c r="M29" s="422" t="s">
        <v>3915</v>
      </c>
      <c r="N29" s="422" t="s">
        <v>3940</v>
      </c>
      <c r="O29" s="422" t="s">
        <v>3941</v>
      </c>
      <c r="P29" s="421" t="str">
        <f>IF(Q29="","",IF(OR(Q29="国",Q29="県",Q29="市町",Q29="組合その他"),"（公立）","（私立）"))</f>
        <v>（私立）</v>
      </c>
      <c r="Q29" s="439" t="s">
        <v>3933</v>
      </c>
      <c r="R29" s="363" t="s">
        <v>3975</v>
      </c>
    </row>
    <row r="30" spans="1:18" s="363" customFormat="1" ht="42" customHeight="1">
      <c r="A30" s="418" t="s">
        <v>3632</v>
      </c>
      <c r="B30" s="365" t="s">
        <v>3633</v>
      </c>
      <c r="C30" s="365" t="s">
        <v>3825</v>
      </c>
      <c r="D30" s="365" t="s">
        <v>3635</v>
      </c>
      <c r="E30" s="366" t="str">
        <f t="shared" si="1"/>
        <v>下関市長府金屋町3-3</v>
      </c>
      <c r="F30" s="366" t="s">
        <v>3636</v>
      </c>
      <c r="G30" s="403">
        <v>43770</v>
      </c>
      <c r="H30" s="401">
        <v>10</v>
      </c>
      <c r="I30" s="366" t="s">
        <v>3637</v>
      </c>
      <c r="J30" s="433" t="s">
        <v>3601</v>
      </c>
      <c r="K30" s="426" t="s">
        <v>3462</v>
      </c>
      <c r="L30" s="441">
        <v>35201</v>
      </c>
      <c r="M30" s="442" t="s">
        <v>3463</v>
      </c>
      <c r="N30" s="442" t="s">
        <v>3638</v>
      </c>
      <c r="O30" s="442" t="s">
        <v>3639</v>
      </c>
      <c r="P30" s="441" t="str">
        <f>IF(Q30="","",IF(OR(Q30="国",Q30="県",Q30="市町",Q30="組合その他"),"（公立）","（私立）"))</f>
        <v>（私立）</v>
      </c>
      <c r="Q30" s="439" t="s">
        <v>3466</v>
      </c>
      <c r="R30" s="363" t="s">
        <v>3824</v>
      </c>
    </row>
    <row r="31" spans="1:18" s="363" customFormat="1" ht="42" customHeight="1">
      <c r="A31" s="418" t="s">
        <v>3976</v>
      </c>
      <c r="B31" s="365" t="s">
        <v>3977</v>
      </c>
      <c r="C31" s="365" t="s">
        <v>3978</v>
      </c>
      <c r="D31" s="365" t="s">
        <v>4032</v>
      </c>
      <c r="E31" s="366" t="str">
        <f t="shared" si="1"/>
        <v>下関市長府八幡町2-16</v>
      </c>
      <c r="F31" s="366" t="s">
        <v>3979</v>
      </c>
      <c r="G31" s="403">
        <v>43831</v>
      </c>
      <c r="H31" s="419">
        <v>10</v>
      </c>
      <c r="I31" s="366" t="s">
        <v>3980</v>
      </c>
      <c r="J31" s="433"/>
      <c r="K31" s="426" t="s">
        <v>3964</v>
      </c>
      <c r="L31" s="421">
        <v>35201</v>
      </c>
      <c r="M31" s="422" t="s">
        <v>3915</v>
      </c>
      <c r="N31" s="422" t="s">
        <v>3981</v>
      </c>
      <c r="O31" s="422" t="s">
        <v>3982</v>
      </c>
      <c r="P31" s="421" t="str">
        <f>IF(Q31="","",IF(OR(Q31="国",Q31="県",Q31="市町",Q31="組合その他"),"（公立）","（私立）"))</f>
        <v>（私立）</v>
      </c>
      <c r="Q31" s="439" t="s">
        <v>3933</v>
      </c>
      <c r="R31" s="363" t="s">
        <v>3975</v>
      </c>
    </row>
    <row r="32" spans="1:18" s="363" customFormat="1" ht="60">
      <c r="A32" s="364" t="s">
        <v>3648</v>
      </c>
      <c r="B32" s="365" t="s">
        <v>3649</v>
      </c>
      <c r="C32" s="365" t="s">
        <v>3650</v>
      </c>
      <c r="D32" s="365" t="s">
        <v>3826</v>
      </c>
      <c r="E32" s="366" t="str">
        <f t="shared" si="1"/>
        <v>下関市一の宮本町2丁目11-25</v>
      </c>
      <c r="F32" s="366" t="s">
        <v>1064</v>
      </c>
      <c r="G32" s="403">
        <v>43891</v>
      </c>
      <c r="H32" s="401">
        <v>10</v>
      </c>
      <c r="I32" s="366" t="s">
        <v>1473</v>
      </c>
      <c r="J32" s="433" t="s">
        <v>3601</v>
      </c>
      <c r="K32" s="426" t="s">
        <v>3462</v>
      </c>
      <c r="L32" s="441">
        <v>35201</v>
      </c>
      <c r="M32" s="442" t="s">
        <v>3463</v>
      </c>
      <c r="N32" s="442" t="s">
        <v>3651</v>
      </c>
      <c r="O32" s="442" t="s">
        <v>3652</v>
      </c>
      <c r="P32" s="441" t="str">
        <f aca="true" t="shared" si="2" ref="P32:P48">IF(Q32="","",IF(OR(Q32="国",Q32="県",Q32="市町",Q32="組合その他"),"（公立）","（私立）"))</f>
        <v>（私立）</v>
      </c>
      <c r="Q32" s="439" t="s">
        <v>3466</v>
      </c>
      <c r="R32" s="363" t="s">
        <v>3824</v>
      </c>
    </row>
    <row r="33" spans="1:18" s="363" customFormat="1" ht="42" customHeight="1">
      <c r="A33" s="418" t="s">
        <v>2781</v>
      </c>
      <c r="B33" s="365" t="s">
        <v>2174</v>
      </c>
      <c r="C33" s="365" t="s">
        <v>2175</v>
      </c>
      <c r="D33" s="365" t="s">
        <v>2176</v>
      </c>
      <c r="E33" s="366" t="str">
        <f t="shared" si="1"/>
        <v>下関市前勝谷町14-5</v>
      </c>
      <c r="F33" s="366" t="s">
        <v>2782</v>
      </c>
      <c r="G33" s="403">
        <v>43922</v>
      </c>
      <c r="H33" s="401">
        <v>10</v>
      </c>
      <c r="I33" s="366" t="s">
        <v>2783</v>
      </c>
      <c r="J33" s="433"/>
      <c r="K33" s="426" t="s">
        <v>887</v>
      </c>
      <c r="L33" s="406">
        <v>35201</v>
      </c>
      <c r="M33" s="373" t="s">
        <v>259</v>
      </c>
      <c r="N33" s="373" t="s">
        <v>2784</v>
      </c>
      <c r="O33" s="373" t="s">
        <v>2785</v>
      </c>
      <c r="P33" s="406" t="str">
        <f t="shared" si="2"/>
        <v>（私立）</v>
      </c>
      <c r="Q33" s="439" t="s">
        <v>276</v>
      </c>
      <c r="R33" s="363" t="s">
        <v>2105</v>
      </c>
    </row>
    <row r="34" spans="1:17" s="363" customFormat="1" ht="42" customHeight="1">
      <c r="A34" s="418" t="s">
        <v>3827</v>
      </c>
      <c r="B34" s="365" t="s">
        <v>3641</v>
      </c>
      <c r="C34" s="365" t="s">
        <v>3828</v>
      </c>
      <c r="D34" s="365" t="s">
        <v>3643</v>
      </c>
      <c r="E34" s="366" t="str">
        <f t="shared" si="1"/>
        <v>下関市長府外浦町2-20長府マリンＳＣ
2階の一部</v>
      </c>
      <c r="F34" s="366" t="s">
        <v>3644</v>
      </c>
      <c r="G34" s="403">
        <v>43862</v>
      </c>
      <c r="H34" s="419">
        <v>10</v>
      </c>
      <c r="I34" s="366" t="s">
        <v>3645</v>
      </c>
      <c r="J34" s="433" t="s">
        <v>3657</v>
      </c>
      <c r="K34" s="426" t="s">
        <v>3462</v>
      </c>
      <c r="L34" s="441">
        <v>35201</v>
      </c>
      <c r="M34" s="442" t="s">
        <v>3463</v>
      </c>
      <c r="N34" s="366" t="s">
        <v>3829</v>
      </c>
      <c r="O34" s="443" t="s">
        <v>3398</v>
      </c>
      <c r="P34" s="441" t="str">
        <f t="shared" si="2"/>
        <v>（私立）</v>
      </c>
      <c r="Q34" s="439" t="s">
        <v>3466</v>
      </c>
    </row>
    <row r="35" spans="1:17" s="363" customFormat="1" ht="42" customHeight="1">
      <c r="A35" s="364" t="s">
        <v>3653</v>
      </c>
      <c r="B35" s="365" t="s">
        <v>3630</v>
      </c>
      <c r="C35" s="365" t="s">
        <v>3631</v>
      </c>
      <c r="D35" s="365" t="s">
        <v>3654</v>
      </c>
      <c r="E35" s="366" t="str">
        <f t="shared" si="1"/>
        <v>下関市豊浦町黒井1852番地の7</v>
      </c>
      <c r="F35" s="366" t="s">
        <v>3655</v>
      </c>
      <c r="G35" s="403">
        <v>43952</v>
      </c>
      <c r="H35" s="419">
        <v>10</v>
      </c>
      <c r="I35" s="366" t="s">
        <v>3656</v>
      </c>
      <c r="J35" s="433" t="s">
        <v>3657</v>
      </c>
      <c r="K35" s="426" t="s">
        <v>3462</v>
      </c>
      <c r="L35" s="441">
        <v>35201</v>
      </c>
      <c r="M35" s="442" t="s">
        <v>3463</v>
      </c>
      <c r="N35" s="366" t="s">
        <v>3658</v>
      </c>
      <c r="O35" s="471" t="s">
        <v>3394</v>
      </c>
      <c r="P35" s="441" t="str">
        <f t="shared" si="2"/>
        <v>（私立）</v>
      </c>
      <c r="Q35" s="439" t="s">
        <v>3466</v>
      </c>
    </row>
    <row r="36" spans="1:17" s="363" customFormat="1" ht="60" customHeight="1">
      <c r="A36" s="364" t="s">
        <v>3659</v>
      </c>
      <c r="B36" s="365" t="s">
        <v>3660</v>
      </c>
      <c r="C36" s="365" t="s">
        <v>3661</v>
      </c>
      <c r="D36" s="365" t="s">
        <v>3662</v>
      </c>
      <c r="E36" s="366" t="str">
        <f t="shared" si="1"/>
        <v>下関市長府侍町二丁目4-8山内ヴィラージュ侍町事務所203号室</v>
      </c>
      <c r="F36" s="366" t="s">
        <v>3663</v>
      </c>
      <c r="G36" s="403">
        <v>44013</v>
      </c>
      <c r="H36" s="419">
        <v>10</v>
      </c>
      <c r="I36" s="366" t="s">
        <v>3664</v>
      </c>
      <c r="J36" s="433" t="s">
        <v>3657</v>
      </c>
      <c r="K36" s="426" t="s">
        <v>3462</v>
      </c>
      <c r="L36" s="441">
        <v>35201</v>
      </c>
      <c r="M36" s="442" t="s">
        <v>3463</v>
      </c>
      <c r="N36" s="366" t="s">
        <v>3665</v>
      </c>
      <c r="O36" s="471" t="s">
        <v>3399</v>
      </c>
      <c r="P36" s="441" t="str">
        <f t="shared" si="2"/>
        <v>（私立）</v>
      </c>
      <c r="Q36" s="439" t="s">
        <v>3466</v>
      </c>
    </row>
    <row r="37" spans="1:17" s="363" customFormat="1" ht="42" customHeight="1">
      <c r="A37" s="418" t="s">
        <v>3983</v>
      </c>
      <c r="B37" s="365" t="s">
        <v>3984</v>
      </c>
      <c r="C37" s="365" t="s">
        <v>3985</v>
      </c>
      <c r="D37" s="365" t="s">
        <v>3986</v>
      </c>
      <c r="E37" s="366" t="str">
        <f t="shared" si="1"/>
        <v>下関市秋根上町一丁目1ー43</v>
      </c>
      <c r="F37" s="366" t="s">
        <v>3987</v>
      </c>
      <c r="G37" s="403">
        <v>44105</v>
      </c>
      <c r="H37" s="419">
        <v>10</v>
      </c>
      <c r="I37" s="366" t="s">
        <v>3988</v>
      </c>
      <c r="J37" s="433"/>
      <c r="K37" s="426" t="s">
        <v>3964</v>
      </c>
      <c r="L37" s="421">
        <v>35201</v>
      </c>
      <c r="M37" s="422" t="s">
        <v>3915</v>
      </c>
      <c r="N37" s="366" t="s">
        <v>3989</v>
      </c>
      <c r="O37" s="471" t="s">
        <v>3400</v>
      </c>
      <c r="P37" s="421" t="str">
        <f t="shared" si="2"/>
        <v>（私立）</v>
      </c>
      <c r="Q37" s="439" t="s">
        <v>3933</v>
      </c>
    </row>
    <row r="38" spans="1:17" s="363" customFormat="1" ht="42" customHeight="1">
      <c r="A38" s="364" t="s">
        <v>3666</v>
      </c>
      <c r="B38" s="365" t="s">
        <v>3633</v>
      </c>
      <c r="C38" s="365" t="s">
        <v>3634</v>
      </c>
      <c r="D38" s="365" t="s">
        <v>3667</v>
      </c>
      <c r="E38" s="366" t="str">
        <f t="shared" si="1"/>
        <v>下関市彦島江の浦町九丁目9-1</v>
      </c>
      <c r="F38" s="366" t="s">
        <v>3668</v>
      </c>
      <c r="G38" s="403">
        <v>44228</v>
      </c>
      <c r="H38" s="419">
        <v>10</v>
      </c>
      <c r="I38" s="366" t="s">
        <v>3669</v>
      </c>
      <c r="J38" s="433" t="s">
        <v>3657</v>
      </c>
      <c r="K38" s="426" t="s">
        <v>3462</v>
      </c>
      <c r="L38" s="441">
        <v>35201</v>
      </c>
      <c r="M38" s="442" t="s">
        <v>3463</v>
      </c>
      <c r="N38" s="366" t="s">
        <v>3670</v>
      </c>
      <c r="O38" s="471" t="s">
        <v>3396</v>
      </c>
      <c r="P38" s="441" t="str">
        <f t="shared" si="2"/>
        <v>（私立）</v>
      </c>
      <c r="Q38" s="439" t="s">
        <v>3466</v>
      </c>
    </row>
    <row r="39" spans="1:17" s="363" customFormat="1" ht="42" customHeight="1">
      <c r="A39" s="418" t="s">
        <v>3671</v>
      </c>
      <c r="B39" s="365" t="s">
        <v>3672</v>
      </c>
      <c r="C39" s="365" t="s">
        <v>3673</v>
      </c>
      <c r="D39" s="365" t="s">
        <v>3674</v>
      </c>
      <c r="E39" s="366" t="str">
        <f t="shared" si="1"/>
        <v>下関市一の宮町三丁目12番7号</v>
      </c>
      <c r="F39" s="366" t="s">
        <v>3401</v>
      </c>
      <c r="G39" s="403">
        <v>44287</v>
      </c>
      <c r="H39" s="419">
        <v>10</v>
      </c>
      <c r="I39" s="366" t="s">
        <v>3402</v>
      </c>
      <c r="J39" s="433" t="s">
        <v>3657</v>
      </c>
      <c r="K39" s="426" t="s">
        <v>3462</v>
      </c>
      <c r="L39" s="441">
        <v>35201</v>
      </c>
      <c r="M39" s="442" t="s">
        <v>3463</v>
      </c>
      <c r="N39" s="366" t="s">
        <v>3677</v>
      </c>
      <c r="O39" s="471" t="s">
        <v>3397</v>
      </c>
      <c r="P39" s="441" t="str">
        <f t="shared" si="2"/>
        <v>（私立）</v>
      </c>
      <c r="Q39" s="439" t="s">
        <v>3466</v>
      </c>
    </row>
    <row r="40" spans="1:17" s="363" customFormat="1" ht="42" customHeight="1">
      <c r="A40" s="418" t="s">
        <v>3960</v>
      </c>
      <c r="B40" s="365" t="s">
        <v>3927</v>
      </c>
      <c r="C40" s="365" t="s">
        <v>3928</v>
      </c>
      <c r="D40" s="365" t="s">
        <v>3961</v>
      </c>
      <c r="E40" s="366" t="s">
        <v>3990</v>
      </c>
      <c r="F40" s="366" t="s">
        <v>3991</v>
      </c>
      <c r="G40" s="403">
        <v>44317</v>
      </c>
      <c r="H40" s="419">
        <v>10</v>
      </c>
      <c r="I40" s="366" t="s">
        <v>3992</v>
      </c>
      <c r="J40" s="433" t="s">
        <v>3917</v>
      </c>
      <c r="K40" s="426" t="s">
        <v>3964</v>
      </c>
      <c r="L40" s="540">
        <v>35201</v>
      </c>
      <c r="M40" s="445" t="s">
        <v>3915</v>
      </c>
      <c r="N40" s="366" t="s">
        <v>3962</v>
      </c>
      <c r="O40" s="471" t="s">
        <v>3993</v>
      </c>
      <c r="P40" s="540" t="s">
        <v>2106</v>
      </c>
      <c r="Q40" s="447" t="s">
        <v>3933</v>
      </c>
    </row>
    <row r="41" spans="1:17" s="363" customFormat="1" ht="42" customHeight="1">
      <c r="A41" s="418" t="s">
        <v>3950</v>
      </c>
      <c r="B41" s="365" t="s">
        <v>3951</v>
      </c>
      <c r="C41" s="365" t="s">
        <v>3952</v>
      </c>
      <c r="D41" s="365" t="s">
        <v>3953</v>
      </c>
      <c r="E41" s="366" t="s">
        <v>3994</v>
      </c>
      <c r="F41" s="366" t="s">
        <v>1151</v>
      </c>
      <c r="G41" s="403">
        <v>44348</v>
      </c>
      <c r="H41" s="419">
        <v>10</v>
      </c>
      <c r="I41" s="366" t="s">
        <v>3995</v>
      </c>
      <c r="J41" s="433" t="s">
        <v>3917</v>
      </c>
      <c r="K41" s="426" t="s">
        <v>3964</v>
      </c>
      <c r="L41" s="540">
        <v>35201</v>
      </c>
      <c r="M41" s="445" t="s">
        <v>3915</v>
      </c>
      <c r="N41" s="366" t="s">
        <v>3955</v>
      </c>
      <c r="O41" s="471" t="s">
        <v>3996</v>
      </c>
      <c r="P41" s="540" t="s">
        <v>2106</v>
      </c>
      <c r="Q41" s="447" t="s">
        <v>3933</v>
      </c>
    </row>
    <row r="42" spans="1:17" s="430" customFormat="1" ht="63" customHeight="1">
      <c r="A42" s="364" t="s">
        <v>1085</v>
      </c>
      <c r="B42" s="365" t="s">
        <v>1050</v>
      </c>
      <c r="C42" s="365" t="s">
        <v>2302</v>
      </c>
      <c r="D42" s="365" t="s">
        <v>2238</v>
      </c>
      <c r="E42" s="366" t="str">
        <f t="shared" si="1"/>
        <v>宇部市東岐波685</v>
      </c>
      <c r="F42" s="366" t="s">
        <v>1047</v>
      </c>
      <c r="G42" s="403">
        <v>41000</v>
      </c>
      <c r="H42" s="401">
        <v>5</v>
      </c>
      <c r="I42" s="366" t="s">
        <v>1461</v>
      </c>
      <c r="J42" s="369" t="s">
        <v>2618</v>
      </c>
      <c r="K42" s="426" t="s">
        <v>887</v>
      </c>
      <c r="L42" s="492" t="s">
        <v>254</v>
      </c>
      <c r="M42" s="492" t="s">
        <v>255</v>
      </c>
      <c r="N42" s="366" t="s">
        <v>786</v>
      </c>
      <c r="O42" s="366" t="s">
        <v>2209</v>
      </c>
      <c r="P42" s="437" t="str">
        <f t="shared" si="2"/>
        <v>（公立）</v>
      </c>
      <c r="Q42" s="439" t="s">
        <v>274</v>
      </c>
    </row>
    <row r="43" spans="1:17" s="430" customFormat="1" ht="63" customHeight="1">
      <c r="A43" s="364" t="s">
        <v>1081</v>
      </c>
      <c r="B43" s="365" t="s">
        <v>1427</v>
      </c>
      <c r="C43" s="365" t="s">
        <v>1428</v>
      </c>
      <c r="D43" s="365" t="s">
        <v>862</v>
      </c>
      <c r="E43" s="366" t="str">
        <f t="shared" si="1"/>
        <v>宇部市神原町2丁目4-40</v>
      </c>
      <c r="F43" s="366" t="s">
        <v>1065</v>
      </c>
      <c r="G43" s="403">
        <v>41365</v>
      </c>
      <c r="H43" s="401">
        <v>10</v>
      </c>
      <c r="I43" s="366" t="s">
        <v>1474</v>
      </c>
      <c r="J43" s="369" t="s">
        <v>992</v>
      </c>
      <c r="K43" s="426" t="s">
        <v>887</v>
      </c>
      <c r="L43" s="366">
        <v>35202</v>
      </c>
      <c r="M43" s="366" t="s">
        <v>863</v>
      </c>
      <c r="N43" s="366" t="s">
        <v>864</v>
      </c>
      <c r="O43" s="366" t="s">
        <v>2661</v>
      </c>
      <c r="P43" s="437" t="str">
        <f t="shared" si="2"/>
        <v>（私立）</v>
      </c>
      <c r="Q43" s="439" t="s">
        <v>271</v>
      </c>
    </row>
    <row r="44" spans="1:17" s="363" customFormat="1" ht="42" customHeight="1">
      <c r="A44" s="364" t="s">
        <v>1079</v>
      </c>
      <c r="B44" s="365" t="s">
        <v>865</v>
      </c>
      <c r="C44" s="365" t="s">
        <v>866</v>
      </c>
      <c r="D44" s="365" t="s">
        <v>2079</v>
      </c>
      <c r="E44" s="366" t="str">
        <f t="shared" si="1"/>
        <v>宇部市北琴芝1丁目8番22号</v>
      </c>
      <c r="F44" s="366" t="s">
        <v>1066</v>
      </c>
      <c r="G44" s="403">
        <v>41365</v>
      </c>
      <c r="H44" s="401">
        <v>10</v>
      </c>
      <c r="I44" s="366" t="s">
        <v>1067</v>
      </c>
      <c r="J44" s="369" t="s">
        <v>991</v>
      </c>
      <c r="K44" s="426" t="s">
        <v>887</v>
      </c>
      <c r="L44" s="366">
        <v>35202</v>
      </c>
      <c r="M44" s="366" t="s">
        <v>863</v>
      </c>
      <c r="N44" s="366" t="s">
        <v>896</v>
      </c>
      <c r="O44" s="366" t="s">
        <v>2660</v>
      </c>
      <c r="P44" s="437" t="str">
        <f t="shared" si="2"/>
        <v>（私立）</v>
      </c>
      <c r="Q44" s="439" t="s">
        <v>276</v>
      </c>
    </row>
    <row r="45" spans="1:17" s="458" customFormat="1" ht="42" customHeight="1">
      <c r="A45" s="416" t="s">
        <v>2012</v>
      </c>
      <c r="B45" s="431" t="s">
        <v>2013</v>
      </c>
      <c r="C45" s="431" t="s">
        <v>2014</v>
      </c>
      <c r="D45" s="450" t="s">
        <v>2432</v>
      </c>
      <c r="E45" s="366" t="str">
        <f t="shared" si="1"/>
        <v>宇部市川添1-4-6</v>
      </c>
      <c r="F45" s="427" t="s">
        <v>2767</v>
      </c>
      <c r="G45" s="403">
        <v>42217</v>
      </c>
      <c r="H45" s="401">
        <v>10</v>
      </c>
      <c r="I45" s="427" t="s">
        <v>2616</v>
      </c>
      <c r="J45" s="369"/>
      <c r="K45" s="426" t="s">
        <v>887</v>
      </c>
      <c r="L45" s="366">
        <v>35202</v>
      </c>
      <c r="M45" s="366" t="s">
        <v>220</v>
      </c>
      <c r="N45" s="437" t="s">
        <v>2015</v>
      </c>
      <c r="O45" s="366" t="s">
        <v>2766</v>
      </c>
      <c r="P45" s="437" t="str">
        <f t="shared" si="2"/>
        <v>（私立）</v>
      </c>
      <c r="Q45" s="439" t="s">
        <v>276</v>
      </c>
    </row>
    <row r="46" spans="1:17" s="458" customFormat="1" ht="42" customHeight="1">
      <c r="A46" s="416" t="s">
        <v>2657</v>
      </c>
      <c r="B46" s="431" t="s">
        <v>2017</v>
      </c>
      <c r="C46" s="431" t="s">
        <v>2018</v>
      </c>
      <c r="D46" s="450" t="s">
        <v>1825</v>
      </c>
      <c r="E46" s="366" t="str">
        <f t="shared" si="1"/>
        <v>宇部市中野開作193-4</v>
      </c>
      <c r="F46" s="427" t="s">
        <v>2656</v>
      </c>
      <c r="G46" s="403">
        <v>42461</v>
      </c>
      <c r="H46" s="401">
        <v>10</v>
      </c>
      <c r="I46" s="427" t="s">
        <v>2655</v>
      </c>
      <c r="J46" s="369" t="s">
        <v>2016</v>
      </c>
      <c r="K46" s="426" t="s">
        <v>887</v>
      </c>
      <c r="L46" s="366">
        <v>35202</v>
      </c>
      <c r="M46" s="366" t="s">
        <v>220</v>
      </c>
      <c r="N46" s="437" t="s">
        <v>2019</v>
      </c>
      <c r="O46" s="366" t="s">
        <v>2765</v>
      </c>
      <c r="P46" s="437" t="str">
        <f t="shared" si="2"/>
        <v>（私立）</v>
      </c>
      <c r="Q46" s="439" t="s">
        <v>276</v>
      </c>
    </row>
    <row r="47" spans="1:17" s="458" customFormat="1" ht="56.25" customHeight="1">
      <c r="A47" s="416" t="s">
        <v>2239</v>
      </c>
      <c r="B47" s="365" t="s">
        <v>2764</v>
      </c>
      <c r="C47" s="431" t="s">
        <v>4351</v>
      </c>
      <c r="D47" s="450" t="s">
        <v>2163</v>
      </c>
      <c r="E47" s="366" t="str">
        <f t="shared" si="1"/>
        <v>宇部市黒石北5丁目3番56号</v>
      </c>
      <c r="F47" s="427" t="s">
        <v>2077</v>
      </c>
      <c r="G47" s="403">
        <v>41821</v>
      </c>
      <c r="H47" s="401">
        <v>10</v>
      </c>
      <c r="I47" s="427" t="s">
        <v>1891</v>
      </c>
      <c r="J47" s="369" t="s">
        <v>991</v>
      </c>
      <c r="K47" s="426" t="s">
        <v>887</v>
      </c>
      <c r="L47" s="366">
        <v>35202</v>
      </c>
      <c r="M47" s="366" t="s">
        <v>863</v>
      </c>
      <c r="N47" s="437" t="s">
        <v>1993</v>
      </c>
      <c r="O47" s="366" t="s">
        <v>2763</v>
      </c>
      <c r="P47" s="437" t="str">
        <f t="shared" si="2"/>
        <v>（私立）</v>
      </c>
      <c r="Q47" s="439" t="s">
        <v>271</v>
      </c>
    </row>
    <row r="48" spans="1:17" s="458" customFormat="1" ht="42" customHeight="1">
      <c r="A48" s="416" t="s">
        <v>3232</v>
      </c>
      <c r="B48" s="365" t="s">
        <v>2102</v>
      </c>
      <c r="C48" s="431" t="s">
        <v>2103</v>
      </c>
      <c r="D48" s="450" t="s">
        <v>2762</v>
      </c>
      <c r="E48" s="366" t="str">
        <f t="shared" si="1"/>
        <v>宇部市鍋倉町6-43-2Ｆ</v>
      </c>
      <c r="F48" s="427" t="s">
        <v>3233</v>
      </c>
      <c r="G48" s="403">
        <v>42644</v>
      </c>
      <c r="H48" s="401">
        <v>10</v>
      </c>
      <c r="I48" s="427" t="s">
        <v>3234</v>
      </c>
      <c r="J48" s="438"/>
      <c r="K48" s="426" t="s">
        <v>887</v>
      </c>
      <c r="L48" s="366">
        <v>35202</v>
      </c>
      <c r="M48" s="366" t="s">
        <v>863</v>
      </c>
      <c r="N48" s="437" t="s">
        <v>2104</v>
      </c>
      <c r="O48" s="366" t="s">
        <v>3180</v>
      </c>
      <c r="P48" s="437" t="str">
        <f t="shared" si="2"/>
        <v>（私立）</v>
      </c>
      <c r="Q48" s="439" t="s">
        <v>276</v>
      </c>
    </row>
    <row r="49" spans="1:17" s="430" customFormat="1" ht="42" customHeight="1">
      <c r="A49" s="416" t="s">
        <v>2213</v>
      </c>
      <c r="B49" s="365" t="s">
        <v>2214</v>
      </c>
      <c r="C49" s="365" t="s">
        <v>4033</v>
      </c>
      <c r="D49" s="365" t="s">
        <v>3678</v>
      </c>
      <c r="E49" s="366" t="str">
        <f t="shared" si="1"/>
        <v>宇部市錦町5-7</v>
      </c>
      <c r="F49" s="366" t="s">
        <v>2215</v>
      </c>
      <c r="G49" s="403">
        <v>43070</v>
      </c>
      <c r="H49" s="401">
        <v>10</v>
      </c>
      <c r="I49" s="366" t="s">
        <v>3173</v>
      </c>
      <c r="J49" s="433" t="s">
        <v>991</v>
      </c>
      <c r="K49" s="426" t="s">
        <v>887</v>
      </c>
      <c r="L49" s="366">
        <v>35202</v>
      </c>
      <c r="M49" s="366" t="s">
        <v>863</v>
      </c>
      <c r="N49" s="366" t="s">
        <v>2216</v>
      </c>
      <c r="O49" s="427" t="s">
        <v>3174</v>
      </c>
      <c r="P49" s="428" t="s">
        <v>2106</v>
      </c>
      <c r="Q49" s="439" t="s">
        <v>276</v>
      </c>
    </row>
    <row r="50" spans="1:17" s="430" customFormat="1" ht="42" customHeight="1">
      <c r="A50" s="416" t="s">
        <v>3235</v>
      </c>
      <c r="B50" s="365" t="s">
        <v>2240</v>
      </c>
      <c r="C50" s="365" t="s">
        <v>3236</v>
      </c>
      <c r="D50" s="365" t="s">
        <v>4192</v>
      </c>
      <c r="E50" s="463" t="str">
        <f t="shared" si="1"/>
        <v>宇部市鵜の島町7番地33</v>
      </c>
      <c r="F50" s="366" t="s">
        <v>3237</v>
      </c>
      <c r="G50" s="403">
        <v>43191</v>
      </c>
      <c r="H50" s="401">
        <v>10</v>
      </c>
      <c r="I50" s="366" t="s">
        <v>3238</v>
      </c>
      <c r="J50" s="438"/>
      <c r="K50" s="426" t="s">
        <v>887</v>
      </c>
      <c r="L50" s="366">
        <v>35202</v>
      </c>
      <c r="M50" s="366" t="s">
        <v>863</v>
      </c>
      <c r="N50" s="366" t="s">
        <v>2241</v>
      </c>
      <c r="O50" s="427" t="s">
        <v>3239</v>
      </c>
      <c r="P50" s="428" t="s">
        <v>2106</v>
      </c>
      <c r="Q50" s="439" t="s">
        <v>276</v>
      </c>
    </row>
    <row r="51" spans="1:17" s="430" customFormat="1" ht="42" customHeight="1">
      <c r="A51" s="416" t="s">
        <v>2217</v>
      </c>
      <c r="B51" s="365" t="s">
        <v>2218</v>
      </c>
      <c r="C51" s="365" t="s">
        <v>2617</v>
      </c>
      <c r="D51" s="365" t="s">
        <v>2654</v>
      </c>
      <c r="E51" s="463" t="str">
        <f t="shared" si="1"/>
        <v>宇部市西小串六丁目5-48</v>
      </c>
      <c r="F51" s="366" t="s">
        <v>2011</v>
      </c>
      <c r="G51" s="403">
        <v>43221</v>
      </c>
      <c r="H51" s="401">
        <v>10</v>
      </c>
      <c r="I51" s="366" t="s">
        <v>2761</v>
      </c>
      <c r="J51" s="433" t="s">
        <v>991</v>
      </c>
      <c r="K51" s="426" t="s">
        <v>887</v>
      </c>
      <c r="L51" s="366">
        <v>35202</v>
      </c>
      <c r="M51" s="366" t="s">
        <v>863</v>
      </c>
      <c r="N51" s="366" t="s">
        <v>2220</v>
      </c>
      <c r="O51" s="427" t="s">
        <v>2760</v>
      </c>
      <c r="P51" s="428" t="s">
        <v>2106</v>
      </c>
      <c r="Q51" s="439" t="s">
        <v>271</v>
      </c>
    </row>
    <row r="52" spans="1:17" s="430" customFormat="1" ht="42" customHeight="1">
      <c r="A52" s="416" t="s">
        <v>2379</v>
      </c>
      <c r="B52" s="365" t="s">
        <v>2380</v>
      </c>
      <c r="C52" s="365" t="s">
        <v>2381</v>
      </c>
      <c r="D52" s="365" t="s">
        <v>4193</v>
      </c>
      <c r="E52" s="463" t="str">
        <f t="shared" si="1"/>
        <v>宇部市妻崎開作49－7</v>
      </c>
      <c r="F52" s="366" t="s">
        <v>3240</v>
      </c>
      <c r="G52" s="403">
        <v>43374</v>
      </c>
      <c r="H52" s="401">
        <v>20</v>
      </c>
      <c r="I52" s="366" t="s">
        <v>3241</v>
      </c>
      <c r="J52" s="541"/>
      <c r="K52" s="426" t="s">
        <v>887</v>
      </c>
      <c r="L52" s="366">
        <v>35202</v>
      </c>
      <c r="M52" s="366" t="s">
        <v>863</v>
      </c>
      <c r="N52" s="366" t="s">
        <v>2382</v>
      </c>
      <c r="O52" s="427" t="s">
        <v>3242</v>
      </c>
      <c r="P52" s="428" t="s">
        <v>2106</v>
      </c>
      <c r="Q52" s="439" t="s">
        <v>276</v>
      </c>
    </row>
    <row r="53" spans="1:17" s="458" customFormat="1" ht="36.75" customHeight="1">
      <c r="A53" s="416" t="s">
        <v>2556</v>
      </c>
      <c r="B53" s="365" t="s">
        <v>2521</v>
      </c>
      <c r="C53" s="431" t="s">
        <v>2522</v>
      </c>
      <c r="D53" s="450" t="s">
        <v>2523</v>
      </c>
      <c r="E53" s="366" t="str">
        <f t="shared" si="1"/>
        <v>宇部市松山町１丁目１４番１３号</v>
      </c>
      <c r="F53" s="427" t="s">
        <v>3243</v>
      </c>
      <c r="G53" s="403" t="s">
        <v>2519</v>
      </c>
      <c r="H53" s="401">
        <v>20</v>
      </c>
      <c r="I53" s="427" t="s">
        <v>3244</v>
      </c>
      <c r="J53" s="369" t="s">
        <v>2524</v>
      </c>
      <c r="K53" s="426" t="s">
        <v>887</v>
      </c>
      <c r="L53" s="542">
        <v>35202</v>
      </c>
      <c r="M53" s="542" t="s">
        <v>863</v>
      </c>
      <c r="N53" s="412" t="s">
        <v>2525</v>
      </c>
      <c r="O53" s="542" t="s">
        <v>3179</v>
      </c>
      <c r="P53" s="373" t="str">
        <f>IF(Q53="","",IF(OR(Q53="国",Q53="県",Q53="市町",Q53="組合その他"),"（公立）","（私立）"))</f>
        <v>（私立）</v>
      </c>
      <c r="Q53" s="428" t="s">
        <v>276</v>
      </c>
    </row>
    <row r="54" spans="1:17" s="458" customFormat="1" ht="36.75" customHeight="1">
      <c r="A54" s="416" t="s">
        <v>2557</v>
      </c>
      <c r="B54" s="365" t="s">
        <v>3245</v>
      </c>
      <c r="C54" s="365" t="s">
        <v>2558</v>
      </c>
      <c r="D54" s="450" t="s">
        <v>2559</v>
      </c>
      <c r="E54" s="366" t="str">
        <f t="shared" si="1"/>
        <v>宇部市浜田３－１－６</v>
      </c>
      <c r="F54" s="427" t="s">
        <v>3246</v>
      </c>
      <c r="G54" s="403" t="s">
        <v>2560</v>
      </c>
      <c r="H54" s="401">
        <v>10</v>
      </c>
      <c r="I54" s="427" t="s">
        <v>3247</v>
      </c>
      <c r="J54" s="369"/>
      <c r="K54" s="426" t="s">
        <v>887</v>
      </c>
      <c r="L54" s="360">
        <v>35202</v>
      </c>
      <c r="M54" s="360" t="s">
        <v>863</v>
      </c>
      <c r="N54" s="543" t="s">
        <v>2561</v>
      </c>
      <c r="O54" s="360" t="s">
        <v>3248</v>
      </c>
      <c r="P54" s="373" t="str">
        <f>IF(Q54="","",IF(OR(Q54="国",Q54="県",Q54="市町",Q54="組合その他"),"（公立）","（私立）"))</f>
        <v>（私立）</v>
      </c>
      <c r="Q54" s="428" t="s">
        <v>276</v>
      </c>
    </row>
    <row r="55" spans="1:17" s="458" customFormat="1" ht="36.75" customHeight="1">
      <c r="A55" s="416" t="s">
        <v>888</v>
      </c>
      <c r="B55" s="365" t="s">
        <v>3249</v>
      </c>
      <c r="C55" s="365" t="s">
        <v>3250</v>
      </c>
      <c r="D55" s="450" t="s">
        <v>2564</v>
      </c>
      <c r="E55" s="366" t="str">
        <f t="shared" si="1"/>
        <v>宇部市あすとぴあ6丁目11番21-3号</v>
      </c>
      <c r="F55" s="427" t="s">
        <v>1174</v>
      </c>
      <c r="G55" s="403">
        <v>44287</v>
      </c>
      <c r="H55" s="401">
        <v>10</v>
      </c>
      <c r="I55" s="427" t="s">
        <v>3251</v>
      </c>
      <c r="J55" s="369"/>
      <c r="K55" s="544" t="s">
        <v>887</v>
      </c>
      <c r="L55" s="545">
        <v>35202</v>
      </c>
      <c r="M55" s="545" t="s">
        <v>863</v>
      </c>
      <c r="N55" s="546" t="s">
        <v>2086</v>
      </c>
      <c r="O55" s="545" t="s">
        <v>3252</v>
      </c>
      <c r="P55" s="547" t="s">
        <v>2106</v>
      </c>
      <c r="Q55" s="547" t="s">
        <v>271</v>
      </c>
    </row>
    <row r="56" spans="1:17" s="458" customFormat="1" ht="36.75" customHeight="1">
      <c r="A56" s="416" t="s">
        <v>4024</v>
      </c>
      <c r="B56" s="365" t="s">
        <v>3181</v>
      </c>
      <c r="C56" s="431" t="s">
        <v>4031</v>
      </c>
      <c r="D56" s="450" t="s">
        <v>4107</v>
      </c>
      <c r="E56" s="366" t="str">
        <f t="shared" si="1"/>
        <v>宇部市野中１丁目2717番地1</v>
      </c>
      <c r="F56" s="427" t="s">
        <v>3253</v>
      </c>
      <c r="G56" s="403">
        <v>44287</v>
      </c>
      <c r="H56" s="401">
        <v>10</v>
      </c>
      <c r="I56" s="427" t="s">
        <v>3254</v>
      </c>
      <c r="J56" s="369" t="s">
        <v>2618</v>
      </c>
      <c r="K56" s="544" t="s">
        <v>887</v>
      </c>
      <c r="L56" s="545">
        <v>35202</v>
      </c>
      <c r="M56" s="545" t="s">
        <v>863</v>
      </c>
      <c r="N56" s="546" t="s">
        <v>3185</v>
      </c>
      <c r="O56" s="545" t="s">
        <v>4027</v>
      </c>
      <c r="P56" s="547" t="str">
        <f>IF(Q56="","",IF(OR(Q56="国",Q56="県",Q56="市町",Q56="組合その他"),"（公立）","（私立）"))</f>
        <v>（私立）</v>
      </c>
      <c r="Q56" s="547" t="s">
        <v>276</v>
      </c>
    </row>
    <row r="57" spans="1:17" s="458" customFormat="1" ht="36.75" customHeight="1">
      <c r="A57" s="416" t="s">
        <v>3414</v>
      </c>
      <c r="B57" s="365" t="s">
        <v>3255</v>
      </c>
      <c r="C57" s="365" t="s">
        <v>3256</v>
      </c>
      <c r="D57" s="450" t="s">
        <v>3257</v>
      </c>
      <c r="E57" s="366" t="str">
        <f t="shared" si="1"/>
        <v>宇部市大字西岐波字吉田1018番6</v>
      </c>
      <c r="F57" s="427" t="s">
        <v>3415</v>
      </c>
      <c r="G57" s="403">
        <v>44287</v>
      </c>
      <c r="H57" s="401">
        <v>10</v>
      </c>
      <c r="I57" s="427" t="s">
        <v>3416</v>
      </c>
      <c r="J57" s="369"/>
      <c r="K57" s="544" t="s">
        <v>887</v>
      </c>
      <c r="L57" s="545">
        <v>35202</v>
      </c>
      <c r="M57" s="545" t="s">
        <v>220</v>
      </c>
      <c r="N57" s="546" t="s">
        <v>3258</v>
      </c>
      <c r="O57" s="545" t="s">
        <v>3417</v>
      </c>
      <c r="P57" s="547" t="str">
        <f>IF(Q57="","",IF(OR(Q57="国",Q57="県",Q57="市町",Q57="組合その他"),"（公立）","（私立）"))</f>
        <v>（私立）</v>
      </c>
      <c r="Q57" s="547" t="s">
        <v>276</v>
      </c>
    </row>
    <row r="58" spans="1:17" s="458" customFormat="1" ht="36.75" customHeight="1">
      <c r="A58" s="416" t="s">
        <v>3830</v>
      </c>
      <c r="B58" s="365" t="s">
        <v>3680</v>
      </c>
      <c r="C58" s="365" t="s">
        <v>3681</v>
      </c>
      <c r="D58" s="365" t="s">
        <v>3682</v>
      </c>
      <c r="E58" s="463" t="str">
        <f t="shared" si="1"/>
        <v>宇部市今村南2丁目６番２１号</v>
      </c>
      <c r="F58" s="366" t="s">
        <v>3831</v>
      </c>
      <c r="G58" s="403">
        <v>44348</v>
      </c>
      <c r="H58" s="401">
        <v>10</v>
      </c>
      <c r="I58" s="366" t="s">
        <v>3832</v>
      </c>
      <c r="J58" s="433" t="s">
        <v>991</v>
      </c>
      <c r="K58" s="544" t="s">
        <v>859</v>
      </c>
      <c r="L58" s="434">
        <v>35202</v>
      </c>
      <c r="M58" s="434" t="s">
        <v>863</v>
      </c>
      <c r="N58" s="434" t="s">
        <v>3685</v>
      </c>
      <c r="O58" s="471" t="s">
        <v>3833</v>
      </c>
      <c r="P58" s="548" t="s">
        <v>2106</v>
      </c>
      <c r="Q58" s="548" t="s">
        <v>276</v>
      </c>
    </row>
    <row r="59" spans="1:17" s="458" customFormat="1" ht="36.75" customHeight="1">
      <c r="A59" s="416" t="s">
        <v>2518</v>
      </c>
      <c r="B59" s="365" t="s">
        <v>3687</v>
      </c>
      <c r="C59" s="365" t="s">
        <v>3688</v>
      </c>
      <c r="D59" s="450" t="s">
        <v>3175</v>
      </c>
      <c r="E59" s="366" t="str">
        <f t="shared" si="1"/>
        <v>宇部市寿町２丁目6-28</v>
      </c>
      <c r="F59" s="427" t="s">
        <v>3176</v>
      </c>
      <c r="G59" s="403">
        <v>44470</v>
      </c>
      <c r="H59" s="401">
        <v>10</v>
      </c>
      <c r="I59" s="427" t="s">
        <v>3177</v>
      </c>
      <c r="J59" s="369" t="s">
        <v>991</v>
      </c>
      <c r="K59" s="426" t="s">
        <v>887</v>
      </c>
      <c r="L59" s="411">
        <v>35202</v>
      </c>
      <c r="M59" s="411" t="s">
        <v>863</v>
      </c>
      <c r="N59" s="449" t="s">
        <v>2520</v>
      </c>
      <c r="O59" s="411" t="s">
        <v>3178</v>
      </c>
      <c r="P59" s="412" t="str">
        <f>IF(Q59="","",IF(OR(Q59="国",Q59="県",Q59="市町",Q59="組合その他"),"（公立）","（私立）"))</f>
        <v>（私立）</v>
      </c>
      <c r="Q59" s="549" t="s">
        <v>276</v>
      </c>
    </row>
    <row r="60" spans="1:17" s="458" customFormat="1" ht="36.75" customHeight="1">
      <c r="A60" s="416" t="s">
        <v>3259</v>
      </c>
      <c r="B60" s="365" t="s">
        <v>3690</v>
      </c>
      <c r="C60" s="365" t="s">
        <v>3691</v>
      </c>
      <c r="D60" s="365" t="s">
        <v>3186</v>
      </c>
      <c r="E60" s="463" t="str">
        <f t="shared" si="1"/>
        <v>宇部市新天町１丁目2-27</v>
      </c>
      <c r="F60" s="366" t="s">
        <v>3260</v>
      </c>
      <c r="G60" s="403">
        <v>44470</v>
      </c>
      <c r="H60" s="401">
        <v>10</v>
      </c>
      <c r="I60" s="366" t="s">
        <v>3177</v>
      </c>
      <c r="J60" s="433" t="s">
        <v>2618</v>
      </c>
      <c r="K60" s="544" t="s">
        <v>887</v>
      </c>
      <c r="L60" s="545">
        <v>35202</v>
      </c>
      <c r="M60" s="545" t="s">
        <v>863</v>
      </c>
      <c r="N60" s="545" t="s">
        <v>3187</v>
      </c>
      <c r="O60" s="546" t="s">
        <v>3261</v>
      </c>
      <c r="P60" s="547" t="s">
        <v>2106</v>
      </c>
      <c r="Q60" s="547" t="s">
        <v>276</v>
      </c>
    </row>
    <row r="61" spans="1:17" s="458" customFormat="1" ht="36.75" customHeight="1">
      <c r="A61" s="416" t="s">
        <v>3834</v>
      </c>
      <c r="B61" s="365" t="s">
        <v>3835</v>
      </c>
      <c r="C61" s="365" t="s">
        <v>3836</v>
      </c>
      <c r="D61" s="365" t="s">
        <v>3172</v>
      </c>
      <c r="E61" s="463" t="str">
        <f t="shared" si="1"/>
        <v>宇部市大字西岐波1604-5</v>
      </c>
      <c r="F61" s="366" t="s">
        <v>3415</v>
      </c>
      <c r="G61" s="403">
        <v>44621</v>
      </c>
      <c r="H61" s="401">
        <v>10</v>
      </c>
      <c r="I61" s="366" t="s">
        <v>3837</v>
      </c>
      <c r="J61" s="433"/>
      <c r="K61" s="544" t="s">
        <v>887</v>
      </c>
      <c r="L61" s="411">
        <v>35202</v>
      </c>
      <c r="M61" s="545" t="s">
        <v>863</v>
      </c>
      <c r="N61" s="434" t="s">
        <v>3838</v>
      </c>
      <c r="O61" s="471" t="s">
        <v>3839</v>
      </c>
      <c r="P61" s="547" t="s">
        <v>2106</v>
      </c>
      <c r="Q61" s="547" t="s">
        <v>276</v>
      </c>
    </row>
    <row r="62" spans="1:17" s="458" customFormat="1" ht="34.5" customHeight="1">
      <c r="A62" s="416" t="s">
        <v>3692</v>
      </c>
      <c r="B62" s="365" t="s">
        <v>3623</v>
      </c>
      <c r="C62" s="365" t="s">
        <v>3624</v>
      </c>
      <c r="D62" s="365" t="s">
        <v>3693</v>
      </c>
      <c r="E62" s="366" t="str">
        <f t="shared" si="1"/>
        <v>宇部市妻崎開作1122</v>
      </c>
      <c r="F62" s="366" t="s">
        <v>3240</v>
      </c>
      <c r="G62" s="403">
        <v>44652</v>
      </c>
      <c r="H62" s="401">
        <v>5</v>
      </c>
      <c r="I62" s="366" t="s">
        <v>3694</v>
      </c>
      <c r="J62" s="433" t="s">
        <v>2618</v>
      </c>
      <c r="K62" s="544" t="s">
        <v>887</v>
      </c>
      <c r="L62" s="411">
        <v>35202</v>
      </c>
      <c r="M62" s="545" t="s">
        <v>863</v>
      </c>
      <c r="N62" s="373" t="s">
        <v>3695</v>
      </c>
      <c r="O62" s="372" t="s">
        <v>3696</v>
      </c>
      <c r="P62" s="373" t="s">
        <v>2106</v>
      </c>
      <c r="Q62" s="404" t="s">
        <v>276</v>
      </c>
    </row>
    <row r="63" spans="1:17" s="458" customFormat="1" ht="34.5" customHeight="1">
      <c r="A63" s="416" t="s">
        <v>3697</v>
      </c>
      <c r="B63" s="365" t="s">
        <v>3698</v>
      </c>
      <c r="C63" s="365" t="s">
        <v>3699</v>
      </c>
      <c r="D63" s="365" t="s">
        <v>4108</v>
      </c>
      <c r="E63" s="366" t="str">
        <f>M63&amp;N63</f>
        <v>宇部市妻崎開作800-1</v>
      </c>
      <c r="F63" s="366" t="s">
        <v>3700</v>
      </c>
      <c r="G63" s="403">
        <v>44652</v>
      </c>
      <c r="H63" s="401">
        <v>10</v>
      </c>
      <c r="I63" s="366" t="s">
        <v>3701</v>
      </c>
      <c r="J63" s="433" t="s">
        <v>2618</v>
      </c>
      <c r="K63" s="544" t="s">
        <v>887</v>
      </c>
      <c r="L63" s="411">
        <v>35202</v>
      </c>
      <c r="M63" s="545" t="s">
        <v>863</v>
      </c>
      <c r="N63" s="373" t="s">
        <v>3702</v>
      </c>
      <c r="O63" s="434" t="s">
        <v>3703</v>
      </c>
      <c r="P63" s="373" t="s">
        <v>2106</v>
      </c>
      <c r="Q63" s="404" t="s">
        <v>276</v>
      </c>
    </row>
    <row r="64" spans="1:17" s="458" customFormat="1" ht="34.5" customHeight="1">
      <c r="A64" s="416" t="s">
        <v>3840</v>
      </c>
      <c r="B64" s="365" t="s">
        <v>3841</v>
      </c>
      <c r="C64" s="365" t="s">
        <v>3842</v>
      </c>
      <c r="D64" s="365" t="s">
        <v>3843</v>
      </c>
      <c r="E64" s="366" t="str">
        <f t="shared" si="1"/>
        <v>宇部市あすとぴあ6丁目11番21-4号</v>
      </c>
      <c r="F64" s="366" t="s">
        <v>3155</v>
      </c>
      <c r="G64" s="403">
        <v>44652</v>
      </c>
      <c r="H64" s="401">
        <v>40</v>
      </c>
      <c r="I64" s="366" t="s">
        <v>3844</v>
      </c>
      <c r="J64" s="433" t="s">
        <v>2618</v>
      </c>
      <c r="K64" s="544" t="s">
        <v>887</v>
      </c>
      <c r="L64" s="411">
        <v>35202</v>
      </c>
      <c r="M64" s="545" t="s">
        <v>863</v>
      </c>
      <c r="N64" s="373" t="s">
        <v>2078</v>
      </c>
      <c r="O64" s="434" t="s">
        <v>3157</v>
      </c>
      <c r="P64" s="373" t="s">
        <v>2106</v>
      </c>
      <c r="Q64" s="404" t="s">
        <v>276</v>
      </c>
    </row>
    <row r="65" spans="1:17" s="430" customFormat="1" ht="41.25" customHeight="1">
      <c r="A65" s="416" t="s">
        <v>4109</v>
      </c>
      <c r="B65" s="365" t="s">
        <v>4110</v>
      </c>
      <c r="C65" s="365" t="s">
        <v>4111</v>
      </c>
      <c r="D65" s="365" t="s">
        <v>4112</v>
      </c>
      <c r="E65" s="366" t="str">
        <f t="shared" si="1"/>
        <v>宇部市西宇部南2丁目１２－４１</v>
      </c>
      <c r="F65" s="366" t="s">
        <v>4113</v>
      </c>
      <c r="G65" s="403">
        <v>44682</v>
      </c>
      <c r="H65" s="401">
        <v>10</v>
      </c>
      <c r="I65" s="366" t="s">
        <v>4114</v>
      </c>
      <c r="J65" s="433" t="s">
        <v>2618</v>
      </c>
      <c r="K65" s="370" t="s">
        <v>859</v>
      </c>
      <c r="L65" s="372">
        <v>35202</v>
      </c>
      <c r="M65" s="372" t="s">
        <v>863</v>
      </c>
      <c r="N65" s="373" t="s">
        <v>4115</v>
      </c>
      <c r="O65" s="434" t="s">
        <v>4116</v>
      </c>
      <c r="P65" s="373" t="s">
        <v>2106</v>
      </c>
      <c r="Q65" s="404" t="s">
        <v>276</v>
      </c>
    </row>
    <row r="66" spans="1:17" s="430" customFormat="1" ht="41.25" customHeight="1">
      <c r="A66" s="416" t="s">
        <v>4117</v>
      </c>
      <c r="B66" s="365" t="s">
        <v>4118</v>
      </c>
      <c r="C66" s="365" t="s">
        <v>4119</v>
      </c>
      <c r="D66" s="365" t="s">
        <v>3182</v>
      </c>
      <c r="E66" s="366" t="s">
        <v>4120</v>
      </c>
      <c r="F66" s="366" t="s">
        <v>4121</v>
      </c>
      <c r="G66" s="403">
        <v>44986</v>
      </c>
      <c r="H66" s="401">
        <v>10</v>
      </c>
      <c r="I66" s="366" t="s">
        <v>4122</v>
      </c>
      <c r="J66" s="433" t="s">
        <v>2618</v>
      </c>
      <c r="K66" s="370" t="s">
        <v>859</v>
      </c>
      <c r="L66" s="372">
        <v>35202</v>
      </c>
      <c r="M66" s="372" t="s">
        <v>863</v>
      </c>
      <c r="N66" s="373" t="s">
        <v>4120</v>
      </c>
      <c r="O66" s="434" t="s">
        <v>4123</v>
      </c>
      <c r="P66" s="373" t="s">
        <v>2106</v>
      </c>
      <c r="Q66" s="404" t="s">
        <v>276</v>
      </c>
    </row>
    <row r="67" spans="1:17" s="430" customFormat="1" ht="41.25" customHeight="1">
      <c r="A67" s="416" t="s">
        <v>4124</v>
      </c>
      <c r="B67" s="365" t="s">
        <v>4125</v>
      </c>
      <c r="C67" s="365" t="s">
        <v>4126</v>
      </c>
      <c r="D67" s="365" t="s">
        <v>4127</v>
      </c>
      <c r="E67" s="366" t="s">
        <v>4128</v>
      </c>
      <c r="F67" s="366" t="s">
        <v>4129</v>
      </c>
      <c r="G67" s="403">
        <v>45017</v>
      </c>
      <c r="H67" s="401">
        <v>10</v>
      </c>
      <c r="I67" s="366" t="s">
        <v>4130</v>
      </c>
      <c r="J67" s="433" t="s">
        <v>2618</v>
      </c>
      <c r="K67" s="370" t="s">
        <v>859</v>
      </c>
      <c r="L67" s="372">
        <v>35202</v>
      </c>
      <c r="M67" s="372" t="s">
        <v>863</v>
      </c>
      <c r="N67" s="373" t="s">
        <v>4131</v>
      </c>
      <c r="O67" s="434" t="s">
        <v>4132</v>
      </c>
      <c r="P67" s="373" t="s">
        <v>2106</v>
      </c>
      <c r="Q67" s="404" t="s">
        <v>3466</v>
      </c>
    </row>
    <row r="68" spans="1:17" s="363" customFormat="1" ht="53.25" customHeight="1">
      <c r="A68" s="364" t="s">
        <v>3262</v>
      </c>
      <c r="B68" s="365" t="s">
        <v>1432</v>
      </c>
      <c r="C68" s="365" t="s">
        <v>3449</v>
      </c>
      <c r="D68" s="365" t="s">
        <v>2020</v>
      </c>
      <c r="E68" s="366" t="str">
        <f t="shared" si="1"/>
        <v>山口市周布町2-8</v>
      </c>
      <c r="F68" s="366" t="s">
        <v>1089</v>
      </c>
      <c r="G68" s="403">
        <v>41000</v>
      </c>
      <c r="H68" s="401">
        <v>10</v>
      </c>
      <c r="I68" s="366" t="s">
        <v>1487</v>
      </c>
      <c r="J68" s="369" t="s">
        <v>991</v>
      </c>
      <c r="K68" s="426" t="s">
        <v>887</v>
      </c>
      <c r="L68" s="390">
        <v>35203</v>
      </c>
      <c r="M68" s="390" t="s">
        <v>867</v>
      </c>
      <c r="N68" s="390" t="s">
        <v>904</v>
      </c>
      <c r="O68" s="390" t="s">
        <v>3263</v>
      </c>
      <c r="P68" s="460" t="str">
        <f>IF(Q68="","",IF(OR(Q68="国",Q68="県",Q68="市町",Q68="組合その他"),"（公立）","（私立）"))</f>
        <v>（私立）</v>
      </c>
      <c r="Q68" s="461" t="s">
        <v>276</v>
      </c>
    </row>
    <row r="69" spans="1:17" s="363" customFormat="1" ht="42.75" customHeight="1">
      <c r="A69" s="364" t="s">
        <v>2080</v>
      </c>
      <c r="B69" s="365" t="s">
        <v>1429</v>
      </c>
      <c r="C69" s="365" t="s">
        <v>2526</v>
      </c>
      <c r="D69" s="365" t="s">
        <v>2164</v>
      </c>
      <c r="E69" s="366" t="str">
        <f t="shared" si="1"/>
        <v>山口市仁保中郷962番地</v>
      </c>
      <c r="F69" s="366" t="s">
        <v>1069</v>
      </c>
      <c r="G69" s="403">
        <v>41091</v>
      </c>
      <c r="H69" s="401">
        <v>10</v>
      </c>
      <c r="I69" s="366" t="s">
        <v>1475</v>
      </c>
      <c r="J69" s="369" t="s">
        <v>991</v>
      </c>
      <c r="K69" s="426" t="s">
        <v>887</v>
      </c>
      <c r="L69" s="366">
        <v>35203</v>
      </c>
      <c r="M69" s="366" t="s">
        <v>867</v>
      </c>
      <c r="N69" s="366" t="s">
        <v>900</v>
      </c>
      <c r="O69" s="366" t="s">
        <v>2081</v>
      </c>
      <c r="P69" s="437" t="str">
        <f aca="true" t="shared" si="3" ref="P69:P82">IF(Q69="","",IF(OR(Q69="国",Q69="県",Q69="市町",Q69="組合その他"),"（公立）","（私立）"))</f>
        <v>（私立）</v>
      </c>
      <c r="Q69" s="439" t="s">
        <v>271</v>
      </c>
    </row>
    <row r="70" spans="1:17" s="363" customFormat="1" ht="42.75" customHeight="1">
      <c r="A70" s="364" t="s">
        <v>2433</v>
      </c>
      <c r="B70" s="365" t="s">
        <v>1433</v>
      </c>
      <c r="C70" s="365" t="s">
        <v>794</v>
      </c>
      <c r="D70" s="365" t="s">
        <v>2383</v>
      </c>
      <c r="E70" s="366" t="str">
        <f t="shared" si="1"/>
        <v>山口市朝田字三田地900番1</v>
      </c>
      <c r="F70" s="366" t="s">
        <v>1092</v>
      </c>
      <c r="G70" s="403">
        <v>41000</v>
      </c>
      <c r="H70" s="401">
        <v>10</v>
      </c>
      <c r="I70" s="366" t="s">
        <v>1488</v>
      </c>
      <c r="J70" s="550"/>
      <c r="K70" s="426" t="s">
        <v>887</v>
      </c>
      <c r="L70" s="366">
        <v>35203</v>
      </c>
      <c r="M70" s="366" t="s">
        <v>867</v>
      </c>
      <c r="N70" s="366" t="s">
        <v>1017</v>
      </c>
      <c r="O70" s="366" t="s">
        <v>2759</v>
      </c>
      <c r="P70" s="437" t="str">
        <f t="shared" si="3"/>
        <v>（私立）</v>
      </c>
      <c r="Q70" s="439" t="s">
        <v>271</v>
      </c>
    </row>
    <row r="71" spans="1:17" s="363" customFormat="1" ht="42.75" customHeight="1">
      <c r="A71" s="364" t="s">
        <v>2758</v>
      </c>
      <c r="B71" s="365" t="s">
        <v>1434</v>
      </c>
      <c r="C71" s="365" t="s">
        <v>1485</v>
      </c>
      <c r="D71" s="365" t="s">
        <v>1098</v>
      </c>
      <c r="E71" s="366" t="str">
        <f t="shared" si="1"/>
        <v>山口市木町6番1号</v>
      </c>
      <c r="F71" s="366" t="s">
        <v>2757</v>
      </c>
      <c r="G71" s="403">
        <v>41365</v>
      </c>
      <c r="H71" s="401">
        <v>10</v>
      </c>
      <c r="I71" s="366" t="s">
        <v>1489</v>
      </c>
      <c r="J71" s="369" t="s">
        <v>991</v>
      </c>
      <c r="K71" s="426" t="s">
        <v>887</v>
      </c>
      <c r="L71" s="366">
        <v>35203</v>
      </c>
      <c r="M71" s="366" t="s">
        <v>867</v>
      </c>
      <c r="N71" s="366" t="s">
        <v>1881</v>
      </c>
      <c r="O71" s="366" t="s">
        <v>2756</v>
      </c>
      <c r="P71" s="437" t="str">
        <f t="shared" si="3"/>
        <v>（私立）</v>
      </c>
      <c r="Q71" s="439" t="s">
        <v>276</v>
      </c>
    </row>
    <row r="72" spans="1:17" s="363" customFormat="1" ht="42.75" customHeight="1">
      <c r="A72" s="364" t="s">
        <v>2087</v>
      </c>
      <c r="B72" s="365" t="s">
        <v>1435</v>
      </c>
      <c r="C72" s="365" t="s">
        <v>1436</v>
      </c>
      <c r="D72" s="365" t="s">
        <v>2565</v>
      </c>
      <c r="E72" s="366" t="str">
        <f t="shared" si="1"/>
        <v>山口市中園町8番6号</v>
      </c>
      <c r="F72" s="366" t="s">
        <v>1091</v>
      </c>
      <c r="G72" s="403">
        <v>41365</v>
      </c>
      <c r="H72" s="401">
        <v>10</v>
      </c>
      <c r="I72" s="366" t="s">
        <v>1490</v>
      </c>
      <c r="J72" s="369"/>
      <c r="K72" s="426" t="s">
        <v>887</v>
      </c>
      <c r="L72" s="366">
        <v>35203</v>
      </c>
      <c r="M72" s="366" t="s">
        <v>867</v>
      </c>
      <c r="N72" s="366" t="s">
        <v>897</v>
      </c>
      <c r="O72" s="366" t="s">
        <v>2088</v>
      </c>
      <c r="P72" s="437" t="str">
        <f t="shared" si="3"/>
        <v>（私立）</v>
      </c>
      <c r="Q72" s="439" t="s">
        <v>271</v>
      </c>
    </row>
    <row r="73" spans="1:17" s="363" customFormat="1" ht="42.75" customHeight="1">
      <c r="A73" s="364" t="s">
        <v>1099</v>
      </c>
      <c r="B73" s="365" t="s">
        <v>1437</v>
      </c>
      <c r="C73" s="365" t="s">
        <v>3845</v>
      </c>
      <c r="D73" s="365" t="s">
        <v>2384</v>
      </c>
      <c r="E73" s="366" t="str">
        <f t="shared" si="1"/>
        <v>山口市中尾木乃787-1</v>
      </c>
      <c r="F73" s="366" t="s">
        <v>1090</v>
      </c>
      <c r="G73" s="403">
        <v>41365</v>
      </c>
      <c r="H73" s="401">
        <v>10</v>
      </c>
      <c r="I73" s="366" t="s">
        <v>3846</v>
      </c>
      <c r="J73" s="369" t="s">
        <v>991</v>
      </c>
      <c r="K73" s="426" t="s">
        <v>887</v>
      </c>
      <c r="L73" s="366">
        <v>35203</v>
      </c>
      <c r="M73" s="366" t="s">
        <v>867</v>
      </c>
      <c r="N73" s="366" t="s">
        <v>905</v>
      </c>
      <c r="O73" s="366" t="s">
        <v>868</v>
      </c>
      <c r="P73" s="437" t="str">
        <f t="shared" si="3"/>
        <v>（私立）</v>
      </c>
      <c r="Q73" s="439" t="s">
        <v>271</v>
      </c>
    </row>
    <row r="74" spans="1:17" s="430" customFormat="1" ht="42.75" customHeight="1">
      <c r="A74" s="416" t="s">
        <v>1837</v>
      </c>
      <c r="B74" s="365" t="s">
        <v>1838</v>
      </c>
      <c r="C74" s="365" t="s">
        <v>1839</v>
      </c>
      <c r="D74" s="365" t="s">
        <v>3706</v>
      </c>
      <c r="E74" s="366" t="str">
        <f aca="true" t="shared" si="4" ref="E74:E89">M74&amp;N74</f>
        <v>山口市大市3丁目3</v>
      </c>
      <c r="F74" s="366" t="s">
        <v>2651</v>
      </c>
      <c r="G74" s="403">
        <v>41730</v>
      </c>
      <c r="H74" s="401">
        <v>10</v>
      </c>
      <c r="I74" s="366" t="s">
        <v>2650</v>
      </c>
      <c r="J74" s="369" t="s">
        <v>991</v>
      </c>
      <c r="K74" s="426" t="s">
        <v>887</v>
      </c>
      <c r="L74" s="428">
        <v>35203</v>
      </c>
      <c r="M74" s="366" t="s">
        <v>282</v>
      </c>
      <c r="N74" s="366" t="s">
        <v>1840</v>
      </c>
      <c r="O74" s="427" t="s">
        <v>2649</v>
      </c>
      <c r="P74" s="437" t="str">
        <f t="shared" si="3"/>
        <v>（私立）</v>
      </c>
      <c r="Q74" s="439" t="s">
        <v>276</v>
      </c>
    </row>
    <row r="75" spans="1:17" s="468" customFormat="1" ht="42.75" customHeight="1">
      <c r="A75" s="416" t="s">
        <v>2090</v>
      </c>
      <c r="B75" s="431" t="s">
        <v>2755</v>
      </c>
      <c r="C75" s="431" t="s">
        <v>2754</v>
      </c>
      <c r="D75" s="365" t="s">
        <v>2753</v>
      </c>
      <c r="E75" s="366" t="str">
        <f t="shared" si="4"/>
        <v>山口市黒川2734番地</v>
      </c>
      <c r="F75" s="427" t="s">
        <v>2752</v>
      </c>
      <c r="G75" s="403">
        <v>41760</v>
      </c>
      <c r="H75" s="401">
        <v>10</v>
      </c>
      <c r="I75" s="427" t="s">
        <v>2089</v>
      </c>
      <c r="J75" s="433" t="s">
        <v>991</v>
      </c>
      <c r="K75" s="426" t="s">
        <v>887</v>
      </c>
      <c r="L75" s="473">
        <v>35203</v>
      </c>
      <c r="M75" s="366" t="s">
        <v>282</v>
      </c>
      <c r="N75" s="427" t="s">
        <v>2751</v>
      </c>
      <c r="O75" s="427" t="s">
        <v>2647</v>
      </c>
      <c r="P75" s="427" t="str">
        <f t="shared" si="3"/>
        <v>（私立）</v>
      </c>
      <c r="Q75" s="474" t="s">
        <v>276</v>
      </c>
    </row>
    <row r="76" spans="1:17" s="468" customFormat="1" ht="42.75" customHeight="1">
      <c r="A76" s="416" t="s">
        <v>3264</v>
      </c>
      <c r="B76" s="431" t="s">
        <v>1959</v>
      </c>
      <c r="C76" s="431" t="s">
        <v>1892</v>
      </c>
      <c r="D76" s="431" t="s">
        <v>2385</v>
      </c>
      <c r="E76" s="366" t="str">
        <f t="shared" si="4"/>
        <v>山口市小郡平成町1番16号</v>
      </c>
      <c r="F76" s="427" t="s">
        <v>3190</v>
      </c>
      <c r="G76" s="403">
        <v>41791</v>
      </c>
      <c r="H76" s="401">
        <v>10</v>
      </c>
      <c r="I76" s="427" t="s">
        <v>1893</v>
      </c>
      <c r="J76" s="433" t="s">
        <v>991</v>
      </c>
      <c r="K76" s="426" t="s">
        <v>887</v>
      </c>
      <c r="L76" s="473">
        <v>35203</v>
      </c>
      <c r="M76" s="366" t="s">
        <v>282</v>
      </c>
      <c r="N76" s="427" t="s">
        <v>3191</v>
      </c>
      <c r="O76" s="427" t="s">
        <v>3265</v>
      </c>
      <c r="P76" s="427" t="str">
        <f t="shared" si="3"/>
        <v>（私立）</v>
      </c>
      <c r="Q76" s="474" t="s">
        <v>271</v>
      </c>
    </row>
    <row r="77" spans="1:17" s="468" customFormat="1" ht="42.75" customHeight="1">
      <c r="A77" s="416" t="s">
        <v>2750</v>
      </c>
      <c r="B77" s="431" t="s">
        <v>2747</v>
      </c>
      <c r="C77" s="431" t="s">
        <v>2746</v>
      </c>
      <c r="D77" s="431" t="s">
        <v>2566</v>
      </c>
      <c r="E77" s="366" t="str">
        <f t="shared" si="4"/>
        <v>山口市若宮町1－67ウェルス周布１階</v>
      </c>
      <c r="F77" s="427" t="s">
        <v>2749</v>
      </c>
      <c r="G77" s="403">
        <v>42036</v>
      </c>
      <c r="H77" s="401">
        <v>10</v>
      </c>
      <c r="I77" s="427" t="s">
        <v>1897</v>
      </c>
      <c r="J77" s="433"/>
      <c r="K77" s="426" t="s">
        <v>887</v>
      </c>
      <c r="L77" s="473">
        <v>35203</v>
      </c>
      <c r="M77" s="366" t="s">
        <v>282</v>
      </c>
      <c r="N77" s="427" t="s">
        <v>1898</v>
      </c>
      <c r="O77" s="427" t="s">
        <v>2748</v>
      </c>
      <c r="P77" s="427" t="str">
        <f t="shared" si="3"/>
        <v>（私立）</v>
      </c>
      <c r="Q77" s="474" t="s">
        <v>276</v>
      </c>
    </row>
    <row r="78" spans="1:17" s="468" customFormat="1" ht="42.75" customHeight="1">
      <c r="A78" s="416" t="s">
        <v>2610</v>
      </c>
      <c r="B78" s="431" t="s">
        <v>2021</v>
      </c>
      <c r="C78" s="431" t="s">
        <v>2022</v>
      </c>
      <c r="D78" s="431" t="s">
        <v>1997</v>
      </c>
      <c r="E78" s="366" t="str">
        <f t="shared" si="4"/>
        <v>山口市平井792-6ｵｰﾋﾞｰｴｰﾋﾞﾙ1F</v>
      </c>
      <c r="F78" s="427" t="s">
        <v>2611</v>
      </c>
      <c r="G78" s="403">
        <v>42125</v>
      </c>
      <c r="H78" s="401">
        <v>10</v>
      </c>
      <c r="I78" s="427" t="s">
        <v>2529</v>
      </c>
      <c r="J78" s="433" t="s">
        <v>991</v>
      </c>
      <c r="K78" s="426" t="s">
        <v>887</v>
      </c>
      <c r="L78" s="473">
        <v>35203</v>
      </c>
      <c r="M78" s="366" t="s">
        <v>282</v>
      </c>
      <c r="N78" s="427" t="s">
        <v>2165</v>
      </c>
      <c r="O78" s="427" t="s">
        <v>2612</v>
      </c>
      <c r="P78" s="427" t="str">
        <f t="shared" si="3"/>
        <v>（私立）</v>
      </c>
      <c r="Q78" s="474" t="s">
        <v>276</v>
      </c>
    </row>
    <row r="79" spans="1:17" s="468" customFormat="1" ht="42.75" customHeight="1">
      <c r="A79" s="416" t="s">
        <v>2023</v>
      </c>
      <c r="B79" s="431" t="s">
        <v>2747</v>
      </c>
      <c r="C79" s="431" t="s">
        <v>2746</v>
      </c>
      <c r="D79" s="431" t="s">
        <v>2434</v>
      </c>
      <c r="E79" s="366" t="str">
        <f t="shared" si="4"/>
        <v>山口市中央2-2-7</v>
      </c>
      <c r="F79" s="427" t="s">
        <v>2745</v>
      </c>
      <c r="G79" s="403">
        <v>42430</v>
      </c>
      <c r="H79" s="401">
        <v>10</v>
      </c>
      <c r="I79" s="427" t="s">
        <v>2744</v>
      </c>
      <c r="J79" s="433"/>
      <c r="K79" s="426" t="s">
        <v>887</v>
      </c>
      <c r="L79" s="473">
        <v>35203</v>
      </c>
      <c r="M79" s="366" t="s">
        <v>282</v>
      </c>
      <c r="N79" s="427" t="s">
        <v>2024</v>
      </c>
      <c r="O79" s="427" t="s">
        <v>2743</v>
      </c>
      <c r="P79" s="427" t="str">
        <f t="shared" si="3"/>
        <v>（私立）</v>
      </c>
      <c r="Q79" s="474" t="s">
        <v>276</v>
      </c>
    </row>
    <row r="80" spans="1:17" s="468" customFormat="1" ht="42.75" customHeight="1">
      <c r="A80" s="416" t="s">
        <v>2742</v>
      </c>
      <c r="B80" s="431" t="s">
        <v>2091</v>
      </c>
      <c r="C80" s="431" t="s">
        <v>2092</v>
      </c>
      <c r="D80" s="431" t="s">
        <v>3847</v>
      </c>
      <c r="E80" s="366" t="str">
        <f t="shared" si="4"/>
        <v>山口市鋳銭司矢田5734-3</v>
      </c>
      <c r="F80" s="427" t="s">
        <v>2741</v>
      </c>
      <c r="G80" s="403">
        <v>42461</v>
      </c>
      <c r="H80" s="401">
        <v>10</v>
      </c>
      <c r="I80" s="427" t="s">
        <v>2740</v>
      </c>
      <c r="J80" s="433"/>
      <c r="K80" s="426" t="s">
        <v>887</v>
      </c>
      <c r="L80" s="473">
        <v>35203</v>
      </c>
      <c r="M80" s="366" t="s">
        <v>867</v>
      </c>
      <c r="N80" s="427" t="s">
        <v>2025</v>
      </c>
      <c r="O80" s="427" t="s">
        <v>2739</v>
      </c>
      <c r="P80" s="427" t="str">
        <f t="shared" si="3"/>
        <v>（私立）</v>
      </c>
      <c r="Q80" s="474" t="s">
        <v>276</v>
      </c>
    </row>
    <row r="81" spans="1:17" s="468" customFormat="1" ht="42.75" customHeight="1">
      <c r="A81" s="416" t="s">
        <v>2738</v>
      </c>
      <c r="B81" s="431" t="s">
        <v>2026</v>
      </c>
      <c r="C81" s="431" t="s">
        <v>2027</v>
      </c>
      <c r="D81" s="431" t="s">
        <v>2386</v>
      </c>
      <c r="E81" s="366" t="str">
        <f t="shared" si="4"/>
        <v>山口市大市町3-12</v>
      </c>
      <c r="F81" s="427" t="s">
        <v>2737</v>
      </c>
      <c r="G81" s="403">
        <v>42461</v>
      </c>
      <c r="H81" s="401" t="s">
        <v>2242</v>
      </c>
      <c r="I81" s="427" t="s">
        <v>2093</v>
      </c>
      <c r="J81" s="433" t="s">
        <v>2243</v>
      </c>
      <c r="K81" s="426" t="s">
        <v>887</v>
      </c>
      <c r="L81" s="473">
        <v>35203</v>
      </c>
      <c r="M81" s="366" t="s">
        <v>282</v>
      </c>
      <c r="N81" s="427" t="s">
        <v>2028</v>
      </c>
      <c r="O81" s="427" t="s">
        <v>2736</v>
      </c>
      <c r="P81" s="427" t="str">
        <f t="shared" si="3"/>
        <v>（私立）</v>
      </c>
      <c r="Q81" s="474" t="s">
        <v>271</v>
      </c>
    </row>
    <row r="82" spans="1:17" s="468" customFormat="1" ht="42.75" customHeight="1">
      <c r="A82" s="416" t="s">
        <v>3193</v>
      </c>
      <c r="B82" s="431" t="s">
        <v>1959</v>
      </c>
      <c r="C82" s="431" t="s">
        <v>2029</v>
      </c>
      <c r="D82" s="365" t="s">
        <v>2368</v>
      </c>
      <c r="E82" s="366" t="str">
        <f t="shared" si="4"/>
        <v>山口市小郡花園町5-10</v>
      </c>
      <c r="F82" s="427" t="s">
        <v>3266</v>
      </c>
      <c r="G82" s="403">
        <v>42461</v>
      </c>
      <c r="H82" s="401">
        <v>10</v>
      </c>
      <c r="I82" s="427" t="s">
        <v>3267</v>
      </c>
      <c r="J82" s="433" t="s">
        <v>991</v>
      </c>
      <c r="K82" s="426" t="s">
        <v>887</v>
      </c>
      <c r="L82" s="473">
        <v>35203</v>
      </c>
      <c r="M82" s="366" t="s">
        <v>282</v>
      </c>
      <c r="N82" s="427" t="s">
        <v>2244</v>
      </c>
      <c r="O82" s="427" t="s">
        <v>3195</v>
      </c>
      <c r="P82" s="427" t="str">
        <f t="shared" si="3"/>
        <v>（私立）</v>
      </c>
      <c r="Q82" s="474" t="s">
        <v>271</v>
      </c>
    </row>
    <row r="83" spans="1:17" s="430" customFormat="1" ht="42.75" customHeight="1">
      <c r="A83" s="416" t="s">
        <v>2221</v>
      </c>
      <c r="B83" s="365" t="s">
        <v>3709</v>
      </c>
      <c r="C83" s="365" t="s">
        <v>3848</v>
      </c>
      <c r="D83" s="365" t="s">
        <v>2222</v>
      </c>
      <c r="E83" s="463" t="str">
        <f t="shared" si="4"/>
        <v>山口市下小鯖字片山11415-2</v>
      </c>
      <c r="F83" s="366" t="s">
        <v>2223</v>
      </c>
      <c r="G83" s="403">
        <v>43040</v>
      </c>
      <c r="H83" s="401">
        <v>10</v>
      </c>
      <c r="I83" s="366" t="s">
        <v>2644</v>
      </c>
      <c r="J83" s="433" t="s">
        <v>991</v>
      </c>
      <c r="K83" s="426" t="s">
        <v>887</v>
      </c>
      <c r="L83" s="473">
        <v>35203</v>
      </c>
      <c r="M83" s="366" t="s">
        <v>867</v>
      </c>
      <c r="N83" s="366" t="s">
        <v>2643</v>
      </c>
      <c r="O83" s="427" t="s">
        <v>2735</v>
      </c>
      <c r="P83" s="428" t="s">
        <v>2106</v>
      </c>
      <c r="Q83" s="439" t="s">
        <v>276</v>
      </c>
    </row>
    <row r="84" spans="1:17" s="430" customFormat="1" ht="42.75" customHeight="1">
      <c r="A84" s="416" t="s">
        <v>2245</v>
      </c>
      <c r="B84" s="365" t="s">
        <v>3711</v>
      </c>
      <c r="C84" s="365" t="s">
        <v>3712</v>
      </c>
      <c r="D84" s="365" t="s">
        <v>2246</v>
      </c>
      <c r="E84" s="463" t="str">
        <f t="shared" si="4"/>
        <v>山口市阿知須1442-2</v>
      </c>
      <c r="F84" s="366" t="s">
        <v>1031</v>
      </c>
      <c r="G84" s="403">
        <v>43191</v>
      </c>
      <c r="H84" s="401">
        <v>10</v>
      </c>
      <c r="I84" s="366" t="s">
        <v>2734</v>
      </c>
      <c r="J84" s="433" t="s">
        <v>991</v>
      </c>
      <c r="K84" s="426" t="s">
        <v>887</v>
      </c>
      <c r="L84" s="473">
        <v>35203</v>
      </c>
      <c r="M84" s="366" t="s">
        <v>2247</v>
      </c>
      <c r="N84" s="366" t="s">
        <v>2248</v>
      </c>
      <c r="O84" s="427" t="s">
        <v>2733</v>
      </c>
      <c r="P84" s="428" t="s">
        <v>2106</v>
      </c>
      <c r="Q84" s="439" t="s">
        <v>276</v>
      </c>
    </row>
    <row r="85" spans="1:17" s="430" customFormat="1" ht="42.75" customHeight="1">
      <c r="A85" s="416" t="s">
        <v>3268</v>
      </c>
      <c r="B85" s="365" t="s">
        <v>3269</v>
      </c>
      <c r="C85" s="365" t="s">
        <v>3270</v>
      </c>
      <c r="D85" s="365" t="s">
        <v>3271</v>
      </c>
      <c r="E85" s="463" t="str">
        <f t="shared" si="4"/>
        <v>山口市泉町9-25</v>
      </c>
      <c r="F85" s="366" t="s">
        <v>2249</v>
      </c>
      <c r="G85" s="403">
        <v>43191</v>
      </c>
      <c r="H85" s="401">
        <v>10</v>
      </c>
      <c r="I85" s="366" t="s">
        <v>3272</v>
      </c>
      <c r="J85" s="433"/>
      <c r="K85" s="426" t="s">
        <v>887</v>
      </c>
      <c r="L85" s="473">
        <v>35203</v>
      </c>
      <c r="M85" s="366" t="s">
        <v>2247</v>
      </c>
      <c r="N85" s="366" t="s">
        <v>2250</v>
      </c>
      <c r="O85" s="427" t="s">
        <v>3273</v>
      </c>
      <c r="P85" s="428" t="s">
        <v>2106</v>
      </c>
      <c r="Q85" s="439" t="s">
        <v>276</v>
      </c>
    </row>
    <row r="86" spans="1:17" s="430" customFormat="1" ht="42.75" customHeight="1">
      <c r="A86" s="416" t="s">
        <v>2224</v>
      </c>
      <c r="B86" s="365" t="s">
        <v>2251</v>
      </c>
      <c r="C86" s="365" t="s">
        <v>2732</v>
      </c>
      <c r="D86" s="365" t="s">
        <v>2530</v>
      </c>
      <c r="E86" s="463" t="str">
        <f t="shared" si="4"/>
        <v>山口市平井205番地1</v>
      </c>
      <c r="F86" s="366" t="s">
        <v>2226</v>
      </c>
      <c r="G86" s="403">
        <v>43221</v>
      </c>
      <c r="H86" s="401">
        <v>10</v>
      </c>
      <c r="I86" s="366" t="s">
        <v>2531</v>
      </c>
      <c r="J86" s="433" t="s">
        <v>991</v>
      </c>
      <c r="K86" s="426" t="s">
        <v>887</v>
      </c>
      <c r="L86" s="473">
        <v>35203</v>
      </c>
      <c r="M86" s="366" t="s">
        <v>2227</v>
      </c>
      <c r="N86" s="366" t="s">
        <v>2228</v>
      </c>
      <c r="O86" s="427" t="s">
        <v>2532</v>
      </c>
      <c r="P86" s="428" t="s">
        <v>2106</v>
      </c>
      <c r="Q86" s="439" t="s">
        <v>276</v>
      </c>
    </row>
    <row r="87" spans="1:17" s="430" customFormat="1" ht="42.75" customHeight="1">
      <c r="A87" s="416" t="s">
        <v>2387</v>
      </c>
      <c r="B87" s="365" t="s">
        <v>3849</v>
      </c>
      <c r="C87" s="365" t="s">
        <v>3850</v>
      </c>
      <c r="D87" s="365" t="s">
        <v>4194</v>
      </c>
      <c r="E87" s="463" t="str">
        <f t="shared" si="4"/>
        <v>山口市桜畠１丁目１番５２号</v>
      </c>
      <c r="F87" s="366" t="s">
        <v>2731</v>
      </c>
      <c r="G87" s="403">
        <v>43344</v>
      </c>
      <c r="H87" s="401">
        <v>10</v>
      </c>
      <c r="I87" s="366" t="s">
        <v>2730</v>
      </c>
      <c r="J87" s="433"/>
      <c r="K87" s="426" t="s">
        <v>887</v>
      </c>
      <c r="L87" s="473">
        <v>35203</v>
      </c>
      <c r="M87" s="366" t="s">
        <v>2227</v>
      </c>
      <c r="N87" s="366" t="s">
        <v>2388</v>
      </c>
      <c r="O87" s="427" t="s">
        <v>2729</v>
      </c>
      <c r="P87" s="428" t="s">
        <v>2106</v>
      </c>
      <c r="Q87" s="439" t="s">
        <v>276</v>
      </c>
    </row>
    <row r="88" spans="1:17" s="430" customFormat="1" ht="42.75" customHeight="1">
      <c r="A88" s="416" t="s">
        <v>2641</v>
      </c>
      <c r="B88" s="365" t="s">
        <v>2728</v>
      </c>
      <c r="C88" s="365" t="s">
        <v>4352</v>
      </c>
      <c r="D88" s="365" t="s">
        <v>4134</v>
      </c>
      <c r="E88" s="463" t="str">
        <f t="shared" si="4"/>
        <v>山口市大内御堀3934-14</v>
      </c>
      <c r="F88" s="366" t="s">
        <v>2613</v>
      </c>
      <c r="G88" s="403">
        <v>43525</v>
      </c>
      <c r="H88" s="401">
        <v>10</v>
      </c>
      <c r="I88" s="366" t="s">
        <v>2534</v>
      </c>
      <c r="J88" s="433" t="s">
        <v>991</v>
      </c>
      <c r="K88" s="426" t="s">
        <v>887</v>
      </c>
      <c r="L88" s="473">
        <v>35203</v>
      </c>
      <c r="M88" s="366" t="s">
        <v>2227</v>
      </c>
      <c r="N88" s="366" t="s">
        <v>2370</v>
      </c>
      <c r="O88" s="427" t="s">
        <v>2535</v>
      </c>
      <c r="P88" s="428" t="s">
        <v>2106</v>
      </c>
      <c r="Q88" s="439" t="s">
        <v>276</v>
      </c>
    </row>
    <row r="89" spans="1:17" s="430" customFormat="1" ht="42.75" customHeight="1">
      <c r="A89" s="416" t="s">
        <v>3418</v>
      </c>
      <c r="B89" s="365" t="s">
        <v>2389</v>
      </c>
      <c r="C89" s="365" t="s">
        <v>3275</v>
      </c>
      <c r="D89" s="365" t="s">
        <v>4195</v>
      </c>
      <c r="E89" s="463" t="str">
        <f t="shared" si="4"/>
        <v>山口市黒川２５６５－１１</v>
      </c>
      <c r="F89" s="366" t="s">
        <v>2611</v>
      </c>
      <c r="G89" s="403">
        <v>43556</v>
      </c>
      <c r="H89" s="401">
        <v>10</v>
      </c>
      <c r="I89" s="366" t="s">
        <v>3419</v>
      </c>
      <c r="J89" s="550" t="s">
        <v>2618</v>
      </c>
      <c r="K89" s="426" t="s">
        <v>887</v>
      </c>
      <c r="L89" s="473">
        <v>35203</v>
      </c>
      <c r="M89" s="366" t="s">
        <v>2227</v>
      </c>
      <c r="N89" s="366" t="s">
        <v>2390</v>
      </c>
      <c r="O89" s="427" t="s">
        <v>3278</v>
      </c>
      <c r="P89" s="428" t="s">
        <v>2106</v>
      </c>
      <c r="Q89" s="439" t="s">
        <v>276</v>
      </c>
    </row>
    <row r="90" spans="1:17" s="430" customFormat="1" ht="42.75" customHeight="1">
      <c r="A90" s="416" t="s">
        <v>3274</v>
      </c>
      <c r="B90" s="365" t="s">
        <v>2389</v>
      </c>
      <c r="C90" s="365" t="s">
        <v>3275</v>
      </c>
      <c r="D90" s="365" t="s">
        <v>4196</v>
      </c>
      <c r="E90" s="463" t="str">
        <f>M90&amp;N90</f>
        <v>山口市平井790-5第二沖田ビル2Ｆ</v>
      </c>
      <c r="F90" s="366" t="s">
        <v>2611</v>
      </c>
      <c r="G90" s="403">
        <v>43922</v>
      </c>
      <c r="H90" s="401">
        <v>10</v>
      </c>
      <c r="I90" s="366" t="s">
        <v>3276</v>
      </c>
      <c r="J90" s="438"/>
      <c r="K90" s="426" t="s">
        <v>887</v>
      </c>
      <c r="L90" s="473">
        <v>35203</v>
      </c>
      <c r="M90" s="366" t="s">
        <v>2227</v>
      </c>
      <c r="N90" s="366" t="s">
        <v>3277</v>
      </c>
      <c r="O90" s="427" t="s">
        <v>3278</v>
      </c>
      <c r="P90" s="428" t="s">
        <v>2106</v>
      </c>
      <c r="Q90" s="439" t="s">
        <v>276</v>
      </c>
    </row>
    <row r="91" spans="1:17" s="430" customFormat="1" ht="42.75" customHeight="1">
      <c r="A91" s="416" t="s">
        <v>3283</v>
      </c>
      <c r="B91" s="365" t="s">
        <v>1959</v>
      </c>
      <c r="C91" s="365" t="s">
        <v>2029</v>
      </c>
      <c r="D91" s="365" t="s">
        <v>3229</v>
      </c>
      <c r="E91" s="366" t="str">
        <f>M91&amp;N91</f>
        <v>山口市小郡平成町1番16号</v>
      </c>
      <c r="F91" s="366" t="s">
        <v>3039</v>
      </c>
      <c r="G91" s="403">
        <v>44044</v>
      </c>
      <c r="H91" s="401">
        <v>5</v>
      </c>
      <c r="I91" s="366" t="s">
        <v>3230</v>
      </c>
      <c r="J91" s="433" t="s">
        <v>3199</v>
      </c>
      <c r="K91" s="426" t="s">
        <v>887</v>
      </c>
      <c r="L91" s="473">
        <v>35203</v>
      </c>
      <c r="M91" s="366" t="s">
        <v>140</v>
      </c>
      <c r="N91" s="366" t="s">
        <v>3191</v>
      </c>
      <c r="O91" s="427" t="s">
        <v>3231</v>
      </c>
      <c r="P91" s="437" t="str">
        <f aca="true" t="shared" si="5" ref="P91:P115">IF(Q91="","",IF(OR(Q91="国",Q91="県",Q91="市町",Q91="組合その他"),"（公立）","（私立）"))</f>
        <v>（私立）</v>
      </c>
      <c r="Q91" s="439" t="s">
        <v>271</v>
      </c>
    </row>
    <row r="92" spans="1:17" s="430" customFormat="1" ht="42.75" customHeight="1">
      <c r="A92" s="416" t="s">
        <v>3196</v>
      </c>
      <c r="B92" s="365" t="s">
        <v>3197</v>
      </c>
      <c r="C92" s="365" t="s">
        <v>3456</v>
      </c>
      <c r="D92" s="365" t="s">
        <v>4197</v>
      </c>
      <c r="E92" s="463" t="str">
        <f>M92&amp;N92</f>
        <v>山口市小郡下郷59番２</v>
      </c>
      <c r="F92" s="366" t="s">
        <v>4136</v>
      </c>
      <c r="G92" s="403">
        <v>44075</v>
      </c>
      <c r="H92" s="401">
        <v>20</v>
      </c>
      <c r="I92" s="366" t="s">
        <v>4137</v>
      </c>
      <c r="J92" s="433" t="s">
        <v>3199</v>
      </c>
      <c r="K92" s="426" t="s">
        <v>887</v>
      </c>
      <c r="L92" s="473">
        <v>35203</v>
      </c>
      <c r="M92" s="366" t="s">
        <v>140</v>
      </c>
      <c r="N92" s="366" t="s">
        <v>3713</v>
      </c>
      <c r="O92" s="427" t="s">
        <v>3200</v>
      </c>
      <c r="P92" s="437" t="str">
        <f t="shared" si="5"/>
        <v>（私立）</v>
      </c>
      <c r="Q92" s="439" t="s">
        <v>276</v>
      </c>
    </row>
    <row r="93" spans="1:17" s="430" customFormat="1" ht="42.75" customHeight="1">
      <c r="A93" s="416" t="s">
        <v>3284</v>
      </c>
      <c r="B93" s="365" t="s">
        <v>3285</v>
      </c>
      <c r="C93" s="365" t="s">
        <v>3851</v>
      </c>
      <c r="D93" s="365" t="s">
        <v>3286</v>
      </c>
      <c r="E93" s="463" t="str">
        <f aca="true" t="shared" si="6" ref="E93:E157">M93&amp;N93</f>
        <v>山口市桜畠５丁目14-3</v>
      </c>
      <c r="F93" s="366" t="s">
        <v>1965</v>
      </c>
      <c r="G93" s="403">
        <v>44287</v>
      </c>
      <c r="H93" s="401">
        <v>10</v>
      </c>
      <c r="I93" s="366" t="s">
        <v>3852</v>
      </c>
      <c r="J93" s="433"/>
      <c r="K93" s="426" t="s">
        <v>887</v>
      </c>
      <c r="L93" s="473">
        <v>35203</v>
      </c>
      <c r="M93" s="366" t="s">
        <v>867</v>
      </c>
      <c r="N93" s="366" t="s">
        <v>3287</v>
      </c>
      <c r="O93" s="427" t="s">
        <v>3288</v>
      </c>
      <c r="P93" s="437" t="str">
        <f t="shared" si="5"/>
        <v>（私立）</v>
      </c>
      <c r="Q93" s="439" t="s">
        <v>276</v>
      </c>
    </row>
    <row r="94" spans="1:17" s="430" customFormat="1" ht="42.75" customHeight="1">
      <c r="A94" s="416" t="s">
        <v>3714</v>
      </c>
      <c r="B94" s="365" t="s">
        <v>1959</v>
      </c>
      <c r="C94" s="365" t="s">
        <v>2029</v>
      </c>
      <c r="D94" s="365" t="s">
        <v>3229</v>
      </c>
      <c r="E94" s="366" t="str">
        <f>M94&amp;N94</f>
        <v>山口市小郡平成町1番16号</v>
      </c>
      <c r="F94" s="366" t="s">
        <v>3039</v>
      </c>
      <c r="G94" s="403">
        <v>44317</v>
      </c>
      <c r="H94" s="401">
        <v>5</v>
      </c>
      <c r="I94" s="366" t="s">
        <v>1893</v>
      </c>
      <c r="J94" s="433" t="s">
        <v>3199</v>
      </c>
      <c r="K94" s="426" t="s">
        <v>887</v>
      </c>
      <c r="L94" s="473">
        <v>35203</v>
      </c>
      <c r="M94" s="366" t="s">
        <v>140</v>
      </c>
      <c r="N94" s="366" t="s">
        <v>3191</v>
      </c>
      <c r="O94" s="427" t="s">
        <v>3853</v>
      </c>
      <c r="P94" s="437" t="str">
        <f>IF(Q94="","",IF(OR(Q94="国",Q94="県",Q94="市町",Q94="組合その他"),"（公立）","（私立）"))</f>
        <v>（私立）</v>
      </c>
      <c r="Q94" s="439" t="s">
        <v>271</v>
      </c>
    </row>
    <row r="95" spans="1:17" s="430" customFormat="1" ht="41.25" customHeight="1">
      <c r="A95" s="416" t="s">
        <v>4198</v>
      </c>
      <c r="B95" s="365" t="s">
        <v>4199</v>
      </c>
      <c r="C95" s="365" t="s">
        <v>4200</v>
      </c>
      <c r="D95" s="365" t="s">
        <v>1997</v>
      </c>
      <c r="E95" s="366" t="str">
        <f>M95&amp;N95</f>
        <v>山口市大内氷上5丁目１０－１４</v>
      </c>
      <c r="F95" s="366" t="s">
        <v>2576</v>
      </c>
      <c r="G95" s="403">
        <v>44682</v>
      </c>
      <c r="H95" s="401">
        <v>10</v>
      </c>
      <c r="I95" s="366" t="s">
        <v>4201</v>
      </c>
      <c r="J95" s="433"/>
      <c r="K95" s="426" t="s">
        <v>887</v>
      </c>
      <c r="L95" s="428">
        <v>35203</v>
      </c>
      <c r="M95" s="437" t="s">
        <v>140</v>
      </c>
      <c r="N95" s="366" t="s">
        <v>4202</v>
      </c>
      <c r="O95" s="427" t="s">
        <v>4203</v>
      </c>
      <c r="P95" s="466" t="str">
        <f>IF(Q95="","",IF(OR(Q95="国",Q95="県",Q95="市町",Q95="組合その他"),"（公立）","（私立）"))</f>
        <v>（私立）</v>
      </c>
      <c r="Q95" s="439" t="s">
        <v>276</v>
      </c>
    </row>
    <row r="96" spans="1:17" s="430" customFormat="1" ht="42.75" customHeight="1">
      <c r="A96" s="416" t="s">
        <v>4204</v>
      </c>
      <c r="B96" s="365" t="s">
        <v>4205</v>
      </c>
      <c r="C96" s="365" t="s">
        <v>4206</v>
      </c>
      <c r="D96" s="365" t="s">
        <v>3279</v>
      </c>
      <c r="E96" s="366" t="str">
        <f>M96&amp;N96</f>
        <v>山口市小郡新町１－１５－２６</v>
      </c>
      <c r="F96" s="366" t="s">
        <v>3280</v>
      </c>
      <c r="G96" s="403">
        <v>44743</v>
      </c>
      <c r="H96" s="401">
        <v>10</v>
      </c>
      <c r="I96" s="366" t="s">
        <v>3281</v>
      </c>
      <c r="J96" s="438"/>
      <c r="K96" s="426" t="s">
        <v>887</v>
      </c>
      <c r="L96" s="473">
        <v>35203</v>
      </c>
      <c r="M96" s="366" t="s">
        <v>140</v>
      </c>
      <c r="N96" s="366" t="s">
        <v>3282</v>
      </c>
      <c r="O96" s="427" t="s">
        <v>4207</v>
      </c>
      <c r="P96" s="437" t="str">
        <f>IF(Q96="","",IF(OR(Q96="国",Q96="県",Q96="市町",Q96="組合その他"),"（公立）","（私立）"))</f>
        <v>（私立）</v>
      </c>
      <c r="Q96" s="439" t="s">
        <v>276</v>
      </c>
    </row>
    <row r="97" spans="1:17" s="430" customFormat="1" ht="41.25" customHeight="1">
      <c r="A97" s="416" t="s">
        <v>3717</v>
      </c>
      <c r="B97" s="365" t="s">
        <v>4138</v>
      </c>
      <c r="C97" s="365" t="s">
        <v>4139</v>
      </c>
      <c r="D97" s="365" t="s">
        <v>4140</v>
      </c>
      <c r="E97" s="366" t="s">
        <v>4141</v>
      </c>
      <c r="F97" s="366" t="s">
        <v>3718</v>
      </c>
      <c r="G97" s="403">
        <v>44774</v>
      </c>
      <c r="H97" s="401">
        <v>10</v>
      </c>
      <c r="I97" s="366" t="s">
        <v>4142</v>
      </c>
      <c r="J97" s="433" t="s">
        <v>2618</v>
      </c>
      <c r="K97" s="370" t="s">
        <v>887</v>
      </c>
      <c r="L97" s="372">
        <v>35203</v>
      </c>
      <c r="M97" s="372" t="s">
        <v>867</v>
      </c>
      <c r="N97" s="373" t="s">
        <v>3719</v>
      </c>
      <c r="O97" s="434" t="s">
        <v>3720</v>
      </c>
      <c r="P97" s="373" t="s">
        <v>2106</v>
      </c>
      <c r="Q97" s="404" t="s">
        <v>276</v>
      </c>
    </row>
    <row r="98" spans="1:17" s="430" customFormat="1" ht="41.25" customHeight="1">
      <c r="A98" s="416" t="s">
        <v>4143</v>
      </c>
      <c r="B98" s="365" t="s">
        <v>4144</v>
      </c>
      <c r="C98" s="365" t="s">
        <v>4145</v>
      </c>
      <c r="D98" s="365" t="s">
        <v>4146</v>
      </c>
      <c r="E98" s="366" t="s">
        <v>4147</v>
      </c>
      <c r="F98" s="366" t="s">
        <v>3266</v>
      </c>
      <c r="G98" s="403">
        <v>44805</v>
      </c>
      <c r="H98" s="401">
        <v>10</v>
      </c>
      <c r="I98" s="366" t="s">
        <v>4148</v>
      </c>
      <c r="J98" s="433" t="s">
        <v>2618</v>
      </c>
      <c r="K98" s="370" t="s">
        <v>887</v>
      </c>
      <c r="L98" s="372">
        <v>35203</v>
      </c>
      <c r="M98" s="372" t="s">
        <v>867</v>
      </c>
      <c r="N98" s="373" t="s">
        <v>4149</v>
      </c>
      <c r="O98" s="434" t="s">
        <v>4150</v>
      </c>
      <c r="P98" s="373" t="s">
        <v>2106</v>
      </c>
      <c r="Q98" s="404" t="s">
        <v>276</v>
      </c>
    </row>
    <row r="99" spans="1:17" s="430" customFormat="1" ht="41.25" customHeight="1">
      <c r="A99" s="416" t="s">
        <v>4151</v>
      </c>
      <c r="B99" s="365" t="s">
        <v>4152</v>
      </c>
      <c r="C99" s="365" t="s">
        <v>4153</v>
      </c>
      <c r="D99" s="365" t="s">
        <v>4154</v>
      </c>
      <c r="E99" s="366" t="str">
        <f>M99&amp;N99</f>
        <v>山口市神田町４－８</v>
      </c>
      <c r="F99" s="366" t="s">
        <v>3042</v>
      </c>
      <c r="G99" s="403">
        <v>44896</v>
      </c>
      <c r="H99" s="401">
        <v>10</v>
      </c>
      <c r="I99" s="366" t="s">
        <v>4155</v>
      </c>
      <c r="J99" s="433" t="s">
        <v>2618</v>
      </c>
      <c r="K99" s="370" t="s">
        <v>887</v>
      </c>
      <c r="L99" s="372">
        <v>35203</v>
      </c>
      <c r="M99" s="372" t="s">
        <v>867</v>
      </c>
      <c r="N99" s="373" t="s">
        <v>4156</v>
      </c>
      <c r="O99" s="434" t="s">
        <v>4157</v>
      </c>
      <c r="P99" s="373" t="s">
        <v>2106</v>
      </c>
      <c r="Q99" s="439" t="s">
        <v>271</v>
      </c>
    </row>
    <row r="100" spans="1:17" s="430" customFormat="1" ht="41.25" customHeight="1">
      <c r="A100" s="416" t="s">
        <v>4158</v>
      </c>
      <c r="B100" s="365" t="s">
        <v>4159</v>
      </c>
      <c r="C100" s="365" t="s">
        <v>4160</v>
      </c>
      <c r="D100" s="365" t="s">
        <v>4208</v>
      </c>
      <c r="E100" s="366" t="str">
        <f>M100&amp;N100</f>
        <v>山口市吉敷中東三丁目１３－６</v>
      </c>
      <c r="F100" s="366" t="s">
        <v>4136</v>
      </c>
      <c r="G100" s="403">
        <v>45017</v>
      </c>
      <c r="H100" s="401">
        <v>20</v>
      </c>
      <c r="I100" s="366" t="s">
        <v>4137</v>
      </c>
      <c r="J100" s="433" t="s">
        <v>2618</v>
      </c>
      <c r="K100" s="370" t="s">
        <v>859</v>
      </c>
      <c r="L100" s="372">
        <v>35202</v>
      </c>
      <c r="M100" s="372" t="s">
        <v>867</v>
      </c>
      <c r="N100" s="373" t="s">
        <v>4162</v>
      </c>
      <c r="O100" s="434" t="s">
        <v>4163</v>
      </c>
      <c r="P100" s="373" t="s">
        <v>2106</v>
      </c>
      <c r="Q100" s="404" t="s">
        <v>276</v>
      </c>
    </row>
    <row r="101" spans="1:17" s="363" customFormat="1" ht="42.75" customHeight="1">
      <c r="A101" s="364" t="s">
        <v>3289</v>
      </c>
      <c r="B101" s="365" t="s">
        <v>1423</v>
      </c>
      <c r="C101" s="365" t="s">
        <v>2422</v>
      </c>
      <c r="D101" s="365" t="s">
        <v>3290</v>
      </c>
      <c r="E101" s="366" t="str">
        <f t="shared" si="6"/>
        <v>萩市椿東4509番地1</v>
      </c>
      <c r="F101" s="366" t="s">
        <v>3161</v>
      </c>
      <c r="G101" s="403">
        <v>41365</v>
      </c>
      <c r="H101" s="401">
        <v>15</v>
      </c>
      <c r="I101" s="366" t="s">
        <v>1467</v>
      </c>
      <c r="J101" s="369" t="s">
        <v>251</v>
      </c>
      <c r="K101" s="426" t="s">
        <v>887</v>
      </c>
      <c r="L101" s="475">
        <v>35204</v>
      </c>
      <c r="M101" s="492" t="s">
        <v>317</v>
      </c>
      <c r="N101" s="366" t="s">
        <v>2391</v>
      </c>
      <c r="O101" s="366" t="s">
        <v>3291</v>
      </c>
      <c r="P101" s="437" t="str">
        <f t="shared" si="5"/>
        <v>（私立）</v>
      </c>
      <c r="Q101" s="439" t="s">
        <v>271</v>
      </c>
    </row>
    <row r="102" spans="1:17" s="363" customFormat="1" ht="42.75" customHeight="1">
      <c r="A102" s="416" t="s">
        <v>3292</v>
      </c>
      <c r="B102" s="365" t="s">
        <v>1834</v>
      </c>
      <c r="C102" s="365" t="s">
        <v>1835</v>
      </c>
      <c r="D102" s="365" t="s">
        <v>3854</v>
      </c>
      <c r="E102" s="366" t="str">
        <f t="shared" si="6"/>
        <v>萩市大字椿東582番地11</v>
      </c>
      <c r="F102" s="366" t="s">
        <v>3293</v>
      </c>
      <c r="G102" s="403">
        <v>41730</v>
      </c>
      <c r="H102" s="401">
        <v>10</v>
      </c>
      <c r="I102" s="366" t="s">
        <v>3294</v>
      </c>
      <c r="J102" s="438"/>
      <c r="K102" s="426" t="s">
        <v>887</v>
      </c>
      <c r="L102" s="475">
        <v>35204</v>
      </c>
      <c r="M102" s="492" t="s">
        <v>317</v>
      </c>
      <c r="N102" s="366" t="s">
        <v>1836</v>
      </c>
      <c r="O102" s="427" t="s">
        <v>3295</v>
      </c>
      <c r="P102" s="437" t="str">
        <f t="shared" si="5"/>
        <v>（私立）</v>
      </c>
      <c r="Q102" s="439" t="s">
        <v>276</v>
      </c>
    </row>
    <row r="103" spans="1:17" s="363" customFormat="1" ht="42.75" customHeight="1">
      <c r="A103" s="416" t="s">
        <v>2030</v>
      </c>
      <c r="B103" s="365" t="s">
        <v>2031</v>
      </c>
      <c r="C103" s="365" t="s">
        <v>2422</v>
      </c>
      <c r="D103" s="365" t="s">
        <v>3290</v>
      </c>
      <c r="E103" s="366" t="str">
        <f t="shared" si="6"/>
        <v>萩市土原119-4</v>
      </c>
      <c r="F103" s="366" t="s">
        <v>3296</v>
      </c>
      <c r="G103" s="403">
        <v>42461</v>
      </c>
      <c r="H103" s="401">
        <v>10</v>
      </c>
      <c r="I103" s="366" t="s">
        <v>3297</v>
      </c>
      <c r="J103" s="438"/>
      <c r="K103" s="426" t="s">
        <v>887</v>
      </c>
      <c r="L103" s="475">
        <v>35204</v>
      </c>
      <c r="M103" s="492" t="s">
        <v>3298</v>
      </c>
      <c r="N103" s="366" t="s">
        <v>3299</v>
      </c>
      <c r="O103" s="427" t="s">
        <v>3300</v>
      </c>
      <c r="P103" s="437" t="str">
        <f t="shared" si="5"/>
        <v>（私立）</v>
      </c>
      <c r="Q103" s="439" t="s">
        <v>271</v>
      </c>
    </row>
    <row r="104" spans="1:17" s="363" customFormat="1" ht="57" customHeight="1">
      <c r="A104" s="364" t="s">
        <v>3301</v>
      </c>
      <c r="B104" s="365" t="s">
        <v>1458</v>
      </c>
      <c r="C104" s="365" t="s">
        <v>2536</v>
      </c>
      <c r="D104" s="365" t="s">
        <v>3855</v>
      </c>
      <c r="E104" s="366" t="str">
        <f t="shared" si="6"/>
        <v>防府市大字浜方205-1</v>
      </c>
      <c r="F104" s="366" t="s">
        <v>1045</v>
      </c>
      <c r="G104" s="403">
        <v>41000</v>
      </c>
      <c r="H104" s="401">
        <v>10</v>
      </c>
      <c r="I104" s="366" t="s">
        <v>1478</v>
      </c>
      <c r="J104" s="550"/>
      <c r="K104" s="426" t="s">
        <v>887</v>
      </c>
      <c r="L104" s="366">
        <v>35206</v>
      </c>
      <c r="M104" s="366" t="s">
        <v>283</v>
      </c>
      <c r="N104" s="366" t="s">
        <v>1961</v>
      </c>
      <c r="O104" s="366" t="s">
        <v>3302</v>
      </c>
      <c r="P104" s="428" t="str">
        <f t="shared" si="5"/>
        <v>（私立）</v>
      </c>
      <c r="Q104" s="439" t="s">
        <v>271</v>
      </c>
    </row>
    <row r="105" spans="1:17" s="363" customFormat="1" ht="57" customHeight="1">
      <c r="A105" s="364" t="s">
        <v>872</v>
      </c>
      <c r="B105" s="365" t="s">
        <v>229</v>
      </c>
      <c r="C105" s="365" t="s">
        <v>2516</v>
      </c>
      <c r="D105" s="365" t="s">
        <v>2210</v>
      </c>
      <c r="E105" s="366" t="str">
        <f t="shared" si="6"/>
        <v>防府市大字牟礼10084番地の1</v>
      </c>
      <c r="F105" s="366" t="s">
        <v>1070</v>
      </c>
      <c r="G105" s="403">
        <v>41030</v>
      </c>
      <c r="H105" s="401">
        <v>10</v>
      </c>
      <c r="I105" s="366" t="s">
        <v>1477</v>
      </c>
      <c r="J105" s="369"/>
      <c r="K105" s="426" t="s">
        <v>887</v>
      </c>
      <c r="L105" s="366">
        <v>35206</v>
      </c>
      <c r="M105" s="366" t="s">
        <v>873</v>
      </c>
      <c r="N105" s="366" t="s">
        <v>3163</v>
      </c>
      <c r="O105" s="366" t="s">
        <v>874</v>
      </c>
      <c r="P105" s="437" t="str">
        <f t="shared" si="5"/>
        <v>（公立）</v>
      </c>
      <c r="Q105" s="439" t="s">
        <v>273</v>
      </c>
    </row>
    <row r="106" spans="1:17" s="363" customFormat="1" ht="42" customHeight="1">
      <c r="A106" s="416" t="s">
        <v>1018</v>
      </c>
      <c r="B106" s="431" t="s">
        <v>4034</v>
      </c>
      <c r="C106" s="431" t="s">
        <v>4035</v>
      </c>
      <c r="D106" s="365" t="s">
        <v>3420</v>
      </c>
      <c r="E106" s="366" t="str">
        <f t="shared" si="6"/>
        <v>防府市高井647-2</v>
      </c>
      <c r="F106" s="366" t="s">
        <v>1035</v>
      </c>
      <c r="G106" s="403">
        <v>41244</v>
      </c>
      <c r="H106" s="401">
        <v>10</v>
      </c>
      <c r="I106" s="366" t="s">
        <v>1491</v>
      </c>
      <c r="J106" s="438"/>
      <c r="K106" s="426" t="s">
        <v>887</v>
      </c>
      <c r="L106" s="366">
        <v>35206</v>
      </c>
      <c r="M106" s="366" t="s">
        <v>873</v>
      </c>
      <c r="N106" s="366" t="s">
        <v>1019</v>
      </c>
      <c r="O106" s="427" t="s">
        <v>3421</v>
      </c>
      <c r="P106" s="428" t="str">
        <f t="shared" si="5"/>
        <v>（私立）</v>
      </c>
      <c r="Q106" s="439" t="s">
        <v>276</v>
      </c>
    </row>
    <row r="107" spans="1:17" s="363" customFormat="1" ht="42.75" customHeight="1">
      <c r="A107" s="416" t="s">
        <v>889</v>
      </c>
      <c r="B107" s="431" t="s">
        <v>4034</v>
      </c>
      <c r="C107" s="431" t="s">
        <v>4035</v>
      </c>
      <c r="D107" s="365" t="s">
        <v>890</v>
      </c>
      <c r="E107" s="427" t="str">
        <f t="shared" si="6"/>
        <v>防府市千日2丁目5-8</v>
      </c>
      <c r="F107" s="366" t="s">
        <v>1093</v>
      </c>
      <c r="G107" s="403">
        <v>41000</v>
      </c>
      <c r="H107" s="401">
        <v>10</v>
      </c>
      <c r="I107" s="366" t="s">
        <v>1492</v>
      </c>
      <c r="J107" s="433" t="s">
        <v>2618</v>
      </c>
      <c r="K107" s="426" t="s">
        <v>887</v>
      </c>
      <c r="L107" s="428">
        <v>35206</v>
      </c>
      <c r="M107" s="437" t="s">
        <v>283</v>
      </c>
      <c r="N107" s="437" t="s">
        <v>3303</v>
      </c>
      <c r="O107" s="437" t="s">
        <v>3304</v>
      </c>
      <c r="P107" s="428" t="str">
        <f t="shared" si="5"/>
        <v>（私立）</v>
      </c>
      <c r="Q107" s="439" t="s">
        <v>276</v>
      </c>
    </row>
    <row r="108" spans="1:17" s="363" customFormat="1" ht="42.75" customHeight="1">
      <c r="A108" s="364" t="s">
        <v>3305</v>
      </c>
      <c r="B108" s="365" t="s">
        <v>1438</v>
      </c>
      <c r="C108" s="365" t="s">
        <v>1086</v>
      </c>
      <c r="D108" s="365" t="s">
        <v>3856</v>
      </c>
      <c r="E108" s="366" t="str">
        <f t="shared" si="6"/>
        <v>防府市新田1784-2</v>
      </c>
      <c r="F108" s="366" t="s">
        <v>1218</v>
      </c>
      <c r="G108" s="403">
        <v>41365</v>
      </c>
      <c r="H108" s="401">
        <v>10</v>
      </c>
      <c r="I108" s="366" t="s">
        <v>1493</v>
      </c>
      <c r="J108" s="369"/>
      <c r="K108" s="426" t="s">
        <v>887</v>
      </c>
      <c r="L108" s="366">
        <v>35206</v>
      </c>
      <c r="M108" s="366" t="s">
        <v>873</v>
      </c>
      <c r="N108" s="366" t="s">
        <v>2178</v>
      </c>
      <c r="O108" s="366" t="s">
        <v>3306</v>
      </c>
      <c r="P108" s="437" t="str">
        <f t="shared" si="5"/>
        <v>（私立）</v>
      </c>
      <c r="Q108" s="439" t="s">
        <v>271</v>
      </c>
    </row>
    <row r="109" spans="1:17" s="363" customFormat="1" ht="42.75" customHeight="1">
      <c r="A109" s="364" t="s">
        <v>1827</v>
      </c>
      <c r="B109" s="365" t="s">
        <v>1828</v>
      </c>
      <c r="C109" s="365" t="s">
        <v>1829</v>
      </c>
      <c r="D109" s="365" t="s">
        <v>1830</v>
      </c>
      <c r="E109" s="366" t="str">
        <f t="shared" si="6"/>
        <v>防府市大字田島527－2</v>
      </c>
      <c r="F109" s="366" t="s">
        <v>2166</v>
      </c>
      <c r="G109" s="367">
        <v>41671</v>
      </c>
      <c r="H109" s="401">
        <v>10</v>
      </c>
      <c r="I109" s="366" t="s">
        <v>3307</v>
      </c>
      <c r="J109" s="433" t="s">
        <v>991</v>
      </c>
      <c r="K109" s="426" t="s">
        <v>887</v>
      </c>
      <c r="L109" s="475">
        <v>35206</v>
      </c>
      <c r="M109" s="366" t="s">
        <v>283</v>
      </c>
      <c r="N109" s="366" t="s">
        <v>2167</v>
      </c>
      <c r="O109" s="366" t="s">
        <v>2640</v>
      </c>
      <c r="P109" s="437" t="str">
        <f t="shared" si="5"/>
        <v>（私立）</v>
      </c>
      <c r="Q109" s="439" t="s">
        <v>276</v>
      </c>
    </row>
    <row r="110" spans="1:17" s="468" customFormat="1" ht="42.75" customHeight="1">
      <c r="A110" s="416" t="s">
        <v>3308</v>
      </c>
      <c r="B110" s="431" t="s">
        <v>4034</v>
      </c>
      <c r="C110" s="431" t="s">
        <v>4035</v>
      </c>
      <c r="D110" s="431" t="s">
        <v>2567</v>
      </c>
      <c r="E110" s="366" t="str">
        <f t="shared" si="6"/>
        <v>防府市牟礼351</v>
      </c>
      <c r="F110" s="427" t="s">
        <v>3309</v>
      </c>
      <c r="G110" s="403">
        <v>42064</v>
      </c>
      <c r="H110" s="401">
        <v>10</v>
      </c>
      <c r="I110" s="427" t="s">
        <v>1899</v>
      </c>
      <c r="J110" s="433"/>
      <c r="K110" s="426" t="s">
        <v>887</v>
      </c>
      <c r="L110" s="475">
        <v>35206</v>
      </c>
      <c r="M110" s="366" t="s">
        <v>283</v>
      </c>
      <c r="N110" s="427" t="s">
        <v>3310</v>
      </c>
      <c r="O110" s="366" t="s">
        <v>3311</v>
      </c>
      <c r="P110" s="427" t="str">
        <f t="shared" si="5"/>
        <v>（私立）</v>
      </c>
      <c r="Q110" s="474" t="s">
        <v>276</v>
      </c>
    </row>
    <row r="111" spans="1:17" s="468" customFormat="1" ht="42.75" customHeight="1">
      <c r="A111" s="416" t="s">
        <v>2727</v>
      </c>
      <c r="B111" s="431" t="s">
        <v>2726</v>
      </c>
      <c r="C111" s="431" t="s">
        <v>1969</v>
      </c>
      <c r="D111" s="431" t="s">
        <v>2725</v>
      </c>
      <c r="E111" s="366" t="str">
        <f t="shared" si="6"/>
        <v>防府市大字浜方169番地の１</v>
      </c>
      <c r="F111" s="427" t="s">
        <v>2094</v>
      </c>
      <c r="G111" s="403">
        <v>42095</v>
      </c>
      <c r="H111" s="401">
        <v>10</v>
      </c>
      <c r="I111" s="427" t="s">
        <v>1900</v>
      </c>
      <c r="J111" s="433"/>
      <c r="K111" s="426" t="s">
        <v>887</v>
      </c>
      <c r="L111" s="475">
        <v>35206</v>
      </c>
      <c r="M111" s="366" t="s">
        <v>283</v>
      </c>
      <c r="N111" s="427" t="s">
        <v>2095</v>
      </c>
      <c r="O111" s="366" t="s">
        <v>2724</v>
      </c>
      <c r="P111" s="427" t="str">
        <f t="shared" si="5"/>
        <v>（私立）</v>
      </c>
      <c r="Q111" s="474" t="s">
        <v>276</v>
      </c>
    </row>
    <row r="112" spans="1:17" s="468" customFormat="1" ht="42.75" customHeight="1">
      <c r="A112" s="416" t="s">
        <v>2032</v>
      </c>
      <c r="B112" s="431" t="s">
        <v>1999</v>
      </c>
      <c r="C112" s="431" t="s">
        <v>2000</v>
      </c>
      <c r="D112" s="365" t="s">
        <v>2111</v>
      </c>
      <c r="E112" s="366" t="str">
        <f t="shared" si="6"/>
        <v>防府市西仁井令1-2-46</v>
      </c>
      <c r="F112" s="427" t="s">
        <v>2614</v>
      </c>
      <c r="G112" s="403">
        <v>42278</v>
      </c>
      <c r="H112" s="401">
        <v>10</v>
      </c>
      <c r="I112" s="427" t="s">
        <v>2615</v>
      </c>
      <c r="J112" s="476" t="s">
        <v>2538</v>
      </c>
      <c r="K112" s="426" t="s">
        <v>887</v>
      </c>
      <c r="L112" s="475">
        <v>35206</v>
      </c>
      <c r="M112" s="366" t="s">
        <v>283</v>
      </c>
      <c r="N112" s="427" t="s">
        <v>2001</v>
      </c>
      <c r="O112" s="366" t="s">
        <v>2539</v>
      </c>
      <c r="P112" s="427" t="str">
        <f t="shared" si="5"/>
        <v>（私立）</v>
      </c>
      <c r="Q112" s="474" t="s">
        <v>276</v>
      </c>
    </row>
    <row r="113" spans="1:17" s="468" customFormat="1" ht="42.75" customHeight="1">
      <c r="A113" s="416" t="s">
        <v>2033</v>
      </c>
      <c r="B113" s="431" t="s">
        <v>2034</v>
      </c>
      <c r="C113" s="365" t="s">
        <v>4033</v>
      </c>
      <c r="D113" s="431" t="s">
        <v>4164</v>
      </c>
      <c r="E113" s="366" t="str">
        <f t="shared" si="6"/>
        <v>防府市鋳物師町9-3</v>
      </c>
      <c r="F113" s="427" t="s">
        <v>3407</v>
      </c>
      <c r="G113" s="403">
        <v>42401</v>
      </c>
      <c r="H113" s="401">
        <v>10</v>
      </c>
      <c r="I113" s="427" t="s">
        <v>3408</v>
      </c>
      <c r="J113" s="433" t="s">
        <v>991</v>
      </c>
      <c r="K113" s="426" t="s">
        <v>887</v>
      </c>
      <c r="L113" s="475">
        <v>35206</v>
      </c>
      <c r="M113" s="366" t="s">
        <v>283</v>
      </c>
      <c r="N113" s="427" t="s">
        <v>2004</v>
      </c>
      <c r="O113" s="366" t="s">
        <v>3409</v>
      </c>
      <c r="P113" s="427" t="str">
        <f t="shared" si="5"/>
        <v>（私立）</v>
      </c>
      <c r="Q113" s="474" t="s">
        <v>276</v>
      </c>
    </row>
    <row r="114" spans="1:17" s="468" customFormat="1" ht="42.75" customHeight="1">
      <c r="A114" s="416" t="s">
        <v>2435</v>
      </c>
      <c r="B114" s="431" t="s">
        <v>2109</v>
      </c>
      <c r="C114" s="431" t="s">
        <v>2110</v>
      </c>
      <c r="D114" s="431" t="s">
        <v>2568</v>
      </c>
      <c r="E114" s="366" t="str">
        <f t="shared" si="6"/>
        <v>防府市東仁井令24-1</v>
      </c>
      <c r="F114" s="427" t="s">
        <v>2179</v>
      </c>
      <c r="G114" s="403">
        <v>42736</v>
      </c>
      <c r="H114" s="401">
        <v>10</v>
      </c>
      <c r="I114" s="427" t="s">
        <v>3422</v>
      </c>
      <c r="J114" s="541"/>
      <c r="K114" s="426" t="s">
        <v>887</v>
      </c>
      <c r="L114" s="475">
        <v>35206</v>
      </c>
      <c r="M114" s="366" t="s">
        <v>283</v>
      </c>
      <c r="N114" s="427" t="s">
        <v>2112</v>
      </c>
      <c r="O114" s="366" t="s">
        <v>3423</v>
      </c>
      <c r="P114" s="427" t="str">
        <f t="shared" si="5"/>
        <v>（私立）</v>
      </c>
      <c r="Q114" s="474" t="s">
        <v>276</v>
      </c>
    </row>
    <row r="115" spans="1:17" s="468" customFormat="1" ht="42.75" customHeight="1">
      <c r="A115" s="416" t="s">
        <v>2428</v>
      </c>
      <c r="B115" s="431" t="s">
        <v>2107</v>
      </c>
      <c r="C115" s="431" t="s">
        <v>2723</v>
      </c>
      <c r="D115" s="431" t="s">
        <v>4209</v>
      </c>
      <c r="E115" s="366" t="str">
        <f t="shared" si="6"/>
        <v>防府市緑町一丁目7番23号</v>
      </c>
      <c r="F115" s="427" t="s">
        <v>2540</v>
      </c>
      <c r="G115" s="403">
        <v>42767</v>
      </c>
      <c r="H115" s="401">
        <v>10</v>
      </c>
      <c r="I115" s="427" t="s">
        <v>2638</v>
      </c>
      <c r="J115" s="433" t="s">
        <v>992</v>
      </c>
      <c r="K115" s="426" t="s">
        <v>887</v>
      </c>
      <c r="L115" s="475">
        <v>35206</v>
      </c>
      <c r="M115" s="366" t="s">
        <v>283</v>
      </c>
      <c r="N115" s="427" t="s">
        <v>2108</v>
      </c>
      <c r="O115" s="366" t="s">
        <v>2637</v>
      </c>
      <c r="P115" s="427" t="str">
        <f t="shared" si="5"/>
        <v>（私立）</v>
      </c>
      <c r="Q115" s="474" t="s">
        <v>276</v>
      </c>
    </row>
    <row r="116" spans="1:17" s="430" customFormat="1" ht="42" customHeight="1">
      <c r="A116" s="416" t="s">
        <v>2392</v>
      </c>
      <c r="B116" s="365" t="s">
        <v>2230</v>
      </c>
      <c r="C116" s="365" t="s">
        <v>3201</v>
      </c>
      <c r="D116" s="365" t="s">
        <v>3857</v>
      </c>
      <c r="E116" s="366" t="str">
        <f t="shared" si="6"/>
        <v>防府市大字浜方字大浜五ノ枡699番60</v>
      </c>
      <c r="F116" s="366" t="s">
        <v>3202</v>
      </c>
      <c r="G116" s="403">
        <v>42856</v>
      </c>
      <c r="H116" s="401">
        <v>10</v>
      </c>
      <c r="I116" s="366" t="s">
        <v>3203</v>
      </c>
      <c r="J116" s="433" t="s">
        <v>991</v>
      </c>
      <c r="K116" s="426" t="s">
        <v>887</v>
      </c>
      <c r="L116" s="475">
        <v>35206</v>
      </c>
      <c r="M116" s="366" t="s">
        <v>873</v>
      </c>
      <c r="N116" s="366" t="s">
        <v>2393</v>
      </c>
      <c r="O116" s="427" t="s">
        <v>3204</v>
      </c>
      <c r="P116" s="428" t="s">
        <v>2106</v>
      </c>
      <c r="Q116" s="439" t="s">
        <v>276</v>
      </c>
    </row>
    <row r="117" spans="1:17" s="430" customFormat="1" ht="42" customHeight="1">
      <c r="A117" s="416" t="s">
        <v>2229</v>
      </c>
      <c r="B117" s="365" t="s">
        <v>2230</v>
      </c>
      <c r="C117" s="365" t="s">
        <v>2394</v>
      </c>
      <c r="D117" s="365" t="s">
        <v>2395</v>
      </c>
      <c r="E117" s="366" t="str">
        <f t="shared" si="6"/>
        <v>防府市東松崎町４－１６</v>
      </c>
      <c r="F117" s="366" t="s">
        <v>2231</v>
      </c>
      <c r="G117" s="403">
        <v>43313</v>
      </c>
      <c r="H117" s="401">
        <v>10</v>
      </c>
      <c r="I117" s="366" t="s">
        <v>2396</v>
      </c>
      <c r="J117" s="433"/>
      <c r="K117" s="426" t="s">
        <v>887</v>
      </c>
      <c r="L117" s="475">
        <v>35206</v>
      </c>
      <c r="M117" s="366" t="s">
        <v>873</v>
      </c>
      <c r="N117" s="366" t="s">
        <v>2397</v>
      </c>
      <c r="O117" s="427" t="s">
        <v>2722</v>
      </c>
      <c r="P117" s="428" t="s">
        <v>2106</v>
      </c>
      <c r="Q117" s="439" t="s">
        <v>276</v>
      </c>
    </row>
    <row r="118" spans="1:17" s="430" customFormat="1" ht="42" customHeight="1">
      <c r="A118" s="416" t="s">
        <v>3312</v>
      </c>
      <c r="B118" s="365" t="s">
        <v>2398</v>
      </c>
      <c r="C118" s="365" t="s">
        <v>2399</v>
      </c>
      <c r="D118" s="365" t="s">
        <v>2400</v>
      </c>
      <c r="E118" s="366" t="str">
        <f t="shared" si="6"/>
        <v>防府市田島１２２４</v>
      </c>
      <c r="F118" s="366" t="s">
        <v>3313</v>
      </c>
      <c r="G118" s="403">
        <v>43374</v>
      </c>
      <c r="H118" s="401">
        <v>10</v>
      </c>
      <c r="I118" s="366" t="s">
        <v>3314</v>
      </c>
      <c r="J118" s="433" t="s">
        <v>2721</v>
      </c>
      <c r="K118" s="426" t="s">
        <v>887</v>
      </c>
      <c r="L118" s="475">
        <v>35206</v>
      </c>
      <c r="M118" s="366" t="s">
        <v>873</v>
      </c>
      <c r="N118" s="366" t="s">
        <v>2401</v>
      </c>
      <c r="O118" s="427" t="s">
        <v>3315</v>
      </c>
      <c r="P118" s="428" t="s">
        <v>2106</v>
      </c>
      <c r="Q118" s="439" t="s">
        <v>276</v>
      </c>
    </row>
    <row r="119" spans="1:17" s="430" customFormat="1" ht="42" customHeight="1">
      <c r="A119" s="416" t="s">
        <v>3316</v>
      </c>
      <c r="B119" s="365" t="s">
        <v>3317</v>
      </c>
      <c r="C119" s="365" t="s">
        <v>2394</v>
      </c>
      <c r="D119" s="365" t="s">
        <v>3858</v>
      </c>
      <c r="E119" s="366" t="str">
        <f>M119&amp;N119</f>
        <v>防府市迫戸町2-46</v>
      </c>
      <c r="F119" s="366" t="s">
        <v>4025</v>
      </c>
      <c r="G119" s="403">
        <v>44105</v>
      </c>
      <c r="H119" s="401">
        <v>10</v>
      </c>
      <c r="I119" s="366" t="s">
        <v>3318</v>
      </c>
      <c r="J119" s="433"/>
      <c r="K119" s="426" t="s">
        <v>887</v>
      </c>
      <c r="L119" s="475">
        <v>35206</v>
      </c>
      <c r="M119" s="366" t="s">
        <v>283</v>
      </c>
      <c r="N119" s="366" t="s">
        <v>3319</v>
      </c>
      <c r="O119" s="427" t="s">
        <v>3320</v>
      </c>
      <c r="P119" s="428" t="str">
        <f aca="true" t="shared" si="7" ref="P119:P127">IF(Q119="","",IF(OR(Q119="国",Q119="県",Q119="市町",Q119="組合その他"),"（公立）","（私立）"))</f>
        <v>（私立）</v>
      </c>
      <c r="Q119" s="439" t="s">
        <v>276</v>
      </c>
    </row>
    <row r="120" spans="1:17" s="430" customFormat="1" ht="42" customHeight="1">
      <c r="A120" s="416" t="s">
        <v>3722</v>
      </c>
      <c r="B120" s="365" t="s">
        <v>3723</v>
      </c>
      <c r="C120" s="365" t="s">
        <v>3859</v>
      </c>
      <c r="D120" s="365" t="s">
        <v>3860</v>
      </c>
      <c r="E120" s="366" t="str">
        <f>M120&amp;N120</f>
        <v>防府市東三田尻１丁目１－３５</v>
      </c>
      <c r="F120" s="366" t="s">
        <v>3861</v>
      </c>
      <c r="G120" s="403">
        <v>44440</v>
      </c>
      <c r="H120" s="401">
        <v>10</v>
      </c>
      <c r="I120" s="366" t="s">
        <v>3862</v>
      </c>
      <c r="J120" s="433" t="s">
        <v>2618</v>
      </c>
      <c r="K120" s="426" t="s">
        <v>887</v>
      </c>
      <c r="L120" s="475">
        <v>35206</v>
      </c>
      <c r="M120" s="366" t="s">
        <v>283</v>
      </c>
      <c r="N120" s="366" t="s">
        <v>3727</v>
      </c>
      <c r="O120" s="427" t="s">
        <v>3728</v>
      </c>
      <c r="P120" s="428" t="str">
        <f>IF(Q120="","",IF(OR(Q120="国",Q120="県",Q120="市町",Q120="組合その他"),"（公立）","（私立）"))</f>
        <v>（私立）</v>
      </c>
      <c r="Q120" s="439" t="s">
        <v>276</v>
      </c>
    </row>
    <row r="121" spans="1:17" s="430" customFormat="1" ht="42" customHeight="1">
      <c r="A121" s="416" t="s">
        <v>3863</v>
      </c>
      <c r="B121" s="365" t="s">
        <v>3864</v>
      </c>
      <c r="C121" s="365" t="s">
        <v>3865</v>
      </c>
      <c r="D121" s="365" t="s">
        <v>3866</v>
      </c>
      <c r="E121" s="366" t="str">
        <f>M121&amp;N121</f>
        <v>防府市自力町4-17</v>
      </c>
      <c r="F121" s="366" t="s">
        <v>3867</v>
      </c>
      <c r="G121" s="403">
        <v>44440</v>
      </c>
      <c r="H121" s="401">
        <v>10</v>
      </c>
      <c r="I121" s="366" t="s">
        <v>3868</v>
      </c>
      <c r="J121" s="433"/>
      <c r="K121" s="426" t="s">
        <v>887</v>
      </c>
      <c r="L121" s="475">
        <v>35206</v>
      </c>
      <c r="M121" s="366" t="s">
        <v>283</v>
      </c>
      <c r="N121" s="366" t="s">
        <v>3869</v>
      </c>
      <c r="O121" s="427" t="s">
        <v>3870</v>
      </c>
      <c r="P121" s="428" t="str">
        <f>IF(Q121="","",IF(OR(Q121="国",Q121="県",Q121="市町",Q121="組合その他"),"（公立）","（私立）"))</f>
        <v>（私立）</v>
      </c>
      <c r="Q121" s="439" t="s">
        <v>276</v>
      </c>
    </row>
    <row r="122" spans="1:17" s="430" customFormat="1" ht="42" customHeight="1">
      <c r="A122" s="416" t="s">
        <v>3729</v>
      </c>
      <c r="B122" s="365" t="s">
        <v>3730</v>
      </c>
      <c r="C122" s="365" t="s">
        <v>3731</v>
      </c>
      <c r="D122" s="365" t="s">
        <v>3732</v>
      </c>
      <c r="E122" s="366" t="str">
        <f>M122&amp;N122</f>
        <v>防府市大字田島526-2</v>
      </c>
      <c r="F122" s="366" t="s">
        <v>3313</v>
      </c>
      <c r="G122" s="403">
        <v>44562</v>
      </c>
      <c r="H122" s="401">
        <v>10</v>
      </c>
      <c r="I122" s="366" t="s">
        <v>3733</v>
      </c>
      <c r="J122" s="433" t="s">
        <v>991</v>
      </c>
      <c r="K122" s="426" t="s">
        <v>887</v>
      </c>
      <c r="L122" s="475">
        <v>35206</v>
      </c>
      <c r="M122" s="366" t="s">
        <v>283</v>
      </c>
      <c r="N122" s="463" t="s">
        <v>3734</v>
      </c>
      <c r="O122" s="478" t="s">
        <v>3735</v>
      </c>
      <c r="P122" s="427" t="str">
        <f>IF(Q122="","",IF(OR(Q122="国",Q122="県",Q122="市町",Q122="組合その他"),"（公立）","（私立）"))</f>
        <v>（私立）</v>
      </c>
      <c r="Q122" s="439" t="s">
        <v>276</v>
      </c>
    </row>
    <row r="123" spans="1:17" s="430" customFormat="1" ht="40.5" customHeight="1">
      <c r="A123" s="416" t="s">
        <v>4210</v>
      </c>
      <c r="B123" s="365" t="s">
        <v>2398</v>
      </c>
      <c r="C123" s="365" t="s">
        <v>4211</v>
      </c>
      <c r="D123" s="365" t="s">
        <v>4212</v>
      </c>
      <c r="E123" s="366" t="str">
        <f>M123&amp;N123</f>
        <v>防府市田島１３１４１</v>
      </c>
      <c r="F123" s="366" t="s">
        <v>3313</v>
      </c>
      <c r="G123" s="403">
        <v>44682</v>
      </c>
      <c r="H123" s="401">
        <v>10</v>
      </c>
      <c r="I123" s="366" t="s">
        <v>3314</v>
      </c>
      <c r="J123" s="433"/>
      <c r="K123" s="426" t="s">
        <v>887</v>
      </c>
      <c r="L123" s="428">
        <v>35203</v>
      </c>
      <c r="M123" s="437" t="s">
        <v>283</v>
      </c>
      <c r="N123" s="366" t="s">
        <v>4213</v>
      </c>
      <c r="O123" s="427" t="s">
        <v>4214</v>
      </c>
      <c r="P123" s="466" t="str">
        <f>IF(Q123="","",IF(OR(Q123="国",Q123="県",Q123="市町",Q123="組合その他"),"（公立）","（私立）"))</f>
        <v>（私立）</v>
      </c>
      <c r="Q123" s="439" t="s">
        <v>276</v>
      </c>
    </row>
    <row r="124" spans="1:17" s="430" customFormat="1" ht="42.75" customHeight="1">
      <c r="A124" s="416" t="s">
        <v>993</v>
      </c>
      <c r="B124" s="365" t="s">
        <v>1439</v>
      </c>
      <c r="C124" s="365" t="s">
        <v>1440</v>
      </c>
      <c r="D124" s="365" t="s">
        <v>4375</v>
      </c>
      <c r="E124" s="366" t="str">
        <f t="shared" si="6"/>
        <v>下松市生野屋南1丁目11-1</v>
      </c>
      <c r="F124" s="366" t="s">
        <v>1094</v>
      </c>
      <c r="G124" s="403">
        <v>41365</v>
      </c>
      <c r="H124" s="401">
        <v>10</v>
      </c>
      <c r="I124" s="366" t="s">
        <v>1494</v>
      </c>
      <c r="J124" s="433" t="s">
        <v>2618</v>
      </c>
      <c r="K124" s="426" t="s">
        <v>887</v>
      </c>
      <c r="L124" s="428">
        <v>35207</v>
      </c>
      <c r="M124" s="437" t="s">
        <v>284</v>
      </c>
      <c r="N124" s="437" t="s">
        <v>994</v>
      </c>
      <c r="O124" s="437" t="s">
        <v>2720</v>
      </c>
      <c r="P124" s="428" t="str">
        <f t="shared" si="7"/>
        <v>（私立）</v>
      </c>
      <c r="Q124" s="439" t="s">
        <v>276</v>
      </c>
    </row>
    <row r="125" spans="1:17" s="468" customFormat="1" ht="42.75" customHeight="1">
      <c r="A125" s="364" t="s">
        <v>1970</v>
      </c>
      <c r="B125" s="365" t="s">
        <v>1439</v>
      </c>
      <c r="C125" s="365" t="s">
        <v>2719</v>
      </c>
      <c r="D125" s="365" t="s">
        <v>2718</v>
      </c>
      <c r="E125" s="366" t="str">
        <f t="shared" si="6"/>
        <v>下松市生野屋5丁目10-1</v>
      </c>
      <c r="F125" s="366" t="s">
        <v>2717</v>
      </c>
      <c r="G125" s="403">
        <v>42095</v>
      </c>
      <c r="H125" s="401">
        <v>10</v>
      </c>
      <c r="I125" s="366" t="s">
        <v>2716</v>
      </c>
      <c r="J125" s="369" t="s">
        <v>2618</v>
      </c>
      <c r="K125" s="426" t="s">
        <v>887</v>
      </c>
      <c r="L125" s="366">
        <v>35207</v>
      </c>
      <c r="M125" s="366" t="s">
        <v>2715</v>
      </c>
      <c r="N125" s="427" t="s">
        <v>2714</v>
      </c>
      <c r="O125" s="366" t="s">
        <v>2713</v>
      </c>
      <c r="P125" s="427" t="str">
        <f t="shared" si="7"/>
        <v>（私立）</v>
      </c>
      <c r="Q125" s="474" t="s">
        <v>276</v>
      </c>
    </row>
    <row r="126" spans="1:17" s="430" customFormat="1" ht="42.75" customHeight="1">
      <c r="A126" s="416" t="s">
        <v>2005</v>
      </c>
      <c r="B126" s="365" t="s">
        <v>1844</v>
      </c>
      <c r="C126" s="365" t="s">
        <v>1845</v>
      </c>
      <c r="D126" s="365" t="s">
        <v>1846</v>
      </c>
      <c r="E126" s="366" t="str">
        <f t="shared" si="6"/>
        <v>下松市南花岡4丁目2－15</v>
      </c>
      <c r="F126" s="366" t="s">
        <v>3321</v>
      </c>
      <c r="G126" s="403">
        <v>41671</v>
      </c>
      <c r="H126" s="401">
        <v>10</v>
      </c>
      <c r="I126" s="366" t="s">
        <v>3322</v>
      </c>
      <c r="J126" s="433" t="s">
        <v>991</v>
      </c>
      <c r="K126" s="426" t="s">
        <v>887</v>
      </c>
      <c r="L126" s="428">
        <v>35207</v>
      </c>
      <c r="M126" s="437" t="s">
        <v>284</v>
      </c>
      <c r="N126" s="366" t="s">
        <v>1847</v>
      </c>
      <c r="O126" s="427" t="s">
        <v>1971</v>
      </c>
      <c r="P126" s="437" t="str">
        <f t="shared" si="7"/>
        <v>（私立）</v>
      </c>
      <c r="Q126" s="439" t="s">
        <v>276</v>
      </c>
    </row>
    <row r="127" spans="1:17" s="430" customFormat="1" ht="57" customHeight="1">
      <c r="A127" s="416" t="s">
        <v>2035</v>
      </c>
      <c r="B127" s="365" t="s">
        <v>2036</v>
      </c>
      <c r="C127" s="365" t="s">
        <v>2037</v>
      </c>
      <c r="D127" s="365" t="s">
        <v>2402</v>
      </c>
      <c r="E127" s="366" t="str">
        <f t="shared" si="6"/>
        <v>下松市西柳３丁目4-27</v>
      </c>
      <c r="F127" s="366" t="s">
        <v>3323</v>
      </c>
      <c r="G127" s="403">
        <v>42339</v>
      </c>
      <c r="H127" s="401">
        <v>10</v>
      </c>
      <c r="I127" s="366" t="s">
        <v>3324</v>
      </c>
      <c r="J127" s="433" t="s">
        <v>991</v>
      </c>
      <c r="K127" s="426" t="s">
        <v>887</v>
      </c>
      <c r="L127" s="428">
        <v>35207</v>
      </c>
      <c r="M127" s="437" t="s">
        <v>284</v>
      </c>
      <c r="N127" s="366" t="s">
        <v>3325</v>
      </c>
      <c r="O127" s="427" t="s">
        <v>3326</v>
      </c>
      <c r="P127" s="437" t="str">
        <f t="shared" si="7"/>
        <v>（私立）</v>
      </c>
      <c r="Q127" s="439" t="s">
        <v>276</v>
      </c>
    </row>
    <row r="128" spans="1:17" s="430" customFormat="1" ht="42.75" customHeight="1">
      <c r="A128" s="416" t="s">
        <v>3327</v>
      </c>
      <c r="B128" s="365" t="s">
        <v>2252</v>
      </c>
      <c r="C128" s="365" t="s">
        <v>3328</v>
      </c>
      <c r="D128" s="365" t="s">
        <v>3329</v>
      </c>
      <c r="E128" s="366" t="str">
        <f t="shared" si="6"/>
        <v>下松市生野屋西三丁目2番16号</v>
      </c>
      <c r="F128" s="366" t="s">
        <v>3176</v>
      </c>
      <c r="G128" s="403">
        <v>43101</v>
      </c>
      <c r="H128" s="401">
        <v>10</v>
      </c>
      <c r="I128" s="366" t="s">
        <v>3330</v>
      </c>
      <c r="J128" s="433"/>
      <c r="K128" s="426" t="s">
        <v>887</v>
      </c>
      <c r="L128" s="428">
        <v>35207</v>
      </c>
      <c r="M128" s="366" t="s">
        <v>2253</v>
      </c>
      <c r="N128" s="366" t="s">
        <v>2254</v>
      </c>
      <c r="O128" s="427" t="s">
        <v>3331</v>
      </c>
      <c r="P128" s="428" t="s">
        <v>2106</v>
      </c>
      <c r="Q128" s="439" t="s">
        <v>276</v>
      </c>
    </row>
    <row r="129" spans="1:17" s="430" customFormat="1" ht="42.75" customHeight="1">
      <c r="A129" s="416" t="s">
        <v>3332</v>
      </c>
      <c r="B129" s="365" t="s">
        <v>2252</v>
      </c>
      <c r="C129" s="365" t="s">
        <v>3328</v>
      </c>
      <c r="D129" s="365" t="s">
        <v>3871</v>
      </c>
      <c r="E129" s="366" t="str">
        <f t="shared" si="6"/>
        <v>下松市大字東豊井１３０３－９</v>
      </c>
      <c r="F129" s="366" t="s">
        <v>3333</v>
      </c>
      <c r="G129" s="403" t="s">
        <v>2562</v>
      </c>
      <c r="H129" s="401">
        <v>10</v>
      </c>
      <c r="I129" s="366" t="s">
        <v>3334</v>
      </c>
      <c r="J129" s="433"/>
      <c r="K129" s="426" t="s">
        <v>887</v>
      </c>
      <c r="L129" s="428">
        <v>35207</v>
      </c>
      <c r="M129" s="366" t="s">
        <v>2253</v>
      </c>
      <c r="N129" s="366" t="s">
        <v>2563</v>
      </c>
      <c r="O129" s="427" t="s">
        <v>3335</v>
      </c>
      <c r="P129" s="428" t="s">
        <v>2106</v>
      </c>
      <c r="Q129" s="439" t="s">
        <v>276</v>
      </c>
    </row>
    <row r="130" spans="1:17" s="430" customFormat="1" ht="42.75" customHeight="1">
      <c r="A130" s="416" t="s">
        <v>3736</v>
      </c>
      <c r="B130" s="365" t="s">
        <v>3737</v>
      </c>
      <c r="C130" s="365" t="s">
        <v>3738</v>
      </c>
      <c r="D130" s="365" t="s">
        <v>3739</v>
      </c>
      <c r="E130" s="366" t="str">
        <f t="shared" si="6"/>
        <v>下松市西豊井915-1　ＹＫビル201号</v>
      </c>
      <c r="F130" s="366" t="s">
        <v>3323</v>
      </c>
      <c r="G130" s="403">
        <v>44652</v>
      </c>
      <c r="H130" s="401">
        <v>10</v>
      </c>
      <c r="I130" s="366" t="s">
        <v>3740</v>
      </c>
      <c r="J130" s="433" t="s">
        <v>991</v>
      </c>
      <c r="K130" s="426" t="s">
        <v>887</v>
      </c>
      <c r="L130" s="428">
        <v>35207</v>
      </c>
      <c r="M130" s="366" t="s">
        <v>2253</v>
      </c>
      <c r="N130" s="366" t="s">
        <v>3741</v>
      </c>
      <c r="O130" s="427" t="s">
        <v>3742</v>
      </c>
      <c r="P130" s="428" t="s">
        <v>2106</v>
      </c>
      <c r="Q130" s="439" t="s">
        <v>276</v>
      </c>
    </row>
    <row r="131" spans="1:17" s="430" customFormat="1" ht="53.25" customHeight="1">
      <c r="A131" s="364" t="s">
        <v>4215</v>
      </c>
      <c r="B131" s="365" t="s">
        <v>4216</v>
      </c>
      <c r="C131" s="365" t="s">
        <v>4217</v>
      </c>
      <c r="D131" s="365" t="s">
        <v>4218</v>
      </c>
      <c r="E131" s="366" t="str">
        <f>M131&amp;N131</f>
        <v>下松市古川町3丁目1番2号</v>
      </c>
      <c r="F131" s="366" t="s">
        <v>4219</v>
      </c>
      <c r="G131" s="403">
        <v>44927</v>
      </c>
      <c r="H131" s="401">
        <v>10</v>
      </c>
      <c r="I131" s="366" t="s">
        <v>4220</v>
      </c>
      <c r="J131" s="433"/>
      <c r="K131" s="408" t="s">
        <v>887</v>
      </c>
      <c r="L131" s="411">
        <v>35215</v>
      </c>
      <c r="M131" s="411" t="s">
        <v>284</v>
      </c>
      <c r="N131" s="434" t="s">
        <v>4221</v>
      </c>
      <c r="O131" s="434" t="s">
        <v>4222</v>
      </c>
      <c r="P131" s="406" t="str">
        <f aca="true" t="shared" si="8" ref="P131:P136">IF(Q131="","",IF(OR(Q131="国",Q131="県",Q131="市町",Q131="組合その他"),"（公立）","（私立）"))</f>
        <v>（私立）</v>
      </c>
      <c r="Q131" s="439" t="s">
        <v>271</v>
      </c>
    </row>
    <row r="132" spans="1:17" s="363" customFormat="1" ht="42" customHeight="1">
      <c r="A132" s="416" t="s">
        <v>1962</v>
      </c>
      <c r="B132" s="365" t="s">
        <v>1441</v>
      </c>
      <c r="C132" s="365" t="s">
        <v>1442</v>
      </c>
      <c r="D132" s="365" t="s">
        <v>995</v>
      </c>
      <c r="E132" s="366" t="str">
        <f t="shared" si="6"/>
        <v>岩国市錦見7丁目2-16</v>
      </c>
      <c r="F132" s="366" t="s">
        <v>1311</v>
      </c>
      <c r="G132" s="403">
        <v>41275</v>
      </c>
      <c r="H132" s="401">
        <v>10</v>
      </c>
      <c r="I132" s="366" t="s">
        <v>1495</v>
      </c>
      <c r="J132" s="433" t="s">
        <v>2618</v>
      </c>
      <c r="K132" s="426" t="s">
        <v>887</v>
      </c>
      <c r="L132" s="366">
        <v>35208</v>
      </c>
      <c r="M132" s="437" t="s">
        <v>876</v>
      </c>
      <c r="N132" s="366" t="s">
        <v>2168</v>
      </c>
      <c r="O132" s="427" t="s">
        <v>1963</v>
      </c>
      <c r="P132" s="428" t="str">
        <f t="shared" si="8"/>
        <v>（私立）</v>
      </c>
      <c r="Q132" s="439" t="s">
        <v>276</v>
      </c>
    </row>
    <row r="133" spans="1:17" s="363" customFormat="1" ht="42" customHeight="1">
      <c r="A133" s="416" t="s">
        <v>996</v>
      </c>
      <c r="B133" s="365" t="s">
        <v>1972</v>
      </c>
      <c r="C133" s="365" t="s">
        <v>1973</v>
      </c>
      <c r="D133" s="365" t="s">
        <v>997</v>
      </c>
      <c r="E133" s="366" t="str">
        <f t="shared" si="6"/>
        <v>岩国市門前町2-33-3</v>
      </c>
      <c r="F133" s="366" t="s">
        <v>1235</v>
      </c>
      <c r="G133" s="403">
        <v>41365</v>
      </c>
      <c r="H133" s="401">
        <v>10</v>
      </c>
      <c r="I133" s="366" t="s">
        <v>2712</v>
      </c>
      <c r="J133" s="433"/>
      <c r="K133" s="426" t="s">
        <v>887</v>
      </c>
      <c r="L133" s="366">
        <v>35208</v>
      </c>
      <c r="M133" s="437" t="s">
        <v>1020</v>
      </c>
      <c r="N133" s="366" t="s">
        <v>2038</v>
      </c>
      <c r="O133" s="427" t="s">
        <v>2711</v>
      </c>
      <c r="P133" s="428" t="str">
        <f t="shared" si="8"/>
        <v>（私立）</v>
      </c>
      <c r="Q133" s="439" t="s">
        <v>276</v>
      </c>
    </row>
    <row r="134" spans="1:17" s="468" customFormat="1" ht="42" customHeight="1">
      <c r="A134" s="416" t="s">
        <v>2710</v>
      </c>
      <c r="B134" s="365" t="s">
        <v>1972</v>
      </c>
      <c r="C134" s="365" t="s">
        <v>1973</v>
      </c>
      <c r="D134" s="365" t="s">
        <v>997</v>
      </c>
      <c r="E134" s="366" t="str">
        <f t="shared" si="6"/>
        <v>岩国市車町2丁目7番25号</v>
      </c>
      <c r="F134" s="366" t="s">
        <v>1096</v>
      </c>
      <c r="G134" s="403">
        <v>41852</v>
      </c>
      <c r="H134" s="401">
        <v>10</v>
      </c>
      <c r="I134" s="366" t="s">
        <v>2709</v>
      </c>
      <c r="J134" s="433" t="s">
        <v>991</v>
      </c>
      <c r="K134" s="426" t="s">
        <v>887</v>
      </c>
      <c r="L134" s="366">
        <v>35208</v>
      </c>
      <c r="M134" s="427" t="s">
        <v>1020</v>
      </c>
      <c r="N134" s="366" t="s">
        <v>2256</v>
      </c>
      <c r="O134" s="427" t="s">
        <v>2708</v>
      </c>
      <c r="P134" s="473" t="str">
        <f t="shared" si="8"/>
        <v>（私立）</v>
      </c>
      <c r="Q134" s="474" t="s">
        <v>276</v>
      </c>
    </row>
    <row r="135" spans="1:17" s="430" customFormat="1" ht="57" customHeight="1">
      <c r="A135" s="416" t="s">
        <v>2180</v>
      </c>
      <c r="B135" s="365" t="s">
        <v>2181</v>
      </c>
      <c r="C135" s="365" t="s">
        <v>1841</v>
      </c>
      <c r="D135" s="365" t="s">
        <v>2403</v>
      </c>
      <c r="E135" s="366" t="str">
        <f t="shared" si="6"/>
        <v>岩国市南岩国町2-78-32</v>
      </c>
      <c r="F135" s="366" t="s">
        <v>2039</v>
      </c>
      <c r="G135" s="403">
        <v>41548</v>
      </c>
      <c r="H135" s="401">
        <v>10</v>
      </c>
      <c r="I135" s="366" t="s">
        <v>2707</v>
      </c>
      <c r="J135" s="433"/>
      <c r="K135" s="426" t="s">
        <v>887</v>
      </c>
      <c r="L135" s="428">
        <v>35208</v>
      </c>
      <c r="M135" s="437" t="s">
        <v>876</v>
      </c>
      <c r="N135" s="366" t="s">
        <v>2040</v>
      </c>
      <c r="O135" s="427" t="s">
        <v>2706</v>
      </c>
      <c r="P135" s="437" t="str">
        <f t="shared" si="8"/>
        <v>（私立）</v>
      </c>
      <c r="Q135" s="439" t="s">
        <v>276</v>
      </c>
    </row>
    <row r="136" spans="1:17" s="430" customFormat="1" ht="57" customHeight="1">
      <c r="A136" s="364" t="s">
        <v>2041</v>
      </c>
      <c r="B136" s="365" t="s">
        <v>3424</v>
      </c>
      <c r="C136" s="365" t="s">
        <v>1841</v>
      </c>
      <c r="D136" s="365" t="s">
        <v>3425</v>
      </c>
      <c r="E136" s="366" t="str">
        <f t="shared" si="6"/>
        <v>岩国市南岩国町2-78-32</v>
      </c>
      <c r="F136" s="366" t="s">
        <v>3426</v>
      </c>
      <c r="G136" s="403">
        <v>42461</v>
      </c>
      <c r="H136" s="401">
        <v>10</v>
      </c>
      <c r="I136" s="366" t="s">
        <v>2182</v>
      </c>
      <c r="J136" s="433"/>
      <c r="K136" s="426" t="s">
        <v>887</v>
      </c>
      <c r="L136" s="428">
        <v>35208</v>
      </c>
      <c r="M136" s="437" t="s">
        <v>876</v>
      </c>
      <c r="N136" s="366" t="s">
        <v>2040</v>
      </c>
      <c r="O136" s="427" t="s">
        <v>3427</v>
      </c>
      <c r="P136" s="437" t="str">
        <f t="shared" si="8"/>
        <v>（私立）</v>
      </c>
      <c r="Q136" s="439" t="s">
        <v>276</v>
      </c>
    </row>
    <row r="137" spans="1:17" s="430" customFormat="1" ht="48.75" customHeight="1">
      <c r="A137" s="364" t="s">
        <v>3336</v>
      </c>
      <c r="B137" s="365" t="s">
        <v>3872</v>
      </c>
      <c r="C137" s="365" t="s">
        <v>3873</v>
      </c>
      <c r="D137" s="365" t="s">
        <v>4223</v>
      </c>
      <c r="E137" s="366" t="str">
        <f t="shared" si="6"/>
        <v>岩国市周東町下久原1260</v>
      </c>
      <c r="F137" s="366" t="s">
        <v>2632</v>
      </c>
      <c r="G137" s="403">
        <v>42705</v>
      </c>
      <c r="H137" s="401">
        <v>10</v>
      </c>
      <c r="I137" s="366" t="s">
        <v>4036</v>
      </c>
      <c r="J137" s="433"/>
      <c r="K137" s="426" t="s">
        <v>887</v>
      </c>
      <c r="L137" s="428">
        <v>35208</v>
      </c>
      <c r="M137" s="437" t="s">
        <v>876</v>
      </c>
      <c r="N137" s="366" t="s">
        <v>2113</v>
      </c>
      <c r="O137" s="427" t="s">
        <v>3337</v>
      </c>
      <c r="P137" s="437" t="s">
        <v>2106</v>
      </c>
      <c r="Q137" s="439" t="s">
        <v>276</v>
      </c>
    </row>
    <row r="138" spans="1:17" s="430" customFormat="1" ht="42.75" customHeight="1">
      <c r="A138" s="416" t="s">
        <v>3338</v>
      </c>
      <c r="B138" s="365" t="s">
        <v>3874</v>
      </c>
      <c r="C138" s="365" t="s">
        <v>3875</v>
      </c>
      <c r="D138" s="365" t="s">
        <v>2255</v>
      </c>
      <c r="E138" s="463" t="str">
        <f t="shared" si="6"/>
        <v>岩国市門前町2-33-3</v>
      </c>
      <c r="F138" s="366" t="s">
        <v>3339</v>
      </c>
      <c r="G138" s="403">
        <v>42948</v>
      </c>
      <c r="H138" s="401">
        <v>10</v>
      </c>
      <c r="I138" s="366" t="s">
        <v>3340</v>
      </c>
      <c r="J138" s="433"/>
      <c r="K138" s="426" t="s">
        <v>887</v>
      </c>
      <c r="L138" s="428">
        <v>35208</v>
      </c>
      <c r="M138" s="366" t="s">
        <v>876</v>
      </c>
      <c r="N138" s="366" t="s">
        <v>2038</v>
      </c>
      <c r="O138" s="427" t="s">
        <v>3341</v>
      </c>
      <c r="P138" s="428" t="s">
        <v>2106</v>
      </c>
      <c r="Q138" s="439" t="s">
        <v>276</v>
      </c>
    </row>
    <row r="139" spans="1:17" s="430" customFormat="1" ht="42.75" customHeight="1">
      <c r="A139" s="416" t="s">
        <v>3205</v>
      </c>
      <c r="B139" s="365" t="s">
        <v>2546</v>
      </c>
      <c r="C139" s="365" t="s">
        <v>3744</v>
      </c>
      <c r="D139" s="365" t="s">
        <v>2547</v>
      </c>
      <c r="E139" s="366" t="str">
        <f t="shared" si="6"/>
        <v>岩国市錦見8丁目14-26</v>
      </c>
      <c r="F139" s="366" t="s">
        <v>3206</v>
      </c>
      <c r="G139" s="403" t="s">
        <v>2548</v>
      </c>
      <c r="H139" s="401">
        <v>10</v>
      </c>
      <c r="I139" s="366" t="s">
        <v>3207</v>
      </c>
      <c r="J139" s="433" t="s">
        <v>991</v>
      </c>
      <c r="K139" s="426" t="s">
        <v>887</v>
      </c>
      <c r="L139" s="428">
        <v>35208</v>
      </c>
      <c r="M139" s="366" t="s">
        <v>876</v>
      </c>
      <c r="N139" s="366" t="s">
        <v>2549</v>
      </c>
      <c r="O139" s="427" t="s">
        <v>3208</v>
      </c>
      <c r="P139" s="428" t="s">
        <v>2106</v>
      </c>
      <c r="Q139" s="439" t="s">
        <v>276</v>
      </c>
    </row>
    <row r="140" spans="1:17" s="430" customFormat="1" ht="42.75" customHeight="1">
      <c r="A140" s="416" t="s">
        <v>3342</v>
      </c>
      <c r="B140" s="365" t="s">
        <v>3874</v>
      </c>
      <c r="C140" s="365" t="s">
        <v>3875</v>
      </c>
      <c r="D140" s="365" t="s">
        <v>997</v>
      </c>
      <c r="E140" s="463" t="str">
        <f>M140&amp;N140</f>
        <v>岩国市今津町1丁目12-1</v>
      </c>
      <c r="F140" s="366" t="s">
        <v>3343</v>
      </c>
      <c r="G140" s="403">
        <v>44105</v>
      </c>
      <c r="H140" s="401">
        <v>10</v>
      </c>
      <c r="I140" s="366" t="s">
        <v>4037</v>
      </c>
      <c r="J140" s="433"/>
      <c r="K140" s="426" t="s">
        <v>887</v>
      </c>
      <c r="L140" s="428">
        <v>35208</v>
      </c>
      <c r="M140" s="366" t="s">
        <v>876</v>
      </c>
      <c r="N140" s="366" t="s">
        <v>3344</v>
      </c>
      <c r="O140" s="427" t="s">
        <v>3345</v>
      </c>
      <c r="P140" s="428" t="str">
        <f>IF(Q140="","",IF(OR(Q140="国",Q140="県",Q140="市町",Q140="組合その他"),"（公立）","（私立）"))</f>
        <v>（私立）</v>
      </c>
      <c r="Q140" s="439" t="s">
        <v>276</v>
      </c>
    </row>
    <row r="141" spans="1:17" s="430" customFormat="1" ht="42.75" customHeight="1">
      <c r="A141" s="416" t="s">
        <v>3745</v>
      </c>
      <c r="B141" s="365" t="s">
        <v>3746</v>
      </c>
      <c r="C141" s="365" t="s">
        <v>3747</v>
      </c>
      <c r="D141" s="365" t="s">
        <v>4224</v>
      </c>
      <c r="E141" s="463" t="str">
        <f>M141&amp;N141</f>
        <v>岩国市由宇町北1丁目11-1　第3国重ビル1階101号</v>
      </c>
      <c r="F141" s="366" t="s">
        <v>3748</v>
      </c>
      <c r="G141" s="403">
        <v>44501</v>
      </c>
      <c r="H141" s="401">
        <v>10</v>
      </c>
      <c r="I141" s="366" t="s">
        <v>3749</v>
      </c>
      <c r="J141" s="433" t="s">
        <v>2618</v>
      </c>
      <c r="K141" s="426" t="s">
        <v>887</v>
      </c>
      <c r="L141" s="428">
        <v>35208</v>
      </c>
      <c r="M141" s="366" t="s">
        <v>876</v>
      </c>
      <c r="N141" s="366" t="s">
        <v>3750</v>
      </c>
      <c r="O141" s="427" t="s">
        <v>3751</v>
      </c>
      <c r="P141" s="428" t="str">
        <f>IF(Q141="","",IF(OR(Q141="国",Q141="県",Q141="市町",Q141="組合その他"),"（公立）","（私立）"))</f>
        <v>（私立）</v>
      </c>
      <c r="Q141" s="439" t="s">
        <v>276</v>
      </c>
    </row>
    <row r="142" spans="1:17" s="430" customFormat="1" ht="42.75" customHeight="1">
      <c r="A142" s="551" t="s">
        <v>4225</v>
      </c>
      <c r="B142" s="365" t="s">
        <v>4226</v>
      </c>
      <c r="C142" s="365" t="s">
        <v>4227</v>
      </c>
      <c r="D142" s="365" t="s">
        <v>4228</v>
      </c>
      <c r="E142" s="463" t="str">
        <f>M142&amp;N142</f>
        <v>岩国市牛野谷町1丁目5番7号</v>
      </c>
      <c r="F142" s="366" t="s">
        <v>4229</v>
      </c>
      <c r="G142" s="403">
        <v>45017</v>
      </c>
      <c r="H142" s="401">
        <v>10</v>
      </c>
      <c r="I142" s="366" t="s">
        <v>4230</v>
      </c>
      <c r="J142" s="433"/>
      <c r="K142" s="426" t="s">
        <v>887</v>
      </c>
      <c r="L142" s="428">
        <v>35208</v>
      </c>
      <c r="M142" s="366" t="s">
        <v>876</v>
      </c>
      <c r="N142" s="366" t="s">
        <v>4231</v>
      </c>
      <c r="O142" s="427" t="s">
        <v>4232</v>
      </c>
      <c r="P142" s="428" t="str">
        <f>IF(Q142="","",IF(OR(Q142="国",Q142="県",Q142="市町",Q142="組合その他"),"（公立）","（私立）"))</f>
        <v>（私立）</v>
      </c>
      <c r="Q142" s="439" t="s">
        <v>276</v>
      </c>
    </row>
    <row r="143" spans="1:17" s="363" customFormat="1" ht="42.75" customHeight="1">
      <c r="A143" s="364" t="s">
        <v>878</v>
      </c>
      <c r="B143" s="365" t="s">
        <v>879</v>
      </c>
      <c r="C143" s="365" t="s">
        <v>2705</v>
      </c>
      <c r="D143" s="365" t="s">
        <v>3209</v>
      </c>
      <c r="E143" s="366" t="str">
        <f>M143&amp;N143</f>
        <v>光市室積正木14番3号</v>
      </c>
      <c r="F143" s="366" t="s">
        <v>3346</v>
      </c>
      <c r="G143" s="403">
        <v>41000</v>
      </c>
      <c r="H143" s="401">
        <v>10</v>
      </c>
      <c r="I143" s="366" t="s">
        <v>3347</v>
      </c>
      <c r="J143" s="369" t="s">
        <v>991</v>
      </c>
      <c r="K143" s="426" t="s">
        <v>887</v>
      </c>
      <c r="L143" s="366">
        <v>35210</v>
      </c>
      <c r="M143" s="366" t="s">
        <v>222</v>
      </c>
      <c r="N143" s="366" t="s">
        <v>3210</v>
      </c>
      <c r="O143" s="366" t="s">
        <v>3211</v>
      </c>
      <c r="P143" s="428" t="str">
        <f>IF(Q143="","",IF(OR(Q143="国",Q143="県",Q143="市町",Q143="組合その他"),"（公立）","（私立）"))</f>
        <v>（私立）</v>
      </c>
      <c r="Q143" s="439" t="s">
        <v>276</v>
      </c>
    </row>
    <row r="144" spans="1:17" s="363" customFormat="1" ht="42" customHeight="1">
      <c r="A144" s="364" t="s">
        <v>2042</v>
      </c>
      <c r="B144" s="365" t="s">
        <v>2043</v>
      </c>
      <c r="C144" s="365" t="s">
        <v>2044</v>
      </c>
      <c r="D144" s="365" t="s">
        <v>2045</v>
      </c>
      <c r="E144" s="366" t="str">
        <f t="shared" si="6"/>
        <v>光市岩狩3丁目1-2</v>
      </c>
      <c r="F144" s="366" t="s">
        <v>2704</v>
      </c>
      <c r="G144" s="403">
        <v>42461</v>
      </c>
      <c r="H144" s="401">
        <v>10</v>
      </c>
      <c r="I144" s="366" t="s">
        <v>2703</v>
      </c>
      <c r="J144" s="369"/>
      <c r="K144" s="426" t="s">
        <v>887</v>
      </c>
      <c r="L144" s="366">
        <v>35210</v>
      </c>
      <c r="M144" s="366" t="s">
        <v>285</v>
      </c>
      <c r="N144" s="366" t="s">
        <v>2096</v>
      </c>
      <c r="O144" s="366" t="s">
        <v>2702</v>
      </c>
      <c r="P144" s="428" t="str">
        <f>IF(Q144="","",IF(OR(Q144="国",Q144="県",Q144="市町",Q144="組合その他"),"（公立）","（私立）"))</f>
        <v>（私立）</v>
      </c>
      <c r="Q144" s="439" t="s">
        <v>271</v>
      </c>
    </row>
    <row r="145" spans="1:17" s="363" customFormat="1" ht="42.75" customHeight="1">
      <c r="A145" s="364" t="s">
        <v>2114</v>
      </c>
      <c r="B145" s="365" t="s">
        <v>3876</v>
      </c>
      <c r="C145" s="365" t="s">
        <v>3877</v>
      </c>
      <c r="D145" s="365" t="s">
        <v>2405</v>
      </c>
      <c r="E145" s="366" t="str">
        <f t="shared" si="6"/>
        <v>光市大字小周防1657番地の1</v>
      </c>
      <c r="F145" s="366" t="s">
        <v>2701</v>
      </c>
      <c r="G145" s="403">
        <v>42583</v>
      </c>
      <c r="H145" s="401">
        <v>10</v>
      </c>
      <c r="I145" s="366" t="s">
        <v>2700</v>
      </c>
      <c r="J145" s="369"/>
      <c r="K145" s="426" t="s">
        <v>887</v>
      </c>
      <c r="L145" s="366">
        <v>35210</v>
      </c>
      <c r="M145" s="366" t="s">
        <v>285</v>
      </c>
      <c r="N145" s="366" t="s">
        <v>2406</v>
      </c>
      <c r="O145" s="366" t="s">
        <v>2699</v>
      </c>
      <c r="P145" s="437" t="s">
        <v>2106</v>
      </c>
      <c r="Q145" s="439" t="s">
        <v>276</v>
      </c>
    </row>
    <row r="146" spans="1:17" s="430" customFormat="1" ht="53.25" customHeight="1">
      <c r="A146" s="364" t="s">
        <v>3451</v>
      </c>
      <c r="B146" s="365" t="s">
        <v>3452</v>
      </c>
      <c r="C146" s="365" t="s">
        <v>3453</v>
      </c>
      <c r="D146" s="365" t="s">
        <v>3219</v>
      </c>
      <c r="E146" s="366" t="str">
        <f>M146&amp;N146</f>
        <v>光市光井九丁目８番３０号</v>
      </c>
      <c r="F146" s="366" t="s">
        <v>3220</v>
      </c>
      <c r="G146" s="403">
        <v>44166</v>
      </c>
      <c r="H146" s="401">
        <v>10</v>
      </c>
      <c r="I146" s="366" t="s">
        <v>3221</v>
      </c>
      <c r="J146" s="369" t="s">
        <v>2618</v>
      </c>
      <c r="K146" s="469" t="s">
        <v>887</v>
      </c>
      <c r="L146" s="434">
        <v>35210</v>
      </c>
      <c r="M146" s="434" t="s">
        <v>222</v>
      </c>
      <c r="N146" s="434" t="s">
        <v>3454</v>
      </c>
      <c r="O146" s="434" t="s">
        <v>3455</v>
      </c>
      <c r="P146" s="406" t="str">
        <f>IF(Q146="","",IF(OR(Q146="国",Q146="県",Q146="市町",Q146="組合その他"),"（公立）","（私立）"))</f>
        <v>（私立）</v>
      </c>
      <c r="Q146" s="404" t="s">
        <v>276</v>
      </c>
    </row>
    <row r="147" spans="1:17" s="363" customFormat="1" ht="57" customHeight="1">
      <c r="A147" s="364" t="s">
        <v>3348</v>
      </c>
      <c r="B147" s="365" t="s">
        <v>3878</v>
      </c>
      <c r="C147" s="365" t="s">
        <v>3879</v>
      </c>
      <c r="D147" s="365" t="s">
        <v>2698</v>
      </c>
      <c r="E147" s="366" t="str">
        <f t="shared" si="6"/>
        <v>光市島田6丁目5番1号</v>
      </c>
      <c r="F147" s="366" t="s">
        <v>3349</v>
      </c>
      <c r="G147" s="403">
        <v>42826</v>
      </c>
      <c r="H147" s="401">
        <v>10</v>
      </c>
      <c r="I147" s="366" t="s">
        <v>3350</v>
      </c>
      <c r="J147" s="369"/>
      <c r="K147" s="426" t="s">
        <v>887</v>
      </c>
      <c r="L147" s="366">
        <v>35210</v>
      </c>
      <c r="M147" s="366" t="s">
        <v>285</v>
      </c>
      <c r="N147" s="366" t="s">
        <v>2183</v>
      </c>
      <c r="O147" s="366" t="s">
        <v>3351</v>
      </c>
      <c r="P147" s="437" t="s">
        <v>2106</v>
      </c>
      <c r="Q147" s="439" t="s">
        <v>276</v>
      </c>
    </row>
    <row r="148" spans="1:17" s="363" customFormat="1" ht="42.75" customHeight="1">
      <c r="A148" s="364" t="s">
        <v>2697</v>
      </c>
      <c r="B148" s="365" t="s">
        <v>1842</v>
      </c>
      <c r="C148" s="365" t="s">
        <v>1843</v>
      </c>
      <c r="D148" s="365" t="s">
        <v>2436</v>
      </c>
      <c r="E148" s="366" t="str">
        <f t="shared" si="6"/>
        <v>長門市三隅下907-1</v>
      </c>
      <c r="F148" s="366" t="s">
        <v>2097</v>
      </c>
      <c r="G148" s="403">
        <v>41609</v>
      </c>
      <c r="H148" s="401">
        <v>10</v>
      </c>
      <c r="I148" s="366" t="s">
        <v>2098</v>
      </c>
      <c r="J148" s="369"/>
      <c r="K148" s="426" t="s">
        <v>887</v>
      </c>
      <c r="L148" s="366">
        <v>35211</v>
      </c>
      <c r="M148" s="366" t="s">
        <v>223</v>
      </c>
      <c r="N148" s="366" t="s">
        <v>2046</v>
      </c>
      <c r="O148" s="366" t="s">
        <v>2696</v>
      </c>
      <c r="P148" s="437" t="str">
        <f>IF(Q148="","",IF(OR(Q148="国",Q148="県",Q148="市町",Q148="組合その他"),"（公立）","（私立）"))</f>
        <v>（私立）</v>
      </c>
      <c r="Q148" s="439" t="s">
        <v>276</v>
      </c>
    </row>
    <row r="149" spans="1:17" s="363" customFormat="1" ht="42.75" customHeight="1">
      <c r="A149" s="364" t="s">
        <v>2695</v>
      </c>
      <c r="B149" s="365" t="s">
        <v>2115</v>
      </c>
      <c r="C149" s="365" t="s">
        <v>3880</v>
      </c>
      <c r="D149" s="365" t="s">
        <v>2694</v>
      </c>
      <c r="E149" s="366" t="str">
        <f t="shared" si="6"/>
        <v>長門市日置上2094-34</v>
      </c>
      <c r="F149" s="366" t="s">
        <v>2693</v>
      </c>
      <c r="G149" s="403">
        <v>42736</v>
      </c>
      <c r="H149" s="401">
        <v>10</v>
      </c>
      <c r="I149" s="366" t="s">
        <v>2184</v>
      </c>
      <c r="J149" s="369"/>
      <c r="K149" s="426" t="s">
        <v>887</v>
      </c>
      <c r="L149" s="366">
        <v>35211</v>
      </c>
      <c r="M149" s="366" t="s">
        <v>223</v>
      </c>
      <c r="N149" s="366" t="s">
        <v>2116</v>
      </c>
      <c r="O149" s="366" t="s">
        <v>2692</v>
      </c>
      <c r="P149" s="437" t="str">
        <f>IF(Q149="","",IF(OR(Q149="国",Q149="県",Q149="市町",Q149="組合その他"),"（公立）","（私立）"))</f>
        <v>（私立）</v>
      </c>
      <c r="Q149" s="439" t="s">
        <v>276</v>
      </c>
    </row>
    <row r="150" spans="1:17" s="430" customFormat="1" ht="42" customHeight="1">
      <c r="A150" s="364" t="s">
        <v>880</v>
      </c>
      <c r="B150" s="365" t="s">
        <v>881</v>
      </c>
      <c r="C150" s="365" t="s">
        <v>882</v>
      </c>
      <c r="D150" s="365" t="s">
        <v>883</v>
      </c>
      <c r="E150" s="366" t="str">
        <f>M150&amp;N150</f>
        <v>柳井市南町3-2-2</v>
      </c>
      <c r="F150" s="366" t="s">
        <v>1074</v>
      </c>
      <c r="G150" s="403">
        <v>41091</v>
      </c>
      <c r="H150" s="401">
        <v>5</v>
      </c>
      <c r="I150" s="366" t="s">
        <v>1482</v>
      </c>
      <c r="J150" s="369" t="s">
        <v>2618</v>
      </c>
      <c r="K150" s="426" t="s">
        <v>887</v>
      </c>
      <c r="L150" s="366">
        <v>35212</v>
      </c>
      <c r="M150" s="366" t="s">
        <v>305</v>
      </c>
      <c r="N150" s="366" t="s">
        <v>2437</v>
      </c>
      <c r="O150" s="366" t="s">
        <v>2691</v>
      </c>
      <c r="P150" s="437" t="str">
        <f>IF(Q150="","",IF(OR(Q150="国",Q150="県",Q150="市町",Q150="組合その他"),"（公立）","（私立）"))</f>
        <v>（私立）</v>
      </c>
      <c r="Q150" s="439" t="s">
        <v>276</v>
      </c>
    </row>
    <row r="151" spans="1:17" s="430" customFormat="1" ht="42" customHeight="1">
      <c r="A151" s="364" t="s">
        <v>3758</v>
      </c>
      <c r="B151" s="365" t="s">
        <v>3759</v>
      </c>
      <c r="C151" s="365" t="s">
        <v>3760</v>
      </c>
      <c r="D151" s="365" t="s">
        <v>3761</v>
      </c>
      <c r="E151" s="366" t="str">
        <f t="shared" si="6"/>
        <v>柳井市古開作４２８番地５</v>
      </c>
      <c r="F151" s="366" t="s">
        <v>1265</v>
      </c>
      <c r="G151" s="403">
        <v>44317</v>
      </c>
      <c r="H151" s="401">
        <v>10</v>
      </c>
      <c r="I151" s="366" t="s">
        <v>3762</v>
      </c>
      <c r="J151" s="369" t="s">
        <v>991</v>
      </c>
      <c r="K151" s="426" t="s">
        <v>887</v>
      </c>
      <c r="L151" s="366">
        <v>35212</v>
      </c>
      <c r="M151" s="366" t="s">
        <v>305</v>
      </c>
      <c r="N151" s="366" t="s">
        <v>3763</v>
      </c>
      <c r="O151" s="366" t="s">
        <v>3881</v>
      </c>
      <c r="P151" s="437" t="s">
        <v>2106</v>
      </c>
      <c r="Q151" s="439" t="s">
        <v>276</v>
      </c>
    </row>
    <row r="152" spans="1:17" s="468" customFormat="1" ht="42" customHeight="1">
      <c r="A152" s="416" t="s">
        <v>2627</v>
      </c>
      <c r="B152" s="431" t="s">
        <v>2690</v>
      </c>
      <c r="C152" s="431" t="s">
        <v>4173</v>
      </c>
      <c r="D152" s="365" t="s">
        <v>3757</v>
      </c>
      <c r="E152" s="366" t="str">
        <f t="shared" si="6"/>
        <v>柳井市南町7丁目8-1</v>
      </c>
      <c r="F152" s="366" t="s">
        <v>2625</v>
      </c>
      <c r="G152" s="403">
        <v>41852</v>
      </c>
      <c r="H152" s="401">
        <v>10</v>
      </c>
      <c r="I152" s="366" t="s">
        <v>2083</v>
      </c>
      <c r="J152" s="369" t="s">
        <v>991</v>
      </c>
      <c r="K152" s="426" t="s">
        <v>887</v>
      </c>
      <c r="L152" s="366">
        <v>35212</v>
      </c>
      <c r="M152" s="366" t="s">
        <v>305</v>
      </c>
      <c r="N152" s="427" t="s">
        <v>2689</v>
      </c>
      <c r="O152" s="366" t="s">
        <v>2429</v>
      </c>
      <c r="P152" s="427" t="str">
        <f>IF(Q152="","",IF(OR(Q152="国",Q152="県",Q152="市町",Q152="組合その他"),"（公立）","（私立）"))</f>
        <v>（私立）</v>
      </c>
      <c r="Q152" s="474" t="s">
        <v>276</v>
      </c>
    </row>
    <row r="153" spans="1:17" s="468" customFormat="1" ht="42" customHeight="1">
      <c r="A153" s="416" t="s">
        <v>2117</v>
      </c>
      <c r="B153" s="431" t="s">
        <v>2118</v>
      </c>
      <c r="C153" s="431" t="s">
        <v>2119</v>
      </c>
      <c r="D153" s="365" t="s">
        <v>2120</v>
      </c>
      <c r="E153" s="366" t="str">
        <f t="shared" si="6"/>
        <v>柳井市余田2409</v>
      </c>
      <c r="F153" s="366" t="s">
        <v>3352</v>
      </c>
      <c r="G153" s="403">
        <v>42795</v>
      </c>
      <c r="H153" s="401">
        <v>9</v>
      </c>
      <c r="I153" s="366" t="s">
        <v>3353</v>
      </c>
      <c r="J153" s="369" t="s">
        <v>2618</v>
      </c>
      <c r="K153" s="426" t="s">
        <v>887</v>
      </c>
      <c r="L153" s="366">
        <v>35212</v>
      </c>
      <c r="M153" s="366" t="s">
        <v>305</v>
      </c>
      <c r="N153" s="427" t="s">
        <v>3354</v>
      </c>
      <c r="O153" s="366" t="s">
        <v>3355</v>
      </c>
      <c r="P153" s="427" t="s">
        <v>2106</v>
      </c>
      <c r="Q153" s="474" t="s">
        <v>276</v>
      </c>
    </row>
    <row r="154" spans="1:17" s="430" customFormat="1" ht="42.75" customHeight="1">
      <c r="A154" s="416" t="s">
        <v>2257</v>
      </c>
      <c r="B154" s="365" t="s">
        <v>2258</v>
      </c>
      <c r="C154" s="365" t="s">
        <v>2688</v>
      </c>
      <c r="D154" s="365" t="s">
        <v>2259</v>
      </c>
      <c r="E154" s="463" t="str">
        <f t="shared" si="6"/>
        <v>美祢市大嶺町東分字僧津1710-1</v>
      </c>
      <c r="F154" s="366" t="s">
        <v>1275</v>
      </c>
      <c r="G154" s="403">
        <v>43191</v>
      </c>
      <c r="H154" s="401">
        <v>10</v>
      </c>
      <c r="I154" s="366" t="s">
        <v>2687</v>
      </c>
      <c r="J154" s="369" t="s">
        <v>2618</v>
      </c>
      <c r="K154" s="426" t="s">
        <v>887</v>
      </c>
      <c r="L154" s="475">
        <v>35213</v>
      </c>
      <c r="M154" s="366" t="s">
        <v>2260</v>
      </c>
      <c r="N154" s="366" t="s">
        <v>2261</v>
      </c>
      <c r="O154" s="427" t="s">
        <v>2686</v>
      </c>
      <c r="P154" s="428" t="s">
        <v>2106</v>
      </c>
      <c r="Q154" s="439" t="s">
        <v>271</v>
      </c>
    </row>
    <row r="155" spans="1:17" s="430" customFormat="1" ht="53.25" customHeight="1">
      <c r="A155" s="364" t="s">
        <v>884</v>
      </c>
      <c r="B155" s="365" t="s">
        <v>1468</v>
      </c>
      <c r="C155" s="365" t="s">
        <v>1469</v>
      </c>
      <c r="D155" s="365" t="s">
        <v>2430</v>
      </c>
      <c r="E155" s="366" t="str">
        <f t="shared" si="6"/>
        <v>周南市大字大河内256番地の14</v>
      </c>
      <c r="F155" s="366" t="s">
        <v>1075</v>
      </c>
      <c r="G155" s="403">
        <v>41365</v>
      </c>
      <c r="H155" s="401">
        <v>10</v>
      </c>
      <c r="I155" s="366" t="s">
        <v>1483</v>
      </c>
      <c r="J155" s="369" t="s">
        <v>991</v>
      </c>
      <c r="K155" s="426" t="s">
        <v>887</v>
      </c>
      <c r="L155" s="366">
        <v>35215</v>
      </c>
      <c r="M155" s="366" t="s">
        <v>311</v>
      </c>
      <c r="N155" s="366" t="s">
        <v>902</v>
      </c>
      <c r="O155" s="366" t="s">
        <v>2232</v>
      </c>
      <c r="P155" s="428" t="str">
        <f>IF(Q155="","",IF(OR(Q155="国",Q155="県",Q155="市町",Q155="組合その他"),"（公立）","（私立）"))</f>
        <v>（私立）</v>
      </c>
      <c r="Q155" s="439" t="s">
        <v>276</v>
      </c>
    </row>
    <row r="156" spans="1:17" s="430" customFormat="1" ht="42.75" customHeight="1">
      <c r="A156" s="416" t="s">
        <v>3410</v>
      </c>
      <c r="B156" s="365" t="s">
        <v>1430</v>
      </c>
      <c r="C156" s="365" t="s">
        <v>1431</v>
      </c>
      <c r="D156" s="365" t="s">
        <v>3765</v>
      </c>
      <c r="E156" s="366" t="str">
        <f t="shared" si="6"/>
        <v>周南市新地３丁目２番３０号</v>
      </c>
      <c r="F156" s="366" t="s">
        <v>3411</v>
      </c>
      <c r="G156" s="403">
        <v>41365</v>
      </c>
      <c r="H156" s="401">
        <v>10</v>
      </c>
      <c r="I156" s="366" t="s">
        <v>3428</v>
      </c>
      <c r="J156" s="369" t="s">
        <v>2618</v>
      </c>
      <c r="K156" s="426" t="s">
        <v>887</v>
      </c>
      <c r="L156" s="366">
        <v>35215</v>
      </c>
      <c r="M156" s="437" t="s">
        <v>311</v>
      </c>
      <c r="N156" s="366" t="s">
        <v>2438</v>
      </c>
      <c r="O156" s="427" t="s">
        <v>3413</v>
      </c>
      <c r="P156" s="428" t="str">
        <f>IF(Q156="","",IF(OR(Q156="国",Q156="県",Q156="市町",Q156="組合その他"),"（公立）","（私立）"))</f>
        <v>（私立）</v>
      </c>
      <c r="Q156" s="439" t="s">
        <v>276</v>
      </c>
    </row>
    <row r="157" spans="1:17" s="468" customFormat="1" ht="42.75" customHeight="1">
      <c r="A157" s="364" t="s">
        <v>2517</v>
      </c>
      <c r="B157" s="365" t="s">
        <v>1419</v>
      </c>
      <c r="C157" s="365" t="s">
        <v>846</v>
      </c>
      <c r="D157" s="365" t="s">
        <v>3604</v>
      </c>
      <c r="E157" s="366" t="str">
        <f t="shared" si="6"/>
        <v>周南市大字久米752番地4</v>
      </c>
      <c r="F157" s="366" t="s">
        <v>1039</v>
      </c>
      <c r="G157" s="403">
        <v>42095</v>
      </c>
      <c r="H157" s="401">
        <v>5</v>
      </c>
      <c r="I157" s="366" t="s">
        <v>2162</v>
      </c>
      <c r="J157" s="369" t="s">
        <v>991</v>
      </c>
      <c r="K157" s="426" t="s">
        <v>887</v>
      </c>
      <c r="L157" s="475">
        <v>35215</v>
      </c>
      <c r="M157" s="492" t="s">
        <v>239</v>
      </c>
      <c r="N157" s="366" t="s">
        <v>892</v>
      </c>
      <c r="O157" s="366" t="s">
        <v>1974</v>
      </c>
      <c r="P157" s="427" t="str">
        <f>IF(Q157="","",IF(OR(Q157="国",Q157="県",Q157="市町",Q157="組合その他"),"（公立）","（私立）"))</f>
        <v>（私立）</v>
      </c>
      <c r="Q157" s="474" t="s">
        <v>271</v>
      </c>
    </row>
    <row r="158" spans="1:17" s="430" customFormat="1" ht="42" customHeight="1">
      <c r="A158" s="416" t="s">
        <v>2685</v>
      </c>
      <c r="B158" s="365" t="s">
        <v>1100</v>
      </c>
      <c r="C158" s="365" t="s">
        <v>1101</v>
      </c>
      <c r="D158" s="365" t="s">
        <v>4233</v>
      </c>
      <c r="E158" s="366" t="str">
        <f aca="true" t="shared" si="9" ref="E158:E183">M158&amp;N158</f>
        <v>周南市川端町1丁目11番地</v>
      </c>
      <c r="F158" s="366" t="s">
        <v>1097</v>
      </c>
      <c r="G158" s="403">
        <v>41365</v>
      </c>
      <c r="H158" s="401">
        <v>10</v>
      </c>
      <c r="I158" s="366" t="s">
        <v>1496</v>
      </c>
      <c r="J158" s="433"/>
      <c r="K158" s="426" t="s">
        <v>887</v>
      </c>
      <c r="L158" s="366">
        <v>35215</v>
      </c>
      <c r="M158" s="437" t="s">
        <v>311</v>
      </c>
      <c r="N158" s="366" t="s">
        <v>2099</v>
      </c>
      <c r="O158" s="427" t="s">
        <v>2684</v>
      </c>
      <c r="P158" s="428" t="str">
        <f>IF(Q158="","",IF(OR(Q158="国",Q158="県",Q158="市町",Q158="組合その他"),"（公立）","（私立）"))</f>
        <v>（私立）</v>
      </c>
      <c r="Q158" s="439" t="s">
        <v>276</v>
      </c>
    </row>
    <row r="159" spans="1:17" s="430" customFormat="1" ht="42" customHeight="1">
      <c r="A159" s="416" t="s">
        <v>3356</v>
      </c>
      <c r="B159" s="365" t="s">
        <v>1100</v>
      </c>
      <c r="C159" s="365" t="s">
        <v>1101</v>
      </c>
      <c r="D159" s="365" t="s">
        <v>3357</v>
      </c>
      <c r="E159" s="366" t="str">
        <f t="shared" si="9"/>
        <v>周南市楠木１丁目5-6</v>
      </c>
      <c r="F159" s="366" t="s">
        <v>3358</v>
      </c>
      <c r="G159" s="403">
        <v>42156</v>
      </c>
      <c r="H159" s="401">
        <v>10</v>
      </c>
      <c r="I159" s="366" t="s">
        <v>2100</v>
      </c>
      <c r="J159" s="433"/>
      <c r="K159" s="426" t="s">
        <v>887</v>
      </c>
      <c r="L159" s="366">
        <v>35215</v>
      </c>
      <c r="M159" s="437" t="s">
        <v>311</v>
      </c>
      <c r="N159" s="366" t="s">
        <v>3359</v>
      </c>
      <c r="O159" s="427" t="s">
        <v>3360</v>
      </c>
      <c r="P159" s="428" t="str">
        <f>IF(Q159="","",IF(OR(Q159="国",Q159="県",Q159="市町",Q159="組合その他"),"（公立）","（私立）"))</f>
        <v>（私立）</v>
      </c>
      <c r="Q159" s="439" t="s">
        <v>276</v>
      </c>
    </row>
    <row r="160" spans="1:17" s="430" customFormat="1" ht="42" customHeight="1">
      <c r="A160" s="416" t="s">
        <v>2121</v>
      </c>
      <c r="B160" s="365" t="s">
        <v>2122</v>
      </c>
      <c r="C160" s="365" t="s">
        <v>2123</v>
      </c>
      <c r="D160" s="365" t="s">
        <v>3429</v>
      </c>
      <c r="E160" s="366" t="str">
        <f t="shared" si="9"/>
        <v>周南市川崎3丁目6番18号</v>
      </c>
      <c r="F160" s="366" t="s">
        <v>3430</v>
      </c>
      <c r="G160" s="403">
        <v>42583</v>
      </c>
      <c r="H160" s="401">
        <v>10</v>
      </c>
      <c r="I160" s="366" t="s">
        <v>3431</v>
      </c>
      <c r="J160" s="369" t="s">
        <v>2618</v>
      </c>
      <c r="K160" s="426" t="s">
        <v>887</v>
      </c>
      <c r="L160" s="366">
        <v>35215</v>
      </c>
      <c r="M160" s="437" t="s">
        <v>311</v>
      </c>
      <c r="N160" s="366" t="s">
        <v>2124</v>
      </c>
      <c r="O160" s="427" t="s">
        <v>3432</v>
      </c>
      <c r="P160" s="428" t="s">
        <v>2106</v>
      </c>
      <c r="Q160" s="439" t="s">
        <v>276</v>
      </c>
    </row>
    <row r="161" spans="1:17" s="430" customFormat="1" ht="56.25" customHeight="1">
      <c r="A161" s="416" t="s">
        <v>2185</v>
      </c>
      <c r="B161" s="365" t="s">
        <v>2186</v>
      </c>
      <c r="C161" s="365" t="s">
        <v>2187</v>
      </c>
      <c r="D161" s="365" t="s">
        <v>2188</v>
      </c>
      <c r="E161" s="366" t="str">
        <f t="shared" si="9"/>
        <v>周南市速玉町7-4</v>
      </c>
      <c r="F161" s="366" t="s">
        <v>3361</v>
      </c>
      <c r="G161" s="403">
        <v>42826</v>
      </c>
      <c r="H161" s="401">
        <v>10</v>
      </c>
      <c r="I161" s="366" t="s">
        <v>3362</v>
      </c>
      <c r="J161" s="369" t="s">
        <v>991</v>
      </c>
      <c r="K161" s="426" t="s">
        <v>887</v>
      </c>
      <c r="L161" s="366">
        <v>35215</v>
      </c>
      <c r="M161" s="437" t="s">
        <v>311</v>
      </c>
      <c r="N161" s="366" t="s">
        <v>3363</v>
      </c>
      <c r="O161" s="427" t="s">
        <v>2189</v>
      </c>
      <c r="P161" s="428" t="s">
        <v>2106</v>
      </c>
      <c r="Q161" s="439" t="s">
        <v>276</v>
      </c>
    </row>
    <row r="162" spans="1:17" s="430" customFormat="1" ht="41.25" customHeight="1">
      <c r="A162" s="416" t="s">
        <v>2452</v>
      </c>
      <c r="B162" s="365" t="s">
        <v>2407</v>
      </c>
      <c r="C162" s="365" t="s">
        <v>2408</v>
      </c>
      <c r="D162" s="365" t="s">
        <v>3882</v>
      </c>
      <c r="E162" s="366" t="str">
        <f t="shared" si="9"/>
        <v>周南市櫛ケ浜字下塩田４６３-５</v>
      </c>
      <c r="F162" s="366" t="s">
        <v>2683</v>
      </c>
      <c r="G162" s="403">
        <v>43556</v>
      </c>
      <c r="H162" s="401">
        <v>18</v>
      </c>
      <c r="I162" s="366" t="s">
        <v>2682</v>
      </c>
      <c r="J162" s="369" t="s">
        <v>2410</v>
      </c>
      <c r="K162" s="426" t="s">
        <v>887</v>
      </c>
      <c r="L162" s="366">
        <v>35215</v>
      </c>
      <c r="M162" s="437" t="s">
        <v>311</v>
      </c>
      <c r="N162" s="366" t="s">
        <v>2411</v>
      </c>
      <c r="O162" s="427" t="s">
        <v>2681</v>
      </c>
      <c r="P162" s="428" t="s">
        <v>2106</v>
      </c>
      <c r="Q162" s="439" t="s">
        <v>276</v>
      </c>
    </row>
    <row r="163" spans="1:17" s="430" customFormat="1" ht="53.25" customHeight="1">
      <c r="A163" s="364" t="s">
        <v>3433</v>
      </c>
      <c r="B163" s="365" t="s">
        <v>3364</v>
      </c>
      <c r="C163" s="365" t="s">
        <v>3365</v>
      </c>
      <c r="D163" s="365" t="s">
        <v>3434</v>
      </c>
      <c r="E163" s="366" t="str">
        <f>M163&amp;N163</f>
        <v>周南市清水２丁目６－１２</v>
      </c>
      <c r="F163" s="366" t="s">
        <v>3435</v>
      </c>
      <c r="G163" s="403">
        <v>43952</v>
      </c>
      <c r="H163" s="401">
        <v>10</v>
      </c>
      <c r="I163" s="366" t="s">
        <v>3436</v>
      </c>
      <c r="J163" s="433" t="s">
        <v>991</v>
      </c>
      <c r="K163" s="408" t="s">
        <v>887</v>
      </c>
      <c r="L163" s="411">
        <v>35215</v>
      </c>
      <c r="M163" s="411" t="s">
        <v>311</v>
      </c>
      <c r="N163" s="411" t="s">
        <v>3366</v>
      </c>
      <c r="O163" s="411" t="s">
        <v>3437</v>
      </c>
      <c r="P163" s="406" t="str">
        <f aca="true" t="shared" si="10" ref="P163:P169">IF(Q163="","",IF(OR(Q163="国",Q163="県",Q163="市町",Q163="組合その他"),"（公立）","（私立）"))</f>
        <v>（私立）</v>
      </c>
      <c r="Q163" s="404" t="s">
        <v>276</v>
      </c>
    </row>
    <row r="164" spans="1:17" s="430" customFormat="1" ht="53.25" customHeight="1">
      <c r="A164" s="364" t="s">
        <v>3212</v>
      </c>
      <c r="B164" s="365" t="s">
        <v>4174</v>
      </c>
      <c r="C164" s="365" t="s">
        <v>4175</v>
      </c>
      <c r="D164" s="365" t="s">
        <v>4176</v>
      </c>
      <c r="E164" s="366" t="str">
        <f>M164&amp;N164</f>
        <v>周南市久米3097-1</v>
      </c>
      <c r="F164" s="366" t="s">
        <v>3213</v>
      </c>
      <c r="G164" s="403">
        <v>43983</v>
      </c>
      <c r="H164" s="401">
        <v>10</v>
      </c>
      <c r="I164" s="366" t="s">
        <v>3214</v>
      </c>
      <c r="J164" s="433" t="s">
        <v>991</v>
      </c>
      <c r="K164" s="408" t="s">
        <v>887</v>
      </c>
      <c r="L164" s="411">
        <v>35215</v>
      </c>
      <c r="M164" s="411" t="s">
        <v>311</v>
      </c>
      <c r="N164" s="411" t="s">
        <v>3215</v>
      </c>
      <c r="O164" s="411" t="s">
        <v>3216</v>
      </c>
      <c r="P164" s="406" t="str">
        <f t="shared" si="10"/>
        <v>（私立）</v>
      </c>
      <c r="Q164" s="404" t="s">
        <v>276</v>
      </c>
    </row>
    <row r="165" spans="1:17" s="430" customFormat="1" ht="53.25" customHeight="1">
      <c r="A165" s="364" t="s">
        <v>3767</v>
      </c>
      <c r="B165" s="365" t="s">
        <v>3768</v>
      </c>
      <c r="C165" s="365" t="s">
        <v>3769</v>
      </c>
      <c r="D165" s="365" t="s">
        <v>3883</v>
      </c>
      <c r="E165" s="366" t="str">
        <f>M165&amp;N165</f>
        <v>周南市久米旭ヶ丘984-28</v>
      </c>
      <c r="F165" s="366" t="s">
        <v>3213</v>
      </c>
      <c r="G165" s="403">
        <v>44562</v>
      </c>
      <c r="H165" s="401">
        <v>5</v>
      </c>
      <c r="I165" s="366" t="s">
        <v>3771</v>
      </c>
      <c r="J165" s="433" t="s">
        <v>991</v>
      </c>
      <c r="K165" s="408" t="s">
        <v>887</v>
      </c>
      <c r="L165" s="411">
        <v>35215</v>
      </c>
      <c r="M165" s="411" t="s">
        <v>311</v>
      </c>
      <c r="N165" s="434" t="s">
        <v>3772</v>
      </c>
      <c r="O165" s="434" t="s">
        <v>3773</v>
      </c>
      <c r="P165" s="406" t="str">
        <f t="shared" si="10"/>
        <v>（私立）</v>
      </c>
      <c r="Q165" s="404" t="s">
        <v>276</v>
      </c>
    </row>
    <row r="166" spans="1:17" s="430" customFormat="1" ht="53.25" customHeight="1">
      <c r="A166" s="364" t="s">
        <v>4234</v>
      </c>
      <c r="B166" s="365" t="s">
        <v>4235</v>
      </c>
      <c r="C166" s="365" t="s">
        <v>4236</v>
      </c>
      <c r="D166" s="365" t="s">
        <v>4237</v>
      </c>
      <c r="E166" s="366" t="str">
        <f>M166&amp;N166</f>
        <v>周南市若宮町1丁目21番地代々木若宮ビル３F</v>
      </c>
      <c r="F166" s="366" t="s">
        <v>4238</v>
      </c>
      <c r="G166" s="403">
        <v>45017</v>
      </c>
      <c r="H166" s="401">
        <v>10</v>
      </c>
      <c r="I166" s="366" t="s">
        <v>3771</v>
      </c>
      <c r="J166" s="433"/>
      <c r="K166" s="408" t="s">
        <v>887</v>
      </c>
      <c r="L166" s="411">
        <v>35215</v>
      </c>
      <c r="M166" s="411" t="s">
        <v>311</v>
      </c>
      <c r="N166" s="434" t="s">
        <v>4239</v>
      </c>
      <c r="O166" s="434" t="s">
        <v>4240</v>
      </c>
      <c r="P166" s="406" t="str">
        <f>IF(Q166="","",IF(OR(Q166="国",Q166="県",Q166="市町",Q166="組合その他"),"（公立）","（私立）"))</f>
        <v>（私立）</v>
      </c>
      <c r="Q166" s="404" t="s">
        <v>276</v>
      </c>
    </row>
    <row r="167" spans="1:17" s="430" customFormat="1" ht="63" customHeight="1">
      <c r="A167" s="416" t="s">
        <v>1102</v>
      </c>
      <c r="B167" s="365" t="s">
        <v>1427</v>
      </c>
      <c r="C167" s="365" t="s">
        <v>1428</v>
      </c>
      <c r="D167" s="365" t="s">
        <v>2084</v>
      </c>
      <c r="E167" s="366" t="str">
        <f t="shared" si="9"/>
        <v>山陽小野田市大字東高泊字横土手1915番地15</v>
      </c>
      <c r="F167" s="366" t="s">
        <v>1077</v>
      </c>
      <c r="G167" s="403">
        <v>41365</v>
      </c>
      <c r="H167" s="401">
        <v>10</v>
      </c>
      <c r="I167" s="366" t="s">
        <v>2680</v>
      </c>
      <c r="J167" s="433" t="s">
        <v>991</v>
      </c>
      <c r="K167" s="426" t="s">
        <v>887</v>
      </c>
      <c r="L167" s="428">
        <v>35216</v>
      </c>
      <c r="M167" s="437" t="s">
        <v>885</v>
      </c>
      <c r="N167" s="366" t="s">
        <v>903</v>
      </c>
      <c r="O167" s="427" t="s">
        <v>2431</v>
      </c>
      <c r="P167" s="428" t="str">
        <f t="shared" si="10"/>
        <v>（私立）</v>
      </c>
      <c r="Q167" s="439" t="s">
        <v>271</v>
      </c>
    </row>
    <row r="168" spans="1:17" s="430" customFormat="1" ht="42.75" customHeight="1">
      <c r="A168" s="416" t="s">
        <v>3367</v>
      </c>
      <c r="B168" s="365" t="s">
        <v>2047</v>
      </c>
      <c r="C168" s="365" t="s">
        <v>2412</v>
      </c>
      <c r="D168" s="365" t="s">
        <v>4241</v>
      </c>
      <c r="E168" s="366" t="str">
        <f t="shared" si="9"/>
        <v>山陽小野田市大字郡渡場3001-16</v>
      </c>
      <c r="F168" s="366" t="s">
        <v>3368</v>
      </c>
      <c r="G168" s="403">
        <v>42461</v>
      </c>
      <c r="H168" s="401">
        <v>10</v>
      </c>
      <c r="I168" s="366" t="s">
        <v>3438</v>
      </c>
      <c r="J168" s="433"/>
      <c r="K168" s="426" t="s">
        <v>887</v>
      </c>
      <c r="L168" s="428">
        <v>35216</v>
      </c>
      <c r="M168" s="437" t="s">
        <v>885</v>
      </c>
      <c r="N168" s="366" t="s">
        <v>2048</v>
      </c>
      <c r="O168" s="427" t="s">
        <v>3439</v>
      </c>
      <c r="P168" s="428" t="str">
        <f t="shared" si="10"/>
        <v>（私立）</v>
      </c>
      <c r="Q168" s="439" t="s">
        <v>3369</v>
      </c>
    </row>
    <row r="169" spans="1:17" s="430" customFormat="1" ht="42.75" customHeight="1">
      <c r="A169" s="416" t="s">
        <v>2190</v>
      </c>
      <c r="B169" s="365" t="s">
        <v>2047</v>
      </c>
      <c r="C169" s="365" t="s">
        <v>2412</v>
      </c>
      <c r="D169" s="365" t="s">
        <v>3370</v>
      </c>
      <c r="E169" s="366" t="str">
        <f t="shared" si="9"/>
        <v>山陽小野田市大字郡渡場3001-2</v>
      </c>
      <c r="F169" s="366" t="s">
        <v>3368</v>
      </c>
      <c r="G169" s="403">
        <v>42821</v>
      </c>
      <c r="H169" s="401">
        <v>10</v>
      </c>
      <c r="I169" s="366" t="s">
        <v>3371</v>
      </c>
      <c r="J169" s="433"/>
      <c r="K169" s="426" t="s">
        <v>887</v>
      </c>
      <c r="L169" s="428">
        <v>35216</v>
      </c>
      <c r="M169" s="437" t="s">
        <v>885</v>
      </c>
      <c r="N169" s="366" t="s">
        <v>2191</v>
      </c>
      <c r="O169" s="427" t="s">
        <v>3372</v>
      </c>
      <c r="P169" s="428" t="str">
        <f t="shared" si="10"/>
        <v>（私立）</v>
      </c>
      <c r="Q169" s="439" t="s">
        <v>3369</v>
      </c>
    </row>
    <row r="170" spans="1:17" s="430" customFormat="1" ht="42.75" customHeight="1">
      <c r="A170" s="416" t="s">
        <v>2262</v>
      </c>
      <c r="B170" s="365" t="s">
        <v>2263</v>
      </c>
      <c r="C170" s="365" t="s">
        <v>2679</v>
      </c>
      <c r="D170" s="365" t="s">
        <v>2264</v>
      </c>
      <c r="E170" s="463" t="str">
        <f t="shared" si="9"/>
        <v>山陽小野田市大字郡1773番地2</v>
      </c>
      <c r="F170" s="366" t="s">
        <v>1293</v>
      </c>
      <c r="G170" s="403">
        <v>43191</v>
      </c>
      <c r="H170" s="401">
        <v>10</v>
      </c>
      <c r="I170" s="366" t="s">
        <v>2678</v>
      </c>
      <c r="J170" s="433"/>
      <c r="K170" s="426" t="s">
        <v>887</v>
      </c>
      <c r="L170" s="428">
        <v>35216</v>
      </c>
      <c r="M170" s="366" t="s">
        <v>2265</v>
      </c>
      <c r="N170" s="366" t="s">
        <v>2266</v>
      </c>
      <c r="O170" s="427" t="s">
        <v>2619</v>
      </c>
      <c r="P170" s="428" t="s">
        <v>2106</v>
      </c>
      <c r="Q170" s="439" t="s">
        <v>271</v>
      </c>
    </row>
    <row r="171" spans="1:17" s="430" customFormat="1" ht="42.75" customHeight="1">
      <c r="A171" s="416" t="s">
        <v>2192</v>
      </c>
      <c r="B171" s="365" t="s">
        <v>2413</v>
      </c>
      <c r="C171" s="365" t="s">
        <v>2414</v>
      </c>
      <c r="D171" s="365" t="s">
        <v>2677</v>
      </c>
      <c r="E171" s="463" t="str">
        <f t="shared" si="9"/>
        <v>山陽小野田市小野田1320-35</v>
      </c>
      <c r="F171" s="366" t="s">
        <v>2676</v>
      </c>
      <c r="G171" s="403">
        <v>43497</v>
      </c>
      <c r="H171" s="401">
        <v>10</v>
      </c>
      <c r="I171" s="366" t="s">
        <v>2675</v>
      </c>
      <c r="J171" s="433"/>
      <c r="K171" s="426" t="s">
        <v>887</v>
      </c>
      <c r="L171" s="428">
        <v>35217</v>
      </c>
      <c r="M171" s="437" t="s">
        <v>885</v>
      </c>
      <c r="N171" s="366" t="s">
        <v>2193</v>
      </c>
      <c r="O171" s="427" t="s">
        <v>2674</v>
      </c>
      <c r="P171" s="428" t="str">
        <f>IF(Q171="","",IF(OR(Q171="国",Q171="県",Q171="市町",Q171="組合その他"),"（公立）","（私立）"))</f>
        <v>（私立）</v>
      </c>
      <c r="Q171" s="439" t="s">
        <v>276</v>
      </c>
    </row>
    <row r="172" spans="1:17" s="430" customFormat="1" ht="42.75" customHeight="1">
      <c r="A172" s="416" t="s">
        <v>2415</v>
      </c>
      <c r="B172" s="365" t="s">
        <v>2047</v>
      </c>
      <c r="C172" s="365" t="s">
        <v>2412</v>
      </c>
      <c r="D172" s="365" t="s">
        <v>4242</v>
      </c>
      <c r="E172" s="366" t="str">
        <f t="shared" si="9"/>
        <v>山陽小野田市大字鴨庄字大沖田４番地２</v>
      </c>
      <c r="F172" s="366" t="s">
        <v>3373</v>
      </c>
      <c r="G172" s="403">
        <v>43556</v>
      </c>
      <c r="H172" s="401">
        <v>10</v>
      </c>
      <c r="I172" s="366" t="s">
        <v>3374</v>
      </c>
      <c r="J172" s="433"/>
      <c r="K172" s="426" t="s">
        <v>887</v>
      </c>
      <c r="L172" s="428">
        <v>35216</v>
      </c>
      <c r="M172" s="437" t="s">
        <v>885</v>
      </c>
      <c r="N172" s="366" t="s">
        <v>2673</v>
      </c>
      <c r="O172" s="427" t="s">
        <v>3375</v>
      </c>
      <c r="P172" s="428" t="str">
        <f>IF(Q172="","",IF(OR(Q172="国",Q172="県",Q172="市町",Q172="組合その他"),"（公立）","（私立）"))</f>
        <v>（私立）</v>
      </c>
      <c r="Q172" s="439" t="s">
        <v>3369</v>
      </c>
    </row>
    <row r="173" spans="1:17" s="430" customFormat="1" ht="42.75" customHeight="1">
      <c r="A173" s="416" t="s">
        <v>3376</v>
      </c>
      <c r="B173" s="365" t="s">
        <v>3377</v>
      </c>
      <c r="C173" s="365" t="s">
        <v>3378</v>
      </c>
      <c r="D173" s="365" t="s">
        <v>3379</v>
      </c>
      <c r="E173" s="366" t="str">
        <f aca="true" t="shared" si="11" ref="E173:E178">M173&amp;N173</f>
        <v>山陽小野田市日の出一丁目３番１２号</v>
      </c>
      <c r="F173" s="366" t="s">
        <v>3224</v>
      </c>
      <c r="G173" s="403">
        <v>44287</v>
      </c>
      <c r="H173" s="401">
        <v>10</v>
      </c>
      <c r="I173" s="366" t="s">
        <v>3380</v>
      </c>
      <c r="J173" s="433"/>
      <c r="K173" s="426" t="s">
        <v>887</v>
      </c>
      <c r="L173" s="428">
        <v>35216</v>
      </c>
      <c r="M173" s="437" t="s">
        <v>885</v>
      </c>
      <c r="N173" s="366" t="s">
        <v>3381</v>
      </c>
      <c r="O173" s="427" t="s">
        <v>3382</v>
      </c>
      <c r="P173" s="428" t="str">
        <f>IF(Q173="","",IF(OR(Q173="国",Q173="県",Q173="市町",Q173="組合その他"),"（公立）","（私立）"))</f>
        <v>（私立）</v>
      </c>
      <c r="Q173" s="439" t="s">
        <v>276</v>
      </c>
    </row>
    <row r="174" spans="1:17" s="430" customFormat="1" ht="42.75" customHeight="1">
      <c r="A174" s="416" t="s">
        <v>3774</v>
      </c>
      <c r="B174" s="365" t="s">
        <v>3884</v>
      </c>
      <c r="C174" s="365" t="s">
        <v>3885</v>
      </c>
      <c r="D174" s="365" t="s">
        <v>3886</v>
      </c>
      <c r="E174" s="366" t="str">
        <f t="shared" si="11"/>
        <v>山陽小野田市大字厚狭1463番12</v>
      </c>
      <c r="F174" s="366" t="s">
        <v>1299</v>
      </c>
      <c r="G174" s="403">
        <v>44501</v>
      </c>
      <c r="H174" s="401">
        <v>10</v>
      </c>
      <c r="I174" s="366" t="s">
        <v>3887</v>
      </c>
      <c r="J174" s="433" t="s">
        <v>3184</v>
      </c>
      <c r="K174" s="426" t="s">
        <v>887</v>
      </c>
      <c r="L174" s="428">
        <v>35216</v>
      </c>
      <c r="M174" s="437" t="s">
        <v>885</v>
      </c>
      <c r="N174" s="504" t="s">
        <v>3780</v>
      </c>
      <c r="O174" s="505" t="s">
        <v>3781</v>
      </c>
      <c r="P174" s="506" t="s">
        <v>2106</v>
      </c>
      <c r="Q174" s="507" t="s">
        <v>276</v>
      </c>
    </row>
    <row r="175" spans="1:17" s="430" customFormat="1" ht="42.75" customHeight="1">
      <c r="A175" s="416" t="s">
        <v>3888</v>
      </c>
      <c r="B175" s="365" t="s">
        <v>3889</v>
      </c>
      <c r="C175" s="365" t="s">
        <v>3890</v>
      </c>
      <c r="D175" s="365" t="s">
        <v>4243</v>
      </c>
      <c r="E175" s="366" t="str">
        <f t="shared" si="11"/>
        <v>山陽小野田市大字小野田4799番地5</v>
      </c>
      <c r="F175" s="366" t="s">
        <v>2676</v>
      </c>
      <c r="G175" s="403">
        <v>44531</v>
      </c>
      <c r="H175" s="401">
        <v>10</v>
      </c>
      <c r="I175" s="366" t="s">
        <v>3891</v>
      </c>
      <c r="J175" s="433"/>
      <c r="K175" s="426" t="s">
        <v>887</v>
      </c>
      <c r="L175" s="428">
        <v>35216</v>
      </c>
      <c r="M175" s="437" t="s">
        <v>885</v>
      </c>
      <c r="N175" s="366" t="s">
        <v>3892</v>
      </c>
      <c r="O175" s="427" t="s">
        <v>3893</v>
      </c>
      <c r="P175" s="428" t="str">
        <f>IF(Q175="","",IF(OR(Q175="国",Q175="県",Q175="市町",Q175="組合その他"),"（公立）","（私立）"))</f>
        <v>（私立）</v>
      </c>
      <c r="Q175" s="439" t="s">
        <v>276</v>
      </c>
    </row>
    <row r="176" spans="1:17" s="430" customFormat="1" ht="62.25" customHeight="1">
      <c r="A176" s="416" t="s">
        <v>4177</v>
      </c>
      <c r="B176" s="365" t="s">
        <v>3630</v>
      </c>
      <c r="C176" s="365" t="s">
        <v>4178</v>
      </c>
      <c r="D176" s="365" t="s">
        <v>4179</v>
      </c>
      <c r="E176" s="366" t="str">
        <f t="shared" si="11"/>
        <v>山陽小野田市大字埴生３２２８－８</v>
      </c>
      <c r="F176" s="366" t="s">
        <v>3778</v>
      </c>
      <c r="G176" s="403">
        <v>44805</v>
      </c>
      <c r="H176" s="401">
        <v>10</v>
      </c>
      <c r="I176" s="366" t="s">
        <v>4180</v>
      </c>
      <c r="J176" s="433" t="s">
        <v>2618</v>
      </c>
      <c r="K176" s="501" t="s">
        <v>887</v>
      </c>
      <c r="L176" s="502">
        <v>35216</v>
      </c>
      <c r="M176" s="503" t="s">
        <v>885</v>
      </c>
      <c r="N176" s="504" t="s">
        <v>4181</v>
      </c>
      <c r="O176" s="505" t="s">
        <v>4182</v>
      </c>
      <c r="P176" s="506" t="s">
        <v>2106</v>
      </c>
      <c r="Q176" s="507" t="s">
        <v>276</v>
      </c>
    </row>
    <row r="177" spans="1:17" s="430" customFormat="1" ht="61.5" customHeight="1">
      <c r="A177" s="416" t="s">
        <v>4183</v>
      </c>
      <c r="B177" s="365" t="s">
        <v>4184</v>
      </c>
      <c r="C177" s="365" t="s">
        <v>4185</v>
      </c>
      <c r="D177" s="365" t="s">
        <v>4186</v>
      </c>
      <c r="E177" s="366" t="str">
        <f t="shared" si="11"/>
        <v>山陽小野田市大字東高泊1232番１</v>
      </c>
      <c r="F177" s="366" t="s">
        <v>4187</v>
      </c>
      <c r="G177" s="403">
        <v>45200</v>
      </c>
      <c r="H177" s="401">
        <v>10</v>
      </c>
      <c r="I177" s="366" t="s">
        <v>4188</v>
      </c>
      <c r="J177" s="433" t="s">
        <v>2618</v>
      </c>
      <c r="K177" s="501" t="s">
        <v>887</v>
      </c>
      <c r="L177" s="502">
        <v>35216</v>
      </c>
      <c r="M177" s="503" t="s">
        <v>885</v>
      </c>
      <c r="N177" s="504" t="s">
        <v>4189</v>
      </c>
      <c r="O177" s="505" t="s">
        <v>4190</v>
      </c>
      <c r="P177" s="506" t="s">
        <v>2106</v>
      </c>
      <c r="Q177" s="507" t="s">
        <v>276</v>
      </c>
    </row>
    <row r="178" spans="1:17" s="430" customFormat="1" ht="62.25" customHeight="1">
      <c r="A178" s="416" t="s">
        <v>4244</v>
      </c>
      <c r="B178" s="365" t="s">
        <v>4245</v>
      </c>
      <c r="C178" s="365" t="s">
        <v>4246</v>
      </c>
      <c r="D178" s="365" t="s">
        <v>4247</v>
      </c>
      <c r="E178" s="366" t="str">
        <f t="shared" si="11"/>
        <v>山陽小野田市大字小野田字鍛冶屋３２０８－１</v>
      </c>
      <c r="F178" s="366" t="s">
        <v>4248</v>
      </c>
      <c r="G178" s="403">
        <v>44896</v>
      </c>
      <c r="H178" s="401">
        <v>10</v>
      </c>
      <c r="I178" s="366" t="s">
        <v>4249</v>
      </c>
      <c r="J178" s="433"/>
      <c r="K178" s="501" t="s">
        <v>887</v>
      </c>
      <c r="L178" s="502">
        <v>35216</v>
      </c>
      <c r="M178" s="503" t="s">
        <v>885</v>
      </c>
      <c r="N178" s="504" t="s">
        <v>4250</v>
      </c>
      <c r="O178" s="505" t="s">
        <v>4251</v>
      </c>
      <c r="P178" s="506" t="s">
        <v>2106</v>
      </c>
      <c r="Q178" s="507" t="s">
        <v>276</v>
      </c>
    </row>
    <row r="179" spans="1:17" s="430" customFormat="1" ht="53.25" customHeight="1">
      <c r="A179" s="416" t="s">
        <v>1848</v>
      </c>
      <c r="B179" s="365" t="s">
        <v>1849</v>
      </c>
      <c r="C179" s="365" t="s">
        <v>1850</v>
      </c>
      <c r="D179" s="365" t="s">
        <v>1901</v>
      </c>
      <c r="E179" s="366" t="str">
        <f t="shared" si="9"/>
        <v>大島郡周防大島町大字油良506</v>
      </c>
      <c r="F179" s="366" t="s">
        <v>2672</v>
      </c>
      <c r="G179" s="403">
        <v>41730</v>
      </c>
      <c r="H179" s="401">
        <v>10</v>
      </c>
      <c r="I179" s="366" t="s">
        <v>2671</v>
      </c>
      <c r="J179" s="433"/>
      <c r="K179" s="426" t="s">
        <v>887</v>
      </c>
      <c r="L179" s="475">
        <v>35305</v>
      </c>
      <c r="M179" s="366" t="s">
        <v>1975</v>
      </c>
      <c r="N179" s="366" t="s">
        <v>1851</v>
      </c>
      <c r="O179" s="427" t="s">
        <v>2670</v>
      </c>
      <c r="P179" s="428" t="str">
        <f>IF(Q179="","",IF(OR(Q179="国",Q179="県",Q179="市町",Q179="組合その他"),"（公立）","（私立）"))</f>
        <v>（私立）</v>
      </c>
      <c r="Q179" s="439" t="s">
        <v>271</v>
      </c>
    </row>
    <row r="180" spans="1:17" s="430" customFormat="1" ht="42.75" customHeight="1">
      <c r="A180" s="416" t="s">
        <v>3383</v>
      </c>
      <c r="B180" s="365" t="s">
        <v>3894</v>
      </c>
      <c r="C180" s="365" t="s">
        <v>3895</v>
      </c>
      <c r="D180" s="365" t="s">
        <v>4252</v>
      </c>
      <c r="E180" s="463" t="str">
        <f t="shared" si="9"/>
        <v>玖珂郡和木町関ヶ浜２丁目４－７</v>
      </c>
      <c r="F180" s="366" t="s">
        <v>3384</v>
      </c>
      <c r="G180" s="403">
        <v>43556</v>
      </c>
      <c r="H180" s="401">
        <v>10</v>
      </c>
      <c r="I180" s="366" t="s">
        <v>3385</v>
      </c>
      <c r="J180" s="433"/>
      <c r="K180" s="426" t="s">
        <v>887</v>
      </c>
      <c r="L180" s="428">
        <v>35321</v>
      </c>
      <c r="M180" s="366" t="s">
        <v>2416</v>
      </c>
      <c r="N180" s="366" t="s">
        <v>2417</v>
      </c>
      <c r="O180" s="427" t="s">
        <v>3386</v>
      </c>
      <c r="P180" s="428" t="s">
        <v>2106</v>
      </c>
      <c r="Q180" s="439" t="s">
        <v>276</v>
      </c>
    </row>
    <row r="181" spans="1:17" s="468" customFormat="1" ht="42.75" customHeight="1">
      <c r="A181" s="416" t="s">
        <v>3440</v>
      </c>
      <c r="B181" s="431" t="s">
        <v>3441</v>
      </c>
      <c r="C181" s="431" t="s">
        <v>3442</v>
      </c>
      <c r="D181" s="365" t="s">
        <v>3443</v>
      </c>
      <c r="E181" s="366" t="str">
        <f t="shared" si="9"/>
        <v>熊毛郡田布施町麻郷１６９７番地</v>
      </c>
      <c r="F181" s="366" t="s">
        <v>3444</v>
      </c>
      <c r="G181" s="403">
        <v>41852</v>
      </c>
      <c r="H181" s="401">
        <v>10</v>
      </c>
      <c r="I181" s="366" t="s">
        <v>3445</v>
      </c>
      <c r="J181" s="433" t="s">
        <v>2618</v>
      </c>
      <c r="K181" s="426" t="s">
        <v>887</v>
      </c>
      <c r="L181" s="475">
        <v>35308</v>
      </c>
      <c r="M181" s="366" t="s">
        <v>973</v>
      </c>
      <c r="N181" s="427" t="s">
        <v>2418</v>
      </c>
      <c r="O181" s="427" t="s">
        <v>3446</v>
      </c>
      <c r="P181" s="473" t="str">
        <f>IF(Q181="","",IF(OR(Q181="国",Q181="県",Q181="市町",Q181="組合その他"),"（公立）","（私立）"))</f>
        <v>（私立）</v>
      </c>
      <c r="Q181" s="474" t="s">
        <v>276</v>
      </c>
    </row>
    <row r="182" spans="1:17" s="468" customFormat="1" ht="42.75" customHeight="1">
      <c r="A182" s="416" t="s">
        <v>3896</v>
      </c>
      <c r="B182" s="431" t="s">
        <v>3897</v>
      </c>
      <c r="C182" s="431" t="s">
        <v>3898</v>
      </c>
      <c r="D182" s="365" t="s">
        <v>3899</v>
      </c>
      <c r="E182" s="366" t="str">
        <f t="shared" si="9"/>
        <v>熊毛郡田布施町麻郷１６８８番地３</v>
      </c>
      <c r="F182" s="366" t="s">
        <v>1314</v>
      </c>
      <c r="G182" s="403">
        <v>44317</v>
      </c>
      <c r="H182" s="401">
        <v>10</v>
      </c>
      <c r="I182" s="366" t="s">
        <v>3900</v>
      </c>
      <c r="J182" s="433"/>
      <c r="K182" s="426" t="s">
        <v>887</v>
      </c>
      <c r="L182" s="475">
        <v>35308</v>
      </c>
      <c r="M182" s="366" t="s">
        <v>973</v>
      </c>
      <c r="N182" s="427" t="s">
        <v>3901</v>
      </c>
      <c r="O182" s="427" t="s">
        <v>3902</v>
      </c>
      <c r="P182" s="473" t="s">
        <v>2106</v>
      </c>
      <c r="Q182" s="474" t="s">
        <v>276</v>
      </c>
    </row>
    <row r="183" spans="1:17" s="468" customFormat="1" ht="42.75" customHeight="1">
      <c r="A183" s="416" t="s">
        <v>3903</v>
      </c>
      <c r="B183" s="431" t="s">
        <v>3904</v>
      </c>
      <c r="C183" s="431" t="s">
        <v>3905</v>
      </c>
      <c r="D183" s="365" t="s">
        <v>4253</v>
      </c>
      <c r="E183" s="366" t="str">
        <f t="shared" si="9"/>
        <v>熊毛郡田布施町大字下田布施217-17</v>
      </c>
      <c r="F183" s="366" t="s">
        <v>3387</v>
      </c>
      <c r="G183" s="403">
        <v>43922</v>
      </c>
      <c r="H183" s="401">
        <v>10</v>
      </c>
      <c r="I183" s="366" t="s">
        <v>3388</v>
      </c>
      <c r="J183" s="433" t="s">
        <v>2618</v>
      </c>
      <c r="K183" s="426" t="s">
        <v>887</v>
      </c>
      <c r="L183" s="475">
        <v>35308</v>
      </c>
      <c r="M183" s="366" t="s">
        <v>973</v>
      </c>
      <c r="N183" s="427" t="s">
        <v>2669</v>
      </c>
      <c r="O183" s="427" t="s">
        <v>3389</v>
      </c>
      <c r="P183" s="473" t="str">
        <f>IF(Q183="","",IF(OR(Q183="国",Q183="県",Q183="市町",Q183="組合その他"),"（公立）","（私立）"))</f>
        <v>（私立）</v>
      </c>
      <c r="Q183" s="474" t="s">
        <v>276</v>
      </c>
    </row>
    <row r="184" spans="1:17" s="468" customFormat="1" ht="57" customHeight="1">
      <c r="A184" s="416" t="s">
        <v>3225</v>
      </c>
      <c r="B184" s="365" t="s">
        <v>1468</v>
      </c>
      <c r="C184" s="365" t="s">
        <v>1469</v>
      </c>
      <c r="D184" s="365" t="s">
        <v>3906</v>
      </c>
      <c r="E184" s="366" t="str">
        <f>M184&amp;N184</f>
        <v>熊毛郡平生町佐賀3775-46</v>
      </c>
      <c r="F184" s="366" t="s">
        <v>3907</v>
      </c>
      <c r="G184" s="403">
        <v>41365</v>
      </c>
      <c r="H184" s="401">
        <v>10</v>
      </c>
      <c r="I184" s="366" t="s">
        <v>1976</v>
      </c>
      <c r="J184" s="433" t="s">
        <v>992</v>
      </c>
      <c r="K184" s="552" t="s">
        <v>887</v>
      </c>
      <c r="L184" s="553">
        <v>35309</v>
      </c>
      <c r="M184" s="554" t="s">
        <v>983</v>
      </c>
      <c r="N184" s="553" t="s">
        <v>3908</v>
      </c>
      <c r="O184" s="554" t="s">
        <v>2668</v>
      </c>
      <c r="P184" s="555" t="str">
        <f>IF(Q184="","",IF(OR(Q184="国",Q184="県",Q184="市町",Q184="組合その他"),"（公立）","（私立）"))</f>
        <v>（私立）</v>
      </c>
      <c r="Q184" s="556" t="s">
        <v>276</v>
      </c>
    </row>
    <row r="185" spans="1:17" s="468" customFormat="1" ht="57" customHeight="1">
      <c r="A185" s="513" t="s">
        <v>3226</v>
      </c>
      <c r="B185" s="514" t="s">
        <v>1468</v>
      </c>
      <c r="C185" s="514" t="s">
        <v>1469</v>
      </c>
      <c r="D185" s="514" t="s">
        <v>3906</v>
      </c>
      <c r="E185" s="515" t="str">
        <f>M185&amp;N185</f>
        <v>熊毛郡平生町佐賀3775-46</v>
      </c>
      <c r="F185" s="515" t="s">
        <v>3907</v>
      </c>
      <c r="G185" s="516">
        <v>44013</v>
      </c>
      <c r="H185" s="517">
        <v>10</v>
      </c>
      <c r="I185" s="515" t="s">
        <v>1976</v>
      </c>
      <c r="J185" s="518" t="s">
        <v>2618</v>
      </c>
      <c r="K185" s="557" t="s">
        <v>887</v>
      </c>
      <c r="L185" s="515">
        <v>35309</v>
      </c>
      <c r="M185" s="532" t="s">
        <v>983</v>
      </c>
      <c r="N185" s="553" t="s">
        <v>3908</v>
      </c>
      <c r="O185" s="532" t="s">
        <v>3227</v>
      </c>
      <c r="P185" s="531" t="str">
        <f>IF(Q185="","",IF(OR(Q185="国",Q185="県",Q185="市町",Q185="組合その他"),"（公立）","（私立）"))</f>
        <v>（私立）</v>
      </c>
      <c r="Q185" s="558" t="s">
        <v>276</v>
      </c>
    </row>
    <row r="186" spans="1:8" ht="12.75">
      <c r="A186" s="51">
        <f>COUNTA(A9:A185)</f>
        <v>177</v>
      </c>
      <c r="H186" s="51">
        <f>SUM(H9:H185)</f>
        <v>1802</v>
      </c>
    </row>
    <row r="187" spans="1:14" ht="13.5" thickBot="1">
      <c r="A187" s="69" t="s">
        <v>278</v>
      </c>
      <c r="C187" s="70" t="s">
        <v>302</v>
      </c>
      <c r="H187" s="69" t="s">
        <v>280</v>
      </c>
      <c r="N187" s="70" t="s">
        <v>281</v>
      </c>
    </row>
    <row r="188" spans="3:17" ht="13.5" thickTop="1">
      <c r="C188" s="71" t="s">
        <v>259</v>
      </c>
      <c r="D188" s="150">
        <f aca="true" t="shared" si="12" ref="D188:D200">COUNTIF($M$9:$M$185,C188)</f>
        <v>33</v>
      </c>
      <c r="N188" s="73"/>
      <c r="O188" s="74" t="s">
        <v>269</v>
      </c>
      <c r="P188" s="74" t="s">
        <v>260</v>
      </c>
      <c r="Q188" s="75" t="s">
        <v>207</v>
      </c>
    </row>
    <row r="189" spans="3:17" ht="12.75">
      <c r="C189" s="76" t="s">
        <v>220</v>
      </c>
      <c r="D189" s="77">
        <f t="shared" si="12"/>
        <v>26</v>
      </c>
      <c r="N189" s="745" t="s">
        <v>262</v>
      </c>
      <c r="O189" s="78" t="s">
        <v>270</v>
      </c>
      <c r="P189" s="78">
        <f aca="true" t="shared" si="13" ref="P189:P196">COUNTIF($Q$9:$Q$185,O189)</f>
        <v>0</v>
      </c>
      <c r="Q189" s="79">
        <f aca="true" t="shared" si="14" ref="Q189:Q196">SUMIF($Q$9:$Q$185,O189,$H$9:$H$185)</f>
        <v>0</v>
      </c>
    </row>
    <row r="190" spans="3:17" ht="12.75">
      <c r="C190" s="76" t="s">
        <v>282</v>
      </c>
      <c r="D190" s="77">
        <f t="shared" si="12"/>
        <v>33</v>
      </c>
      <c r="N190" s="746"/>
      <c r="O190" s="78" t="s">
        <v>272</v>
      </c>
      <c r="P190" s="78">
        <f t="shared" si="13"/>
        <v>0</v>
      </c>
      <c r="Q190" s="79">
        <f t="shared" si="14"/>
        <v>0</v>
      </c>
    </row>
    <row r="191" spans="3:17" ht="12.75">
      <c r="C191" s="76" t="s">
        <v>221</v>
      </c>
      <c r="D191" s="77">
        <f t="shared" si="12"/>
        <v>3</v>
      </c>
      <c r="N191" s="746"/>
      <c r="O191" s="78" t="s">
        <v>273</v>
      </c>
      <c r="P191" s="78">
        <f t="shared" si="13"/>
        <v>2</v>
      </c>
      <c r="Q191" s="79">
        <f t="shared" si="14"/>
        <v>20</v>
      </c>
    </row>
    <row r="192" spans="3:17" ht="13.5" thickBot="1">
      <c r="C192" s="76" t="s">
        <v>283</v>
      </c>
      <c r="D192" s="77">
        <f t="shared" si="12"/>
        <v>20</v>
      </c>
      <c r="N192" s="747"/>
      <c r="O192" s="80" t="s">
        <v>274</v>
      </c>
      <c r="P192" s="147">
        <f t="shared" si="13"/>
        <v>1</v>
      </c>
      <c r="Q192" s="146">
        <f t="shared" si="14"/>
        <v>5</v>
      </c>
    </row>
    <row r="193" spans="3:17" ht="13.5" thickTop="1">
      <c r="C193" s="76" t="s">
        <v>284</v>
      </c>
      <c r="D193" s="77">
        <f t="shared" si="12"/>
        <v>8</v>
      </c>
      <c r="N193" s="757" t="s">
        <v>263</v>
      </c>
      <c r="O193" s="82" t="s">
        <v>271</v>
      </c>
      <c r="P193" s="151">
        <f t="shared" si="13"/>
        <v>31</v>
      </c>
      <c r="Q193" s="148">
        <f t="shared" si="14"/>
        <v>290</v>
      </c>
    </row>
    <row r="194" spans="3:17" ht="12.75">
      <c r="C194" s="76" t="s">
        <v>352</v>
      </c>
      <c r="D194" s="77">
        <f t="shared" si="12"/>
        <v>11</v>
      </c>
      <c r="N194" s="746"/>
      <c r="O194" s="78" t="s">
        <v>275</v>
      </c>
      <c r="P194" s="78">
        <f t="shared" si="13"/>
        <v>3</v>
      </c>
      <c r="Q194" s="79">
        <f t="shared" si="14"/>
        <v>30</v>
      </c>
    </row>
    <row r="195" spans="3:17" ht="12.75">
      <c r="C195" s="76" t="s">
        <v>285</v>
      </c>
      <c r="D195" s="77">
        <f t="shared" si="12"/>
        <v>5</v>
      </c>
      <c r="N195" s="746"/>
      <c r="O195" s="78" t="s">
        <v>276</v>
      </c>
      <c r="P195" s="78">
        <f t="shared" si="13"/>
        <v>140</v>
      </c>
      <c r="Q195" s="79">
        <f t="shared" si="14"/>
        <v>1457</v>
      </c>
    </row>
    <row r="196" spans="3:17" ht="13.5" thickBot="1">
      <c r="C196" s="76" t="s">
        <v>223</v>
      </c>
      <c r="D196" s="77">
        <f t="shared" si="12"/>
        <v>2</v>
      </c>
      <c r="N196" s="748"/>
      <c r="O196" s="84" t="s">
        <v>277</v>
      </c>
      <c r="P196" s="84">
        <f t="shared" si="13"/>
        <v>0</v>
      </c>
      <c r="Q196" s="85">
        <f t="shared" si="14"/>
        <v>0</v>
      </c>
    </row>
    <row r="197" spans="3:17" ht="13.5" thickTop="1">
      <c r="C197" s="76" t="s">
        <v>305</v>
      </c>
      <c r="D197" s="77">
        <f t="shared" si="12"/>
        <v>4</v>
      </c>
      <c r="P197" s="86">
        <f>SUM(P189:P196)</f>
        <v>177</v>
      </c>
      <c r="Q197" s="86">
        <f>SUM(Q189:Q196)</f>
        <v>1802</v>
      </c>
    </row>
    <row r="198" spans="3:4" ht="12.75">
      <c r="C198" s="76" t="s">
        <v>286</v>
      </c>
      <c r="D198" s="77">
        <f t="shared" si="12"/>
        <v>1</v>
      </c>
    </row>
    <row r="199" spans="3:4" ht="12.75">
      <c r="C199" s="76" t="s">
        <v>287</v>
      </c>
      <c r="D199" s="88">
        <f t="shared" si="12"/>
        <v>12</v>
      </c>
    </row>
    <row r="200" spans="3:4" ht="13.5" thickBot="1">
      <c r="C200" s="314" t="s">
        <v>209</v>
      </c>
      <c r="D200" s="152">
        <f t="shared" si="12"/>
        <v>12</v>
      </c>
    </row>
    <row r="201" spans="3:4" ht="13.5" thickBot="1" thickTop="1">
      <c r="C201" s="89" t="s">
        <v>288</v>
      </c>
      <c r="D201" s="90">
        <f>SUM(D188:D200)</f>
        <v>170</v>
      </c>
    </row>
    <row r="202" spans="1:17" s="51" customFormat="1" ht="13.5" customHeight="1" thickTop="1">
      <c r="A202" s="49"/>
      <c r="B202" s="49"/>
      <c r="C202" s="91" t="s">
        <v>972</v>
      </c>
      <c r="D202" s="77">
        <f aca="true" t="shared" si="15" ref="D202:D210">COUNTIF($M$9:$M$185,C202)</f>
        <v>1</v>
      </c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</row>
    <row r="203" spans="1:17" s="51" customFormat="1" ht="12.75">
      <c r="A203" s="49"/>
      <c r="B203" s="49"/>
      <c r="C203" s="76" t="s">
        <v>981</v>
      </c>
      <c r="D203" s="77">
        <f t="shared" si="15"/>
        <v>1</v>
      </c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</row>
    <row r="204" spans="1:17" s="51" customFormat="1" ht="12.75">
      <c r="A204" s="49"/>
      <c r="B204" s="49"/>
      <c r="C204" s="76" t="s">
        <v>982</v>
      </c>
      <c r="D204" s="77">
        <f t="shared" si="15"/>
        <v>0</v>
      </c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</row>
    <row r="205" spans="1:17" s="51" customFormat="1" ht="12.75">
      <c r="A205" s="49"/>
      <c r="B205" s="49"/>
      <c r="C205" s="76" t="s">
        <v>973</v>
      </c>
      <c r="D205" s="77">
        <f t="shared" si="15"/>
        <v>3</v>
      </c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</row>
    <row r="206" spans="1:17" s="51" customFormat="1" ht="12.75">
      <c r="A206" s="49"/>
      <c r="B206" s="49"/>
      <c r="C206" s="76" t="s">
        <v>983</v>
      </c>
      <c r="D206" s="77">
        <f t="shared" si="15"/>
        <v>2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</row>
    <row r="207" spans="3:4" ht="12.75">
      <c r="C207" s="76" t="s">
        <v>291</v>
      </c>
      <c r="D207" s="77">
        <f t="shared" si="15"/>
        <v>0</v>
      </c>
    </row>
    <row r="208" spans="3:4" ht="12.75">
      <c r="C208" s="76" t="s">
        <v>292</v>
      </c>
      <c r="D208" s="77">
        <f t="shared" si="15"/>
        <v>0</v>
      </c>
    </row>
    <row r="209" spans="3:4" ht="12.75">
      <c r="C209" s="76" t="s">
        <v>984</v>
      </c>
      <c r="D209" s="77">
        <f t="shared" si="15"/>
        <v>0</v>
      </c>
    </row>
    <row r="210" spans="3:4" ht="13.5" thickBot="1">
      <c r="C210" s="314" t="s">
        <v>294</v>
      </c>
      <c r="D210" s="77">
        <f t="shared" si="15"/>
        <v>0</v>
      </c>
    </row>
    <row r="211" spans="3:4" ht="13.5" thickBot="1" thickTop="1">
      <c r="C211" s="89" t="s">
        <v>295</v>
      </c>
      <c r="D211" s="90">
        <f>SUM(D202:D210)</f>
        <v>7</v>
      </c>
    </row>
    <row r="212" spans="3:5" ht="13.5" thickBot="1" thickTop="1">
      <c r="C212" s="93" t="s">
        <v>296</v>
      </c>
      <c r="D212" s="94">
        <f>D201+D211</f>
        <v>177</v>
      </c>
      <c r="E212" s="49">
        <f>IF(D212=A186,"","おかしいぞ～？")</f>
      </c>
    </row>
    <row r="213" ht="13.5" thickTop="1"/>
  </sheetData>
  <sheetProtection/>
  <mergeCells count="3">
    <mergeCell ref="B4:E4"/>
    <mergeCell ref="N189:N192"/>
    <mergeCell ref="N193:N196"/>
  </mergeCells>
  <dataValidations count="10">
    <dataValidation type="list" allowBlank="1" showInputMessage="1" showErrorMessage="1" sqref="Q53:Q54 Q101 Q99">
      <formula1>'(8)障害児通所支援事業所　③放課後等デイサービス'!#REF!</formula1>
    </dataValidation>
    <dataValidation type="list" allowBlank="1" showInputMessage="1" showErrorMessage="1" sqref="Q143 Q114:Q118 Q83:Q90 Q47 Q167 Q49:Q51 Q170 Q102 Q104:Q111 Q138:Q139 Q147:Q158 Q128:Q135 Q68:Q77 Q145 Q179:Q184 Q124:Q126 Q42:Q44">
      <formula1>'(8)障害児通所支援事業所　③放課後等デイサービス'!#REF!</formula1>
    </dataValidation>
    <dataValidation type="list" allowBlank="1" showInputMessage="1" showErrorMessage="1" sqref="Q10 Q13:Q14 Q20 Q24 Q33">
      <formula1>#REF!</formula1>
    </dataValidation>
    <dataValidation type="list" allowBlank="1" showInputMessage="1" showErrorMessage="1" sqref="Q11:Q12">
      <formula1>#REF!</formula1>
    </dataValidation>
    <dataValidation type="list" allowBlank="1" showInputMessage="1" showErrorMessage="1" sqref="Q185 Q119:Q121 Q96 Q58 Q92:Q93 Q60:Q61 Q140:Q142">
      <formula1>'(8)障害児通所支援事業所　③放課後等デイサービス'!#REF!</formula1>
    </dataValidation>
    <dataValidation type="list" allowBlank="1" showInputMessage="1" showErrorMessage="1" sqref="Q91 Q94 Q146 Q163 Q165:Q166">
      <formula1>'(8)障害児通所支援事業所　③放課後等デイサービス'!#REF!</formula1>
    </dataValidation>
    <dataValidation type="list" allowBlank="1" showInputMessage="1" showErrorMessage="1" sqref="Q9 Q21:Q23 Q15 Q18:Q19 Q25:Q32 Q34:Q41">
      <formula1>#REF!</formula1>
    </dataValidation>
    <dataValidation type="list" allowBlank="1" showInputMessage="1" showErrorMessage="1" sqref="Q174 Q176:Q178">
      <formula1>'(8)障害児通所支援事業所　③放課後等デイサービス'!#REF!</formula1>
    </dataValidation>
    <dataValidation type="list" allowBlank="1" showInputMessage="1" showErrorMessage="1" sqref="Q164">
      <formula1>'(8)障害児通所支援事業所　③放課後等デイサービス'!#REF!</formula1>
    </dataValidation>
    <dataValidation type="list" allowBlank="1" showInputMessage="1" showErrorMessage="1" sqref="Q95 Q97:Q98 Q100 Q122:Q123">
      <formula1>'(8)障害児通所支援事業所　③放課後等デイサービス'!#REF!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85" zoomScaleNormal="70" zoomScaleSheetLayoutView="85" zoomScalePageLayoutView="0" workbookViewId="0" topLeftCell="A1">
      <selection activeCell="L40" sqref="L40"/>
    </sheetView>
  </sheetViews>
  <sheetFormatPr defaultColWidth="39.375" defaultRowHeight="13.5"/>
  <cols>
    <col min="1" max="2" width="16.25390625" style="49" customWidth="1"/>
    <col min="3" max="3" width="18.75390625" style="49" customWidth="1"/>
    <col min="4" max="4" width="11.25390625" style="49" customWidth="1"/>
    <col min="5" max="5" width="15.00390625" style="49" customWidth="1"/>
    <col min="6" max="6" width="5.625" style="49" customWidth="1"/>
    <col min="7" max="7" width="11.875" style="49" customWidth="1"/>
    <col min="8" max="8" width="5.625" style="49" hidden="1" customWidth="1"/>
    <col min="9" max="9" width="8.125" style="49" customWidth="1"/>
    <col min="10" max="10" width="6.875" style="49" customWidth="1"/>
    <col min="11" max="11" width="11.125" style="49" customWidth="1"/>
    <col min="12" max="12" width="10.375" style="49" bestFit="1" customWidth="1"/>
    <col min="13" max="13" width="7.375" style="49" bestFit="1" customWidth="1"/>
    <col min="14" max="14" width="18.875" style="49" bestFit="1" customWidth="1"/>
    <col min="15" max="15" width="16.75390625" style="49" bestFit="1" customWidth="1"/>
    <col min="16" max="16" width="9.625" style="49" customWidth="1"/>
    <col min="17" max="17" width="12.25390625" style="49" bestFit="1" customWidth="1"/>
    <col min="18" max="18" width="7.375" style="49" customWidth="1"/>
    <col min="19" max="16384" width="39.375" style="49" customWidth="1"/>
  </cols>
  <sheetData>
    <row r="1" spans="1:17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2.75">
      <c r="A2" s="222" t="s">
        <v>1059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5" customHeight="1">
      <c r="A3" s="222" t="s">
        <v>2419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1" customFormat="1" ht="13.5" customHeight="1">
      <c r="A4" s="50"/>
      <c r="B4" s="749" t="str">
        <f>"〔施設"&amp;C5&amp;"（公立"&amp;C6&amp;"、"&amp;"私立"&amp;C7&amp;"）〕"</f>
        <v>〔施設1（公立0、私立1）〕</v>
      </c>
      <c r="C4" s="7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1" customFormat="1" ht="13.5" customHeight="1">
      <c r="A5" s="52"/>
      <c r="B5" s="53" t="s">
        <v>260</v>
      </c>
      <c r="C5" s="54">
        <f>C6+C7</f>
        <v>1</v>
      </c>
      <c r="D5" s="224"/>
      <c r="E5" s="167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1" customFormat="1" ht="13.5" customHeight="1">
      <c r="A6" s="52"/>
      <c r="B6" s="53" t="s">
        <v>262</v>
      </c>
      <c r="C6" s="54">
        <f>COUNTIF($P$9:$P$9,B6)</f>
        <v>0</v>
      </c>
      <c r="D6" s="224"/>
      <c r="E6" s="167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1" customFormat="1" ht="13.5" customHeight="1">
      <c r="A7" s="52"/>
      <c r="B7" s="57" t="s">
        <v>263</v>
      </c>
      <c r="C7" s="58">
        <f>COUNTIF($P$9:$P$9,B7)</f>
        <v>1</v>
      </c>
      <c r="D7" s="225"/>
      <c r="E7" s="226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36.75" customHeight="1">
      <c r="A8" s="95" t="s">
        <v>202</v>
      </c>
      <c r="B8" s="96" t="s">
        <v>205</v>
      </c>
      <c r="C8" s="97" t="s">
        <v>1023</v>
      </c>
      <c r="D8" s="96" t="s">
        <v>1956</v>
      </c>
      <c r="E8" s="96" t="s">
        <v>266</v>
      </c>
      <c r="F8" s="97" t="s">
        <v>389</v>
      </c>
      <c r="G8" s="96" t="s">
        <v>206</v>
      </c>
      <c r="H8" s="96" t="s">
        <v>207</v>
      </c>
      <c r="I8" s="96" t="s">
        <v>204</v>
      </c>
      <c r="J8" s="98" t="s">
        <v>208</v>
      </c>
      <c r="K8" s="287" t="s">
        <v>201</v>
      </c>
      <c r="L8" s="288" t="s">
        <v>933</v>
      </c>
      <c r="M8" s="288" t="s">
        <v>934</v>
      </c>
      <c r="N8" s="288" t="s">
        <v>267</v>
      </c>
      <c r="O8" s="289" t="s">
        <v>203</v>
      </c>
      <c r="P8" s="288" t="s">
        <v>268</v>
      </c>
      <c r="Q8" s="290" t="s">
        <v>269</v>
      </c>
    </row>
    <row r="9" spans="1:18" s="363" customFormat="1" ht="63" customHeight="1">
      <c r="A9" s="559" t="s">
        <v>4278</v>
      </c>
      <c r="B9" s="560" t="s">
        <v>3605</v>
      </c>
      <c r="C9" s="560" t="s">
        <v>3606</v>
      </c>
      <c r="D9" s="560" t="s">
        <v>4279</v>
      </c>
      <c r="E9" s="561" t="str">
        <f>M9&amp;N9</f>
        <v>下関市生野町二丁目27-7</v>
      </c>
      <c r="F9" s="561" t="s">
        <v>1063</v>
      </c>
      <c r="G9" s="562">
        <v>43282</v>
      </c>
      <c r="H9" s="563">
        <v>5</v>
      </c>
      <c r="I9" s="561" t="s">
        <v>1472</v>
      </c>
      <c r="J9" s="564" t="s">
        <v>4337</v>
      </c>
      <c r="K9" s="395" t="s">
        <v>3909</v>
      </c>
      <c r="L9" s="398">
        <v>35201</v>
      </c>
      <c r="M9" s="398" t="s">
        <v>3463</v>
      </c>
      <c r="N9" s="398" t="s">
        <v>4338</v>
      </c>
      <c r="O9" s="398" t="s">
        <v>4281</v>
      </c>
      <c r="P9" s="565" t="str">
        <f>IF(Q9="","",IF(OR(Q9="国",Q9="県",Q9="市町",Q9="組合その他"),"（公立）","（私立）"))</f>
        <v>（私立）</v>
      </c>
      <c r="Q9" s="400" t="s">
        <v>2286</v>
      </c>
      <c r="R9" s="566"/>
    </row>
    <row r="10" spans="1:10" ht="12.75">
      <c r="A10" s="274">
        <f>COUNTA(A9:A9)</f>
        <v>1</v>
      </c>
      <c r="B10" s="275"/>
      <c r="C10" s="275"/>
      <c r="D10" s="275"/>
      <c r="E10" s="275"/>
      <c r="F10" s="275"/>
      <c r="G10" s="275"/>
      <c r="H10" s="274">
        <f>SUM(H9:H9)</f>
        <v>5</v>
      </c>
      <c r="I10" s="275"/>
      <c r="J10" s="275"/>
    </row>
    <row r="11" spans="1:14" ht="13.5" thickBot="1">
      <c r="A11" s="69" t="s">
        <v>278</v>
      </c>
      <c r="C11" s="70" t="s">
        <v>302</v>
      </c>
      <c r="H11" s="69" t="s">
        <v>280</v>
      </c>
      <c r="N11" s="70" t="s">
        <v>281</v>
      </c>
    </row>
    <row r="12" spans="3:17" ht="13.5" thickTop="1">
      <c r="C12" s="71" t="s">
        <v>259</v>
      </c>
      <c r="D12" s="150">
        <f aca="true" t="shared" si="0" ref="D12:D24">COUNTIF($M$9:$M$9,C12)</f>
        <v>1</v>
      </c>
      <c r="N12" s="73"/>
      <c r="O12" s="74" t="s">
        <v>269</v>
      </c>
      <c r="P12" s="74" t="s">
        <v>260</v>
      </c>
      <c r="Q12" s="75" t="s">
        <v>207</v>
      </c>
    </row>
    <row r="13" spans="3:17" ht="12.75">
      <c r="C13" s="76" t="s">
        <v>220</v>
      </c>
      <c r="D13" s="77">
        <f t="shared" si="0"/>
        <v>0</v>
      </c>
      <c r="N13" s="745" t="s">
        <v>262</v>
      </c>
      <c r="O13" s="78" t="s">
        <v>270</v>
      </c>
      <c r="P13" s="78">
        <f aca="true" t="shared" si="1" ref="P13:P20">COUNTIF($Q$9:$Q$9,O13)</f>
        <v>0</v>
      </c>
      <c r="Q13" s="79">
        <f aca="true" t="shared" si="2" ref="Q13:Q20">SUMIF($Q$9:$Q$9,O13,$H$9:$H$9)</f>
        <v>0</v>
      </c>
    </row>
    <row r="14" spans="3:17" ht="12.75">
      <c r="C14" s="76" t="s">
        <v>282</v>
      </c>
      <c r="D14" s="77">
        <f t="shared" si="0"/>
        <v>0</v>
      </c>
      <c r="N14" s="746"/>
      <c r="O14" s="78" t="s">
        <v>272</v>
      </c>
      <c r="P14" s="78">
        <f t="shared" si="1"/>
        <v>0</v>
      </c>
      <c r="Q14" s="79">
        <f t="shared" si="2"/>
        <v>0</v>
      </c>
    </row>
    <row r="15" spans="3:17" ht="12.75">
      <c r="C15" s="76" t="s">
        <v>221</v>
      </c>
      <c r="D15" s="77">
        <f t="shared" si="0"/>
        <v>0</v>
      </c>
      <c r="N15" s="746"/>
      <c r="O15" s="78" t="s">
        <v>273</v>
      </c>
      <c r="P15" s="78">
        <f t="shared" si="1"/>
        <v>0</v>
      </c>
      <c r="Q15" s="79">
        <f t="shared" si="2"/>
        <v>0</v>
      </c>
    </row>
    <row r="16" spans="3:17" ht="13.5" thickBot="1">
      <c r="C16" s="76" t="s">
        <v>283</v>
      </c>
      <c r="D16" s="77">
        <f t="shared" si="0"/>
        <v>0</v>
      </c>
      <c r="N16" s="747"/>
      <c r="O16" s="80" t="s">
        <v>274</v>
      </c>
      <c r="P16" s="147">
        <f t="shared" si="1"/>
        <v>0</v>
      </c>
      <c r="Q16" s="146">
        <f t="shared" si="2"/>
        <v>0</v>
      </c>
    </row>
    <row r="17" spans="3:17" ht="13.5" thickTop="1">
      <c r="C17" s="76" t="s">
        <v>284</v>
      </c>
      <c r="D17" s="77">
        <f t="shared" si="0"/>
        <v>0</v>
      </c>
      <c r="N17" s="746" t="s">
        <v>263</v>
      </c>
      <c r="O17" s="82" t="s">
        <v>271</v>
      </c>
      <c r="P17" s="151">
        <f t="shared" si="1"/>
        <v>1</v>
      </c>
      <c r="Q17" s="148">
        <f>SUMIF($Q$9:$Q$9,O17,$H$9:$H$9)</f>
        <v>5</v>
      </c>
    </row>
    <row r="18" spans="3:17" ht="12.75">
      <c r="C18" s="76" t="s">
        <v>352</v>
      </c>
      <c r="D18" s="77">
        <f t="shared" si="0"/>
        <v>0</v>
      </c>
      <c r="N18" s="746"/>
      <c r="O18" s="78" t="s">
        <v>275</v>
      </c>
      <c r="P18" s="78">
        <f t="shared" si="1"/>
        <v>0</v>
      </c>
      <c r="Q18" s="79">
        <f t="shared" si="2"/>
        <v>0</v>
      </c>
    </row>
    <row r="19" spans="3:17" ht="12.75">
      <c r="C19" s="76" t="s">
        <v>285</v>
      </c>
      <c r="D19" s="77">
        <f t="shared" si="0"/>
        <v>0</v>
      </c>
      <c r="N19" s="746"/>
      <c r="O19" s="78" t="s">
        <v>276</v>
      </c>
      <c r="P19" s="78">
        <f t="shared" si="1"/>
        <v>0</v>
      </c>
      <c r="Q19" s="79">
        <f t="shared" si="2"/>
        <v>0</v>
      </c>
    </row>
    <row r="20" spans="3:17" ht="13.5" thickBot="1">
      <c r="C20" s="76" t="s">
        <v>223</v>
      </c>
      <c r="D20" s="77">
        <f t="shared" si="0"/>
        <v>0</v>
      </c>
      <c r="N20" s="748"/>
      <c r="O20" s="84" t="s">
        <v>277</v>
      </c>
      <c r="P20" s="84">
        <f t="shared" si="1"/>
        <v>0</v>
      </c>
      <c r="Q20" s="85">
        <f t="shared" si="2"/>
        <v>0</v>
      </c>
    </row>
    <row r="21" spans="3:17" ht="13.5" thickTop="1">
      <c r="C21" s="76" t="s">
        <v>305</v>
      </c>
      <c r="D21" s="77">
        <f t="shared" si="0"/>
        <v>0</v>
      </c>
      <c r="P21" s="86">
        <f>SUM(P13:P20)</f>
        <v>1</v>
      </c>
      <c r="Q21" s="86">
        <f>SUM(Q13:Q20)</f>
        <v>5</v>
      </c>
    </row>
    <row r="22" spans="3:4" ht="12.75">
      <c r="C22" s="76" t="s">
        <v>286</v>
      </c>
      <c r="D22" s="77">
        <f t="shared" si="0"/>
        <v>0</v>
      </c>
    </row>
    <row r="23" spans="3:4" ht="12.75">
      <c r="C23" s="76" t="s">
        <v>287</v>
      </c>
      <c r="D23" s="77">
        <f t="shared" si="0"/>
        <v>0</v>
      </c>
    </row>
    <row r="24" spans="3:4" ht="13.5" thickBot="1">
      <c r="C24" s="285" t="s">
        <v>209</v>
      </c>
      <c r="D24" s="152">
        <f t="shared" si="0"/>
        <v>0</v>
      </c>
    </row>
    <row r="25" spans="3:4" ht="13.5" thickBot="1" thickTop="1">
      <c r="C25" s="89" t="s">
        <v>288</v>
      </c>
      <c r="D25" s="90">
        <f>SUM(D12:D24)</f>
        <v>1</v>
      </c>
    </row>
    <row r="26" spans="1:17" s="51" customFormat="1" ht="13.5" customHeight="1" thickTop="1">
      <c r="A26" s="49"/>
      <c r="B26" s="49"/>
      <c r="C26" s="91" t="s">
        <v>972</v>
      </c>
      <c r="D26" s="77">
        <f aca="true" t="shared" si="3" ref="D26:D34">COUNTIF($M$9:$M$9,C26)</f>
        <v>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s="51" customFormat="1" ht="13.5" customHeight="1">
      <c r="A27" s="49"/>
      <c r="B27" s="49"/>
      <c r="C27" s="76" t="s">
        <v>981</v>
      </c>
      <c r="D27" s="77">
        <f t="shared" si="3"/>
        <v>0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s="51" customFormat="1" ht="13.5" customHeight="1">
      <c r="A28" s="49"/>
      <c r="B28" s="49"/>
      <c r="C28" s="76" t="s">
        <v>982</v>
      </c>
      <c r="D28" s="77">
        <f t="shared" si="3"/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s="51" customFormat="1" ht="13.5" customHeight="1">
      <c r="A29" s="49"/>
      <c r="B29" s="49"/>
      <c r="C29" s="76" t="s">
        <v>973</v>
      </c>
      <c r="D29" s="77">
        <f t="shared" si="3"/>
        <v>0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s="51" customFormat="1" ht="13.5" customHeight="1">
      <c r="A30" s="49"/>
      <c r="B30" s="49"/>
      <c r="C30" s="76" t="s">
        <v>983</v>
      </c>
      <c r="D30" s="77">
        <f t="shared" si="3"/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3:4" ht="12.75">
      <c r="C31" s="76" t="s">
        <v>291</v>
      </c>
      <c r="D31" s="77">
        <f t="shared" si="3"/>
        <v>0</v>
      </c>
    </row>
    <row r="32" spans="3:4" ht="12.75">
      <c r="C32" s="76" t="s">
        <v>292</v>
      </c>
      <c r="D32" s="77">
        <f t="shared" si="3"/>
        <v>0</v>
      </c>
    </row>
    <row r="33" spans="3:4" ht="12.75">
      <c r="C33" s="76" t="s">
        <v>984</v>
      </c>
      <c r="D33" s="77">
        <f t="shared" si="3"/>
        <v>0</v>
      </c>
    </row>
    <row r="34" spans="3:4" ht="13.5" thickBot="1">
      <c r="C34" s="285" t="s">
        <v>294</v>
      </c>
      <c r="D34" s="77">
        <f t="shared" si="3"/>
        <v>0</v>
      </c>
    </row>
    <row r="35" spans="3:4" ht="13.5" thickBot="1" thickTop="1">
      <c r="C35" s="89" t="s">
        <v>295</v>
      </c>
      <c r="D35" s="90">
        <f>SUM(D26:D34)</f>
        <v>0</v>
      </c>
    </row>
    <row r="36" spans="3:5" ht="13.5" thickBot="1" thickTop="1">
      <c r="C36" s="93" t="s">
        <v>296</v>
      </c>
      <c r="D36" s="94">
        <f>D25+D35</f>
        <v>1</v>
      </c>
      <c r="E36" s="49">
        <f>IF(D36=A10,"","おかしいぞ～？")</f>
      </c>
    </row>
    <row r="37" ht="13.5" thickTop="1"/>
  </sheetData>
  <sheetProtection/>
  <mergeCells count="3">
    <mergeCell ref="B4:C4"/>
    <mergeCell ref="N13:N16"/>
    <mergeCell ref="N17:N20"/>
  </mergeCells>
  <dataValidations count="1">
    <dataValidation type="list" allowBlank="1" showInputMessage="1" showErrorMessage="1" sqref="Q9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view="pageBreakPreview" zoomScale="60" zoomScaleNormal="70" zoomScalePageLayoutView="0" workbookViewId="0" topLeftCell="A2">
      <pane ySplit="8" topLeftCell="A16" activePane="bottomLeft" state="frozen"/>
      <selection pane="topLeft" activeCell="L40" sqref="L40"/>
      <selection pane="bottomLeft" activeCell="F12" sqref="F12"/>
    </sheetView>
  </sheetViews>
  <sheetFormatPr defaultColWidth="39.375" defaultRowHeight="13.5"/>
  <cols>
    <col min="1" max="2" width="16.25390625" style="49" customWidth="1"/>
    <col min="3" max="3" width="21.875" style="49" customWidth="1"/>
    <col min="4" max="4" width="11.25390625" style="49" customWidth="1"/>
    <col min="5" max="5" width="15.00390625" style="49" customWidth="1"/>
    <col min="6" max="6" width="5.625" style="49" customWidth="1"/>
    <col min="7" max="7" width="11.875" style="49" customWidth="1"/>
    <col min="8" max="8" width="8.125" style="49" customWidth="1"/>
    <col min="9" max="9" width="11.875" style="49" customWidth="1"/>
    <col min="10" max="10" width="11.125" style="49" customWidth="1"/>
    <col min="11" max="11" width="10.375" style="49" bestFit="1" customWidth="1"/>
    <col min="12" max="12" width="7.375" style="49" bestFit="1" customWidth="1"/>
    <col min="13" max="13" width="18.875" style="49" bestFit="1" customWidth="1"/>
    <col min="14" max="14" width="16.75390625" style="49" bestFit="1" customWidth="1"/>
    <col min="15" max="15" width="9.625" style="49" customWidth="1"/>
    <col min="16" max="16" width="12.25390625" style="49" bestFit="1" customWidth="1"/>
    <col min="17" max="17" width="7.375" style="49" customWidth="1"/>
    <col min="18" max="16384" width="39.375" style="49" customWidth="1"/>
  </cols>
  <sheetData>
    <row r="1" spans="1:16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>
      <c r="A3" s="222" t="s">
        <v>1059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5" customHeight="1">
      <c r="A4" s="222" t="s">
        <v>2494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s="51" customFormat="1" ht="13.5" customHeight="1">
      <c r="A5" s="50"/>
      <c r="B5" s="749" t="str">
        <f>"〔施設"&amp;C6&amp;"（公立"&amp;C7&amp;"、"&amp;"私立"&amp;C8&amp;"）〕"</f>
        <v>〔施設23（公立1、私立22）〕</v>
      </c>
      <c r="C5" s="749"/>
      <c r="D5" s="167"/>
      <c r="E5" s="167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51" customFormat="1" ht="13.5" customHeight="1">
      <c r="A6" s="52"/>
      <c r="B6" s="53" t="s">
        <v>260</v>
      </c>
      <c r="C6" s="54">
        <f>C7+C8</f>
        <v>23</v>
      </c>
      <c r="D6" s="224"/>
      <c r="E6" s="167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s="51" customFormat="1" ht="13.5" customHeight="1">
      <c r="A7" s="52"/>
      <c r="B7" s="53" t="s">
        <v>262</v>
      </c>
      <c r="C7" s="54">
        <f>COUNTIF($O$10:$O$32,B7)</f>
        <v>1</v>
      </c>
      <c r="D7" s="224"/>
      <c r="E7" s="167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51" customFormat="1" ht="13.5" customHeight="1">
      <c r="A8" s="52"/>
      <c r="B8" s="57" t="s">
        <v>263</v>
      </c>
      <c r="C8" s="58">
        <f>COUNTIF($O$10:$O$32,B8)</f>
        <v>22</v>
      </c>
      <c r="D8" s="225"/>
      <c r="E8" s="226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42" customHeight="1">
      <c r="A9" s="95" t="s">
        <v>202</v>
      </c>
      <c r="B9" s="96" t="s">
        <v>205</v>
      </c>
      <c r="C9" s="97" t="s">
        <v>1023</v>
      </c>
      <c r="D9" s="96" t="s">
        <v>1956</v>
      </c>
      <c r="E9" s="96" t="s">
        <v>266</v>
      </c>
      <c r="F9" s="97" t="s">
        <v>389</v>
      </c>
      <c r="G9" s="96" t="s">
        <v>206</v>
      </c>
      <c r="H9" s="96" t="s">
        <v>204</v>
      </c>
      <c r="I9" s="98" t="s">
        <v>208</v>
      </c>
      <c r="J9" s="287" t="s">
        <v>201</v>
      </c>
      <c r="K9" s="288" t="s">
        <v>933</v>
      </c>
      <c r="L9" s="288" t="s">
        <v>934</v>
      </c>
      <c r="M9" s="288" t="s">
        <v>267</v>
      </c>
      <c r="N9" s="289" t="s">
        <v>203</v>
      </c>
      <c r="O9" s="288" t="s">
        <v>268</v>
      </c>
      <c r="P9" s="290" t="s">
        <v>269</v>
      </c>
    </row>
    <row r="10" spans="1:17" s="363" customFormat="1" ht="63" customHeight="1">
      <c r="A10" s="387" t="s">
        <v>3914</v>
      </c>
      <c r="B10" s="388" t="s">
        <v>3915</v>
      </c>
      <c r="C10" s="388" t="s">
        <v>4029</v>
      </c>
      <c r="D10" s="353" t="s">
        <v>3916</v>
      </c>
      <c r="E10" s="390" t="str">
        <f>L10&amp;M10</f>
        <v>下関市幡生本町26番12号</v>
      </c>
      <c r="F10" s="390" t="s">
        <v>1053</v>
      </c>
      <c r="G10" s="568">
        <v>41365</v>
      </c>
      <c r="H10" s="390" t="s">
        <v>1464</v>
      </c>
      <c r="I10" s="393" t="s">
        <v>3998</v>
      </c>
      <c r="J10" s="395" t="s">
        <v>3997</v>
      </c>
      <c r="K10" s="398">
        <v>35201</v>
      </c>
      <c r="L10" s="398" t="s">
        <v>3915</v>
      </c>
      <c r="M10" s="398" t="s">
        <v>998</v>
      </c>
      <c r="N10" s="398" t="s">
        <v>3918</v>
      </c>
      <c r="O10" s="565" t="str">
        <f>IF(P10="","",IF(OR(P10="国",P10="県",P10="市町",P10="組合その他"),"（公立）","（私立）"))</f>
        <v>（私立）</v>
      </c>
      <c r="P10" s="400" t="s">
        <v>3921</v>
      </c>
      <c r="Q10" s="566"/>
    </row>
    <row r="11" spans="1:17" s="363" customFormat="1" ht="63" customHeight="1">
      <c r="A11" s="418" t="s">
        <v>3934</v>
      </c>
      <c r="B11" s="365" t="s">
        <v>3999</v>
      </c>
      <c r="C11" s="365" t="s">
        <v>3936</v>
      </c>
      <c r="D11" s="365" t="s">
        <v>3937</v>
      </c>
      <c r="E11" s="390" t="str">
        <f>L11&amp;M11</f>
        <v>下関市長府前八幡町2-25</v>
      </c>
      <c r="F11" s="366" t="s">
        <v>3938</v>
      </c>
      <c r="G11" s="403">
        <v>43831</v>
      </c>
      <c r="H11" s="366" t="s">
        <v>3939</v>
      </c>
      <c r="I11" s="433" t="s">
        <v>3917</v>
      </c>
      <c r="J11" s="395" t="s">
        <v>3997</v>
      </c>
      <c r="K11" s="398">
        <v>35201</v>
      </c>
      <c r="L11" s="398" t="s">
        <v>3915</v>
      </c>
      <c r="M11" s="422" t="s">
        <v>3940</v>
      </c>
      <c r="N11" s="422" t="s">
        <v>3941</v>
      </c>
      <c r="O11" s="565" t="str">
        <f>IF(P11="","",IF(OR(P11="国",P11="県",P11="市町",P11="組合その他"),"（公立）","（私立）"))</f>
        <v>（私立）</v>
      </c>
      <c r="P11" s="569" t="s">
        <v>3933</v>
      </c>
      <c r="Q11" s="566" t="s">
        <v>3975</v>
      </c>
    </row>
    <row r="12" spans="1:17" s="363" customFormat="1" ht="63" customHeight="1">
      <c r="A12" s="570" t="s">
        <v>3616</v>
      </c>
      <c r="B12" s="388" t="s">
        <v>3617</v>
      </c>
      <c r="C12" s="365" t="s">
        <v>3618</v>
      </c>
      <c r="D12" s="365" t="s">
        <v>3619</v>
      </c>
      <c r="E12" s="390" t="s">
        <v>3403</v>
      </c>
      <c r="F12" s="390" t="s">
        <v>2362</v>
      </c>
      <c r="G12" s="568">
        <v>43252</v>
      </c>
      <c r="H12" s="571" t="s">
        <v>3910</v>
      </c>
      <c r="I12" s="433" t="s">
        <v>3657</v>
      </c>
      <c r="J12" s="358" t="s">
        <v>3909</v>
      </c>
      <c r="K12" s="504">
        <v>35201</v>
      </c>
      <c r="L12" s="504" t="s">
        <v>3463</v>
      </c>
      <c r="M12" s="572" t="s">
        <v>3404</v>
      </c>
      <c r="N12" s="449" t="s">
        <v>3405</v>
      </c>
      <c r="O12" s="573" t="str">
        <f>IF(P12="","",IF(OR(P12="国",P12="県",P12="市町",P12="組合その他"),"（公立）","（私立）"))</f>
        <v>（私立）</v>
      </c>
      <c r="P12" s="574" t="s">
        <v>3466</v>
      </c>
      <c r="Q12" s="566"/>
    </row>
    <row r="13" spans="1:16" s="363" customFormat="1" ht="63" customHeight="1">
      <c r="A13" s="570" t="s">
        <v>4000</v>
      </c>
      <c r="B13" s="388" t="s">
        <v>4001</v>
      </c>
      <c r="C13" s="365" t="s">
        <v>4002</v>
      </c>
      <c r="D13" s="365" t="s">
        <v>4003</v>
      </c>
      <c r="E13" s="390" t="s">
        <v>4004</v>
      </c>
      <c r="F13" s="390" t="s">
        <v>1061</v>
      </c>
      <c r="G13" s="568">
        <v>41091</v>
      </c>
      <c r="H13" s="571" t="s">
        <v>4005</v>
      </c>
      <c r="I13" s="575" t="s">
        <v>3917</v>
      </c>
      <c r="J13" s="576" t="s">
        <v>3997</v>
      </c>
      <c r="K13" s="577">
        <v>35201</v>
      </c>
      <c r="L13" s="578" t="s">
        <v>3922</v>
      </c>
      <c r="M13" s="579" t="s">
        <v>4006</v>
      </c>
      <c r="N13" s="580" t="s">
        <v>4007</v>
      </c>
      <c r="O13" s="578" t="s">
        <v>2106</v>
      </c>
      <c r="P13" s="581" t="s">
        <v>3921</v>
      </c>
    </row>
    <row r="14" spans="1:17" s="363" customFormat="1" ht="63" customHeight="1">
      <c r="A14" s="570" t="s">
        <v>4008</v>
      </c>
      <c r="B14" s="388" t="s">
        <v>3935</v>
      </c>
      <c r="C14" s="365" t="s">
        <v>3936</v>
      </c>
      <c r="D14" s="365" t="s">
        <v>4009</v>
      </c>
      <c r="E14" s="390" t="s">
        <v>4010</v>
      </c>
      <c r="F14" s="390" t="s">
        <v>4011</v>
      </c>
      <c r="G14" s="568">
        <v>43952</v>
      </c>
      <c r="H14" s="571" t="s">
        <v>4012</v>
      </c>
      <c r="I14" s="575" t="s">
        <v>4013</v>
      </c>
      <c r="J14" s="576" t="s">
        <v>3997</v>
      </c>
      <c r="K14" s="582">
        <v>35201</v>
      </c>
      <c r="L14" s="582" t="s">
        <v>3915</v>
      </c>
      <c r="M14" s="583" t="s">
        <v>4014</v>
      </c>
      <c r="N14" s="584" t="s">
        <v>3394</v>
      </c>
      <c r="O14" s="585" t="s">
        <v>2106</v>
      </c>
      <c r="P14" s="586" t="s">
        <v>3933</v>
      </c>
      <c r="Q14" s="566"/>
    </row>
    <row r="15" spans="1:16" s="430" customFormat="1" ht="63" customHeight="1">
      <c r="A15" s="387" t="s">
        <v>1056</v>
      </c>
      <c r="B15" s="388" t="s">
        <v>3153</v>
      </c>
      <c r="C15" s="365" t="s">
        <v>3250</v>
      </c>
      <c r="D15" s="365" t="s">
        <v>2356</v>
      </c>
      <c r="E15" s="390" t="str">
        <f aca="true" t="shared" si="0" ref="E15:E32">L15&amp;M15</f>
        <v>宇部市あすとぴあ6丁目11番21-3号</v>
      </c>
      <c r="F15" s="390" t="s">
        <v>1054</v>
      </c>
      <c r="G15" s="568">
        <v>44287</v>
      </c>
      <c r="H15" s="390" t="s">
        <v>1465</v>
      </c>
      <c r="I15" s="393" t="s">
        <v>987</v>
      </c>
      <c r="J15" s="370" t="s">
        <v>891</v>
      </c>
      <c r="K15" s="360">
        <v>35202</v>
      </c>
      <c r="L15" s="360" t="s">
        <v>220</v>
      </c>
      <c r="M15" s="360" t="s">
        <v>2086</v>
      </c>
      <c r="N15" s="360" t="s">
        <v>3157</v>
      </c>
      <c r="O15" s="587" t="str">
        <f aca="true" t="shared" si="1" ref="O15:O32">IF(P15="","",IF(OR(P15="国",P15="県",P15="市町",P15="組合その他"),"（公立）","（私立）"))</f>
        <v>（私立）</v>
      </c>
      <c r="P15" s="362" t="s">
        <v>271</v>
      </c>
    </row>
    <row r="16" spans="1:16" s="430" customFormat="1" ht="42" customHeight="1">
      <c r="A16" s="387" t="s">
        <v>4371</v>
      </c>
      <c r="B16" s="388" t="s">
        <v>4254</v>
      </c>
      <c r="C16" s="365" t="s">
        <v>4255</v>
      </c>
      <c r="D16" s="365" t="s">
        <v>4256</v>
      </c>
      <c r="E16" s="390" t="str">
        <f>L16&amp;M16</f>
        <v>宇部市常磐町2丁目1－28</v>
      </c>
      <c r="F16" s="390" t="s">
        <v>4257</v>
      </c>
      <c r="G16" s="568">
        <v>45017</v>
      </c>
      <c r="H16" s="390" t="s">
        <v>4258</v>
      </c>
      <c r="I16" s="393" t="s">
        <v>3601</v>
      </c>
      <c r="J16" s="370" t="s">
        <v>891</v>
      </c>
      <c r="K16" s="372">
        <v>35202</v>
      </c>
      <c r="L16" s="372" t="s">
        <v>220</v>
      </c>
      <c r="M16" s="372" t="s">
        <v>4259</v>
      </c>
      <c r="N16" s="372" t="s">
        <v>4260</v>
      </c>
      <c r="O16" s="406" t="str">
        <f>IF(P16="","",IF(OR(P16="国",P16="県",P16="市町",P16="組合その他"),"（公立）","（私立）"))</f>
        <v>（私立）</v>
      </c>
      <c r="P16" s="567" t="s">
        <v>276</v>
      </c>
    </row>
    <row r="17" spans="1:16" s="430" customFormat="1" ht="63" customHeight="1">
      <c r="A17" s="364" t="s">
        <v>1057</v>
      </c>
      <c r="B17" s="365" t="s">
        <v>1422</v>
      </c>
      <c r="C17" s="365" t="s">
        <v>4038</v>
      </c>
      <c r="D17" s="365" t="s">
        <v>3158</v>
      </c>
      <c r="E17" s="366" t="str">
        <f t="shared" si="0"/>
        <v>山口市富田原町1番50号</v>
      </c>
      <c r="F17" s="366" t="s">
        <v>1055</v>
      </c>
      <c r="G17" s="403">
        <v>41000</v>
      </c>
      <c r="H17" s="366" t="s">
        <v>1466</v>
      </c>
      <c r="I17" s="369" t="s">
        <v>987</v>
      </c>
      <c r="J17" s="370" t="s">
        <v>891</v>
      </c>
      <c r="K17" s="372">
        <v>35203</v>
      </c>
      <c r="L17" s="372" t="s">
        <v>140</v>
      </c>
      <c r="M17" s="372" t="s">
        <v>858</v>
      </c>
      <c r="N17" s="372" t="s">
        <v>3159</v>
      </c>
      <c r="O17" s="406" t="str">
        <f t="shared" si="1"/>
        <v>（私立）</v>
      </c>
      <c r="P17" s="374" t="s">
        <v>271</v>
      </c>
    </row>
    <row r="18" spans="1:16" s="363" customFormat="1" ht="41.25" customHeight="1">
      <c r="A18" s="364" t="s">
        <v>2080</v>
      </c>
      <c r="B18" s="365" t="s">
        <v>1429</v>
      </c>
      <c r="C18" s="365" t="s">
        <v>2526</v>
      </c>
      <c r="D18" s="365" t="s">
        <v>2164</v>
      </c>
      <c r="E18" s="366" t="str">
        <f t="shared" si="0"/>
        <v>山口市仁保中郷962番地</v>
      </c>
      <c r="F18" s="366" t="s">
        <v>1069</v>
      </c>
      <c r="G18" s="403">
        <v>43617</v>
      </c>
      <c r="H18" s="366" t="s">
        <v>1475</v>
      </c>
      <c r="I18" s="369" t="s">
        <v>991</v>
      </c>
      <c r="J18" s="370" t="s">
        <v>891</v>
      </c>
      <c r="K18" s="372">
        <v>35203</v>
      </c>
      <c r="L18" s="372" t="s">
        <v>867</v>
      </c>
      <c r="M18" s="372" t="s">
        <v>900</v>
      </c>
      <c r="N18" s="372" t="s">
        <v>2081</v>
      </c>
      <c r="O18" s="373" t="str">
        <f t="shared" si="1"/>
        <v>（私立）</v>
      </c>
      <c r="P18" s="404" t="s">
        <v>271</v>
      </c>
    </row>
    <row r="19" spans="1:16" s="363" customFormat="1" ht="52.5" customHeight="1">
      <c r="A19" s="364" t="s">
        <v>1824</v>
      </c>
      <c r="B19" s="365" t="s">
        <v>870</v>
      </c>
      <c r="C19" s="365" t="s">
        <v>898</v>
      </c>
      <c r="D19" s="365" t="s">
        <v>2365</v>
      </c>
      <c r="E19" s="366" t="str">
        <f t="shared" si="0"/>
        <v>山口市小郡新町2丁目7－15</v>
      </c>
      <c r="F19" s="366" t="s">
        <v>2652</v>
      </c>
      <c r="G19" s="403">
        <v>43922</v>
      </c>
      <c r="H19" s="366" t="s">
        <v>2425</v>
      </c>
      <c r="I19" s="369" t="s">
        <v>991</v>
      </c>
      <c r="J19" s="370" t="s">
        <v>891</v>
      </c>
      <c r="K19" s="390">
        <v>35203</v>
      </c>
      <c r="L19" s="390" t="s">
        <v>867</v>
      </c>
      <c r="M19" s="390" t="s">
        <v>1826</v>
      </c>
      <c r="N19" s="390" t="s">
        <v>2609</v>
      </c>
      <c r="O19" s="460" t="str">
        <f t="shared" si="1"/>
        <v>（私立）</v>
      </c>
      <c r="P19" s="567" t="s">
        <v>276</v>
      </c>
    </row>
    <row r="20" spans="1:16" s="430" customFormat="1" ht="42" customHeight="1">
      <c r="A20" s="364" t="s">
        <v>1058</v>
      </c>
      <c r="B20" s="365" t="s">
        <v>1423</v>
      </c>
      <c r="C20" s="365" t="s">
        <v>2569</v>
      </c>
      <c r="D20" s="365" t="s">
        <v>3160</v>
      </c>
      <c r="E20" s="366" t="str">
        <f t="shared" si="0"/>
        <v>萩市椿東4509番地1</v>
      </c>
      <c r="F20" s="366" t="s">
        <v>3161</v>
      </c>
      <c r="G20" s="403">
        <v>41000</v>
      </c>
      <c r="H20" s="366" t="s">
        <v>1467</v>
      </c>
      <c r="I20" s="369" t="s">
        <v>987</v>
      </c>
      <c r="J20" s="370" t="s">
        <v>891</v>
      </c>
      <c r="K20" s="402">
        <v>35204</v>
      </c>
      <c r="L20" s="372" t="s">
        <v>221</v>
      </c>
      <c r="M20" s="372" t="s">
        <v>3390</v>
      </c>
      <c r="N20" s="372" t="s">
        <v>3162</v>
      </c>
      <c r="O20" s="406" t="str">
        <f t="shared" si="1"/>
        <v>（私立）</v>
      </c>
      <c r="P20" s="374" t="s">
        <v>271</v>
      </c>
    </row>
    <row r="21" spans="1:16" s="430" customFormat="1" ht="63" customHeight="1">
      <c r="A21" s="364" t="s">
        <v>872</v>
      </c>
      <c r="B21" s="365" t="s">
        <v>229</v>
      </c>
      <c r="C21" s="365" t="s">
        <v>2516</v>
      </c>
      <c r="D21" s="365" t="s">
        <v>2210</v>
      </c>
      <c r="E21" s="366" t="str">
        <f t="shared" si="0"/>
        <v>防府市大字牟礼10084番地の1</v>
      </c>
      <c r="F21" s="366" t="s">
        <v>1070</v>
      </c>
      <c r="G21" s="403">
        <v>41030</v>
      </c>
      <c r="H21" s="366" t="s">
        <v>1477</v>
      </c>
      <c r="I21" s="369" t="s">
        <v>987</v>
      </c>
      <c r="J21" s="370" t="s">
        <v>891</v>
      </c>
      <c r="K21" s="372">
        <v>35206</v>
      </c>
      <c r="L21" s="372" t="s">
        <v>873</v>
      </c>
      <c r="M21" s="372" t="s">
        <v>3163</v>
      </c>
      <c r="N21" s="372" t="s">
        <v>874</v>
      </c>
      <c r="O21" s="373" t="str">
        <f t="shared" si="1"/>
        <v>（公立）</v>
      </c>
      <c r="P21" s="374" t="s">
        <v>273</v>
      </c>
    </row>
    <row r="22" spans="1:17" s="430" customFormat="1" ht="42" customHeight="1">
      <c r="A22" s="416" t="s">
        <v>2392</v>
      </c>
      <c r="B22" s="365" t="s">
        <v>2230</v>
      </c>
      <c r="C22" s="365" t="s">
        <v>3201</v>
      </c>
      <c r="D22" s="365" t="s">
        <v>3857</v>
      </c>
      <c r="E22" s="366" t="str">
        <f>L22&amp;M22</f>
        <v>防府市大字浜方字大浜五ノ枡699番60</v>
      </c>
      <c r="F22" s="366" t="s">
        <v>3202</v>
      </c>
      <c r="G22" s="403">
        <v>44927</v>
      </c>
      <c r="H22" s="401" t="s">
        <v>4261</v>
      </c>
      <c r="I22" s="369" t="s">
        <v>3601</v>
      </c>
      <c r="J22" s="740" t="s">
        <v>3909</v>
      </c>
      <c r="K22" s="426" t="s">
        <v>2595</v>
      </c>
      <c r="L22" s="475" t="s">
        <v>873</v>
      </c>
      <c r="M22" s="366" t="s">
        <v>4262</v>
      </c>
      <c r="N22" s="366" t="s">
        <v>3204</v>
      </c>
      <c r="O22" s="428" t="str">
        <f t="shared" si="1"/>
        <v>（私立）</v>
      </c>
      <c r="P22" s="428" t="s">
        <v>3466</v>
      </c>
      <c r="Q22" s="439"/>
    </row>
    <row r="23" spans="1:16" s="430" customFormat="1" ht="63" customHeight="1">
      <c r="A23" s="416" t="s">
        <v>2005</v>
      </c>
      <c r="B23" s="365" t="s">
        <v>1844</v>
      </c>
      <c r="C23" s="365" t="s">
        <v>1845</v>
      </c>
      <c r="D23" s="365" t="s">
        <v>1846</v>
      </c>
      <c r="E23" s="366" t="str">
        <f t="shared" si="0"/>
        <v>下松市南花岡4丁目2－15</v>
      </c>
      <c r="F23" s="366" t="s">
        <v>3321</v>
      </c>
      <c r="G23" s="403">
        <v>41671</v>
      </c>
      <c r="H23" s="366" t="s">
        <v>3322</v>
      </c>
      <c r="I23" s="438" t="s">
        <v>991</v>
      </c>
      <c r="J23" s="588" t="s">
        <v>891</v>
      </c>
      <c r="K23" s="428">
        <v>35207</v>
      </c>
      <c r="L23" s="437" t="s">
        <v>284</v>
      </c>
      <c r="M23" s="366" t="s">
        <v>1847</v>
      </c>
      <c r="N23" s="427" t="s">
        <v>1971</v>
      </c>
      <c r="O23" s="428" t="str">
        <f t="shared" si="1"/>
        <v>（私立）</v>
      </c>
      <c r="P23" s="574" t="s">
        <v>276</v>
      </c>
    </row>
    <row r="24" spans="1:16" s="430" customFormat="1" ht="63" customHeight="1">
      <c r="A24" s="416" t="s">
        <v>1962</v>
      </c>
      <c r="B24" s="365" t="s">
        <v>1441</v>
      </c>
      <c r="C24" s="365" t="s">
        <v>1442</v>
      </c>
      <c r="D24" s="365" t="s">
        <v>995</v>
      </c>
      <c r="E24" s="366" t="str">
        <f t="shared" si="0"/>
        <v>岩国市錦見7丁目2-16</v>
      </c>
      <c r="F24" s="366" t="s">
        <v>1311</v>
      </c>
      <c r="G24" s="403">
        <v>41275</v>
      </c>
      <c r="H24" s="366" t="s">
        <v>1495</v>
      </c>
      <c r="I24" s="438" t="s">
        <v>991</v>
      </c>
      <c r="J24" s="370" t="s">
        <v>891</v>
      </c>
      <c r="K24" s="372">
        <v>35208</v>
      </c>
      <c r="L24" s="372" t="s">
        <v>352</v>
      </c>
      <c r="M24" s="372" t="s">
        <v>2168</v>
      </c>
      <c r="N24" s="372" t="s">
        <v>1963</v>
      </c>
      <c r="O24" s="406" t="str">
        <f t="shared" si="1"/>
        <v>（私立）</v>
      </c>
      <c r="P24" s="374" t="s">
        <v>276</v>
      </c>
    </row>
    <row r="25" spans="1:16" s="430" customFormat="1" ht="40.5" customHeight="1">
      <c r="A25" s="416" t="s">
        <v>2633</v>
      </c>
      <c r="B25" s="365" t="s">
        <v>2541</v>
      </c>
      <c r="C25" s="365" t="s">
        <v>2542</v>
      </c>
      <c r="D25" s="365" t="s">
        <v>2543</v>
      </c>
      <c r="E25" s="366" t="str">
        <f>L25&amp;M25</f>
        <v>岩国市周東町下久原830-1</v>
      </c>
      <c r="F25" s="366" t="s">
        <v>2632</v>
      </c>
      <c r="G25" s="403">
        <v>43922</v>
      </c>
      <c r="H25" s="366" t="s">
        <v>3075</v>
      </c>
      <c r="I25" s="438" t="s">
        <v>991</v>
      </c>
      <c r="J25" s="370" t="s">
        <v>891</v>
      </c>
      <c r="K25" s="372">
        <v>35208</v>
      </c>
      <c r="L25" s="482" t="s">
        <v>352</v>
      </c>
      <c r="M25" s="483" t="s">
        <v>2545</v>
      </c>
      <c r="N25" s="427" t="s">
        <v>2630</v>
      </c>
      <c r="O25" s="428" t="str">
        <f>IF(P25="","",IF(OR(P25="国",P25="県",P25="市町",P25="組合その他"),"（公立）","（私立）"))</f>
        <v>（私立）</v>
      </c>
      <c r="P25" s="589" t="s">
        <v>276</v>
      </c>
    </row>
    <row r="26" spans="1:16" s="430" customFormat="1" ht="40.5" customHeight="1">
      <c r="A26" s="416" t="s">
        <v>3391</v>
      </c>
      <c r="B26" s="365" t="s">
        <v>3165</v>
      </c>
      <c r="C26" s="365" t="s">
        <v>3166</v>
      </c>
      <c r="D26" s="365" t="s">
        <v>3167</v>
      </c>
      <c r="E26" s="366" t="str">
        <f>L26&amp;M26</f>
        <v>岩国市多田字古市1277番地1</v>
      </c>
      <c r="F26" s="366" t="s">
        <v>3392</v>
      </c>
      <c r="G26" s="403">
        <v>44287</v>
      </c>
      <c r="H26" s="366" t="s">
        <v>3447</v>
      </c>
      <c r="I26" s="438" t="s">
        <v>991</v>
      </c>
      <c r="J26" s="370" t="s">
        <v>891</v>
      </c>
      <c r="K26" s="372">
        <v>35208</v>
      </c>
      <c r="L26" s="590" t="s">
        <v>352</v>
      </c>
      <c r="M26" s="591" t="s">
        <v>3170</v>
      </c>
      <c r="N26" s="592" t="s">
        <v>3393</v>
      </c>
      <c r="O26" s="428" t="str">
        <f>IF(P26="","",IF(OR(P26="国",P26="県",P26="市町",P26="組合その他"),"（公立）","（私立）"))</f>
        <v>（私立）</v>
      </c>
      <c r="P26" s="467" t="s">
        <v>271</v>
      </c>
    </row>
    <row r="27" spans="1:16" s="430" customFormat="1" ht="40.5" customHeight="1">
      <c r="A27" s="416" t="s">
        <v>4263</v>
      </c>
      <c r="B27" s="365" t="s">
        <v>4264</v>
      </c>
      <c r="C27" s="365" t="s">
        <v>4265</v>
      </c>
      <c r="D27" s="365" t="s">
        <v>4266</v>
      </c>
      <c r="E27" s="366" t="str">
        <f>L27&amp;M27</f>
        <v>岩国市川西１丁目５番１８号</v>
      </c>
      <c r="F27" s="366" t="s">
        <v>4267</v>
      </c>
      <c r="G27" s="403">
        <v>44774</v>
      </c>
      <c r="H27" s="366" t="s">
        <v>4268</v>
      </c>
      <c r="I27" s="438"/>
      <c r="J27" s="370" t="s">
        <v>891</v>
      </c>
      <c r="K27" s="372">
        <v>35208</v>
      </c>
      <c r="L27" s="548" t="s">
        <v>352</v>
      </c>
      <c r="M27" s="434" t="s">
        <v>4269</v>
      </c>
      <c r="N27" s="471" t="s">
        <v>4270</v>
      </c>
      <c r="O27" s="428" t="str">
        <f>IF(P27="","",IF(OR(P27="国",P27="県",P27="市町",P27="組合その他"),"（公立）","（私立）"))</f>
        <v>（私立）</v>
      </c>
      <c r="P27" s="467" t="s">
        <v>271</v>
      </c>
    </row>
    <row r="28" spans="1:16" s="430" customFormat="1" ht="40.5" customHeight="1">
      <c r="A28" s="416" t="s">
        <v>3752</v>
      </c>
      <c r="B28" s="365" t="s">
        <v>2541</v>
      </c>
      <c r="C28" s="365" t="s">
        <v>3753</v>
      </c>
      <c r="D28" s="365" t="s">
        <v>2404</v>
      </c>
      <c r="E28" s="463" t="str">
        <f>M28&amp;N28</f>
        <v>周東町下久原830-1ﾊﾟｽﾃﾙ</v>
      </c>
      <c r="F28" s="366" t="s">
        <v>2632</v>
      </c>
      <c r="G28" s="403">
        <v>44652</v>
      </c>
      <c r="H28" s="366" t="s">
        <v>3754</v>
      </c>
      <c r="I28" s="433" t="s">
        <v>2618</v>
      </c>
      <c r="J28" s="370" t="s">
        <v>891</v>
      </c>
      <c r="K28" s="372">
        <v>35209</v>
      </c>
      <c r="L28" s="593" t="s">
        <v>352</v>
      </c>
      <c r="M28" s="488" t="s">
        <v>2545</v>
      </c>
      <c r="N28" s="594" t="s">
        <v>3755</v>
      </c>
      <c r="O28" s="428" t="str">
        <f>IF(P28="","",IF(OR(P28="国",P28="県",P28="市町",P28="組合その他"),"（公立）","（私立）"))</f>
        <v>（私立）</v>
      </c>
      <c r="P28" s="439" t="s">
        <v>276</v>
      </c>
    </row>
    <row r="29" spans="1:16" s="363" customFormat="1" ht="63" customHeight="1">
      <c r="A29" s="364" t="s">
        <v>1894</v>
      </c>
      <c r="B29" s="365" t="s">
        <v>1964</v>
      </c>
      <c r="C29" s="365" t="s">
        <v>1977</v>
      </c>
      <c r="D29" s="365" t="s">
        <v>3603</v>
      </c>
      <c r="E29" s="366" t="str">
        <f t="shared" si="0"/>
        <v>長門市西深川3767番地5</v>
      </c>
      <c r="F29" s="366" t="s">
        <v>1965</v>
      </c>
      <c r="G29" s="403">
        <v>43556</v>
      </c>
      <c r="H29" s="366" t="s">
        <v>1481</v>
      </c>
      <c r="I29" s="369" t="s">
        <v>987</v>
      </c>
      <c r="J29" s="370" t="s">
        <v>891</v>
      </c>
      <c r="K29" s="372">
        <v>35211</v>
      </c>
      <c r="L29" s="372" t="s">
        <v>234</v>
      </c>
      <c r="M29" s="372" t="s">
        <v>1966</v>
      </c>
      <c r="N29" s="372" t="s">
        <v>2769</v>
      </c>
      <c r="O29" s="406" t="str">
        <f t="shared" si="1"/>
        <v>（私立）</v>
      </c>
      <c r="P29" s="374" t="s">
        <v>276</v>
      </c>
    </row>
    <row r="30" spans="1:16" s="595" customFormat="1" ht="63" customHeight="1">
      <c r="A30" s="364" t="s">
        <v>2517</v>
      </c>
      <c r="B30" s="365" t="s">
        <v>1419</v>
      </c>
      <c r="C30" s="365" t="s">
        <v>846</v>
      </c>
      <c r="D30" s="365" t="s">
        <v>3604</v>
      </c>
      <c r="E30" s="366" t="str">
        <f t="shared" si="0"/>
        <v>周南市大字久米752番地4</v>
      </c>
      <c r="F30" s="366" t="s">
        <v>1039</v>
      </c>
      <c r="G30" s="403">
        <v>42095</v>
      </c>
      <c r="H30" s="366" t="s">
        <v>2162</v>
      </c>
      <c r="I30" s="369" t="s">
        <v>987</v>
      </c>
      <c r="J30" s="370" t="s">
        <v>891</v>
      </c>
      <c r="K30" s="402">
        <v>35215</v>
      </c>
      <c r="L30" s="371" t="s">
        <v>239</v>
      </c>
      <c r="M30" s="372" t="s">
        <v>892</v>
      </c>
      <c r="N30" s="372" t="s">
        <v>1974</v>
      </c>
      <c r="O30" s="466" t="str">
        <f t="shared" si="1"/>
        <v>（私立）</v>
      </c>
      <c r="P30" s="467" t="s">
        <v>271</v>
      </c>
    </row>
    <row r="31" spans="1:17" s="430" customFormat="1" ht="53.25" customHeight="1">
      <c r="A31" s="364" t="s">
        <v>3212</v>
      </c>
      <c r="B31" s="365" t="s">
        <v>4174</v>
      </c>
      <c r="C31" s="365" t="s">
        <v>4175</v>
      </c>
      <c r="D31" s="365" t="s">
        <v>4176</v>
      </c>
      <c r="E31" s="366" t="str">
        <f>L31&amp;M31</f>
        <v>周南市久米3097-1</v>
      </c>
      <c r="F31" s="366" t="s">
        <v>3213</v>
      </c>
      <c r="G31" s="403">
        <v>44713</v>
      </c>
      <c r="H31" s="366" t="s">
        <v>3214</v>
      </c>
      <c r="I31" s="741" t="s">
        <v>2618</v>
      </c>
      <c r="J31" s="596" t="s">
        <v>3909</v>
      </c>
      <c r="K31" s="597">
        <v>35215</v>
      </c>
      <c r="L31" s="411" t="s">
        <v>311</v>
      </c>
      <c r="M31" s="411" t="s">
        <v>3215</v>
      </c>
      <c r="N31" s="411" t="s">
        <v>3216</v>
      </c>
      <c r="O31" s="466" t="str">
        <f t="shared" si="1"/>
        <v>（私立）</v>
      </c>
      <c r="P31" s="406" t="s">
        <v>3466</v>
      </c>
      <c r="Q31" s="404"/>
    </row>
    <row r="32" spans="1:16" s="363" customFormat="1" ht="53.25" customHeight="1">
      <c r="A32" s="375" t="s">
        <v>2451</v>
      </c>
      <c r="B32" s="376" t="s">
        <v>2357</v>
      </c>
      <c r="C32" s="376" t="s">
        <v>2358</v>
      </c>
      <c r="D32" s="376" t="s">
        <v>2420</v>
      </c>
      <c r="E32" s="377" t="str">
        <f t="shared" si="0"/>
        <v>山陽小野田市桜２丁目８番１７号</v>
      </c>
      <c r="F32" s="377" t="s">
        <v>2360</v>
      </c>
      <c r="G32" s="378">
        <v>43556</v>
      </c>
      <c r="H32" s="377" t="s">
        <v>3448</v>
      </c>
      <c r="I32" s="742" t="s">
        <v>987</v>
      </c>
      <c r="J32" s="370" t="s">
        <v>891</v>
      </c>
      <c r="K32" s="409">
        <v>35216</v>
      </c>
      <c r="L32" s="410" t="s">
        <v>209</v>
      </c>
      <c r="M32" s="411" t="s">
        <v>2361</v>
      </c>
      <c r="N32" s="411" t="s">
        <v>2423</v>
      </c>
      <c r="O32" s="412" t="str">
        <f t="shared" si="1"/>
        <v>（私立）</v>
      </c>
      <c r="P32" s="598" t="s">
        <v>276</v>
      </c>
    </row>
    <row r="33" spans="1:9" ht="12.75">
      <c r="A33" s="274">
        <f>COUNTA(A10:A32)</f>
        <v>23</v>
      </c>
      <c r="B33" s="275"/>
      <c r="C33" s="275"/>
      <c r="D33" s="275"/>
      <c r="E33" s="275"/>
      <c r="F33" s="275"/>
      <c r="G33" s="275"/>
      <c r="H33" s="275"/>
      <c r="I33" s="275"/>
    </row>
    <row r="34" spans="1:13" ht="13.5" thickBot="1">
      <c r="A34" s="69" t="s">
        <v>278</v>
      </c>
      <c r="C34" s="70" t="s">
        <v>302</v>
      </c>
      <c r="M34" s="70" t="s">
        <v>281</v>
      </c>
    </row>
    <row r="35" spans="3:16" ht="13.5" thickTop="1">
      <c r="C35" s="71" t="s">
        <v>259</v>
      </c>
      <c r="D35" s="150">
        <f aca="true" t="shared" si="2" ref="D35:D47">COUNTIF($L$10:$L$32,C35)</f>
        <v>5</v>
      </c>
      <c r="M35" s="73"/>
      <c r="N35" s="74" t="s">
        <v>269</v>
      </c>
      <c r="O35" s="74" t="s">
        <v>260</v>
      </c>
      <c r="P35" s="75" t="s">
        <v>207</v>
      </c>
    </row>
    <row r="36" spans="3:16" ht="12.75">
      <c r="C36" s="76" t="s">
        <v>220</v>
      </c>
      <c r="D36" s="77">
        <f t="shared" si="2"/>
        <v>2</v>
      </c>
      <c r="M36" s="745" t="s">
        <v>262</v>
      </c>
      <c r="N36" s="78" t="s">
        <v>270</v>
      </c>
      <c r="O36" s="305">
        <f aca="true" t="shared" si="3" ref="O36:O43">COUNTIF($P$10:$P$32,N36)</f>
        <v>0</v>
      </c>
      <c r="P36" s="79" t="e">
        <f>SUMIF($P$10:$P$32,N36,#REF!)</f>
        <v>#REF!</v>
      </c>
    </row>
    <row r="37" spans="3:16" ht="12.75">
      <c r="C37" s="76" t="s">
        <v>282</v>
      </c>
      <c r="D37" s="77">
        <f t="shared" si="2"/>
        <v>3</v>
      </c>
      <c r="M37" s="746"/>
      <c r="N37" s="78" t="s">
        <v>272</v>
      </c>
      <c r="O37" s="305">
        <f t="shared" si="3"/>
        <v>0</v>
      </c>
      <c r="P37" s="79" t="e">
        <f>SUMIF($P$10:$P$32,N37,#REF!)</f>
        <v>#REF!</v>
      </c>
    </row>
    <row r="38" spans="3:16" ht="12.75">
      <c r="C38" s="76" t="s">
        <v>221</v>
      </c>
      <c r="D38" s="77">
        <f t="shared" si="2"/>
        <v>1</v>
      </c>
      <c r="M38" s="746"/>
      <c r="N38" s="78" t="s">
        <v>273</v>
      </c>
      <c r="O38" s="305">
        <f t="shared" si="3"/>
        <v>1</v>
      </c>
      <c r="P38" s="79" t="e">
        <f>SUMIF($P$10:$P$32,N38,#REF!)</f>
        <v>#REF!</v>
      </c>
    </row>
    <row r="39" spans="3:16" ht="13.5" thickBot="1">
      <c r="C39" s="76" t="s">
        <v>283</v>
      </c>
      <c r="D39" s="77">
        <f t="shared" si="2"/>
        <v>2</v>
      </c>
      <c r="M39" s="747"/>
      <c r="N39" s="80" t="s">
        <v>274</v>
      </c>
      <c r="O39" s="199">
        <f t="shared" si="3"/>
        <v>0</v>
      </c>
      <c r="P39" s="146" t="e">
        <f>SUMIF($P$10:$P$32,N39,#REF!)</f>
        <v>#REF!</v>
      </c>
    </row>
    <row r="40" spans="3:16" ht="13.5" thickTop="1">
      <c r="C40" s="76" t="s">
        <v>284</v>
      </c>
      <c r="D40" s="77">
        <f t="shared" si="2"/>
        <v>1</v>
      </c>
      <c r="M40" s="746" t="s">
        <v>263</v>
      </c>
      <c r="N40" s="82" t="s">
        <v>271</v>
      </c>
      <c r="O40" s="306">
        <f t="shared" si="3"/>
        <v>9</v>
      </c>
      <c r="P40" s="148" t="e">
        <f>SUMIF($P$10:$P$32,N40,#REF!)</f>
        <v>#REF!</v>
      </c>
    </row>
    <row r="41" spans="3:16" ht="12.75">
      <c r="C41" s="76" t="s">
        <v>352</v>
      </c>
      <c r="D41" s="77">
        <f t="shared" si="2"/>
        <v>5</v>
      </c>
      <c r="M41" s="746"/>
      <c r="N41" s="78" t="s">
        <v>275</v>
      </c>
      <c r="O41" s="305">
        <f t="shared" si="3"/>
        <v>0</v>
      </c>
      <c r="P41" s="79" t="e">
        <f>SUMIF($P$10:$P$32,N41,#REF!)</f>
        <v>#REF!</v>
      </c>
    </row>
    <row r="42" spans="3:16" ht="12.75">
      <c r="C42" s="76" t="s">
        <v>285</v>
      </c>
      <c r="D42" s="77">
        <f t="shared" si="2"/>
        <v>0</v>
      </c>
      <c r="M42" s="746"/>
      <c r="N42" s="78" t="s">
        <v>276</v>
      </c>
      <c r="O42" s="305">
        <f t="shared" si="3"/>
        <v>13</v>
      </c>
      <c r="P42" s="79" t="e">
        <f>SUMIF($P$10:$P$32,N42,#REF!)</f>
        <v>#REF!</v>
      </c>
    </row>
    <row r="43" spans="3:16" ht="13.5" thickBot="1">
      <c r="C43" s="76" t="s">
        <v>223</v>
      </c>
      <c r="D43" s="77">
        <f t="shared" si="2"/>
        <v>1</v>
      </c>
      <c r="M43" s="748"/>
      <c r="N43" s="84" t="s">
        <v>277</v>
      </c>
      <c r="O43" s="307">
        <f t="shared" si="3"/>
        <v>0</v>
      </c>
      <c r="P43" s="85" t="e">
        <f>SUMIF($P$10:$P$32,N43,#REF!)</f>
        <v>#REF!</v>
      </c>
    </row>
    <row r="44" spans="3:16" ht="13.5" thickTop="1">
      <c r="C44" s="76" t="s">
        <v>305</v>
      </c>
      <c r="D44" s="77">
        <f t="shared" si="2"/>
        <v>0</v>
      </c>
      <c r="O44" s="149">
        <f>SUM(O36:O43)</f>
        <v>23</v>
      </c>
      <c r="P44" s="86" t="e">
        <f>SUM(P36:P43)</f>
        <v>#REF!</v>
      </c>
    </row>
    <row r="45" spans="3:4" ht="12.75">
      <c r="C45" s="76" t="s">
        <v>286</v>
      </c>
      <c r="D45" s="77">
        <f t="shared" si="2"/>
        <v>0</v>
      </c>
    </row>
    <row r="46" spans="3:4" ht="12.75">
      <c r="C46" s="76" t="s">
        <v>287</v>
      </c>
      <c r="D46" s="77">
        <f t="shared" si="2"/>
        <v>2</v>
      </c>
    </row>
    <row r="47" spans="3:4" ht="13.5" thickBot="1">
      <c r="C47" s="314" t="s">
        <v>209</v>
      </c>
      <c r="D47" s="152">
        <f t="shared" si="2"/>
        <v>1</v>
      </c>
    </row>
    <row r="48" spans="3:4" ht="13.5" thickBot="1" thickTop="1">
      <c r="C48" s="89" t="s">
        <v>288</v>
      </c>
      <c r="D48" s="90">
        <f>SUM(D35:D47)</f>
        <v>23</v>
      </c>
    </row>
    <row r="49" spans="1:16" s="51" customFormat="1" ht="13.5" customHeight="1" thickTop="1">
      <c r="A49" s="49"/>
      <c r="B49" s="49"/>
      <c r="C49" s="91" t="s">
        <v>972</v>
      </c>
      <c r="D49" s="77">
        <f aca="true" t="shared" si="4" ref="D49:D57">COUNTIF($L$10:$L$32,C49)</f>
        <v>0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16" s="51" customFormat="1" ht="13.5" customHeight="1">
      <c r="A50" s="49"/>
      <c r="B50" s="49"/>
      <c r="C50" s="76" t="s">
        <v>981</v>
      </c>
      <c r="D50" s="77">
        <f t="shared" si="4"/>
        <v>0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6" s="51" customFormat="1" ht="13.5" customHeight="1">
      <c r="A51" s="49"/>
      <c r="B51" s="49"/>
      <c r="C51" s="76" t="s">
        <v>982</v>
      </c>
      <c r="D51" s="77">
        <f t="shared" si="4"/>
        <v>0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16" s="51" customFormat="1" ht="13.5" customHeight="1">
      <c r="A52" s="49"/>
      <c r="B52" s="49"/>
      <c r="C52" s="76" t="s">
        <v>973</v>
      </c>
      <c r="D52" s="77">
        <f t="shared" si="4"/>
        <v>0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6" s="51" customFormat="1" ht="13.5" customHeight="1">
      <c r="A53" s="49"/>
      <c r="B53" s="49"/>
      <c r="C53" s="76" t="s">
        <v>983</v>
      </c>
      <c r="D53" s="77">
        <f t="shared" si="4"/>
        <v>0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3:4" ht="12.75">
      <c r="C54" s="76" t="s">
        <v>291</v>
      </c>
      <c r="D54" s="77">
        <f t="shared" si="4"/>
        <v>0</v>
      </c>
    </row>
    <row r="55" spans="3:4" ht="12.75">
      <c r="C55" s="76" t="s">
        <v>292</v>
      </c>
      <c r="D55" s="77">
        <f t="shared" si="4"/>
        <v>0</v>
      </c>
    </row>
    <row r="56" spans="3:4" ht="12.75">
      <c r="C56" s="76" t="s">
        <v>984</v>
      </c>
      <c r="D56" s="77">
        <f t="shared" si="4"/>
        <v>0</v>
      </c>
    </row>
    <row r="57" spans="3:4" ht="13.5" thickBot="1">
      <c r="C57" s="314" t="s">
        <v>294</v>
      </c>
      <c r="D57" s="77">
        <f t="shared" si="4"/>
        <v>0</v>
      </c>
    </row>
    <row r="58" spans="3:4" ht="13.5" thickBot="1" thickTop="1">
      <c r="C58" s="89" t="s">
        <v>295</v>
      </c>
      <c r="D58" s="90">
        <f>SUM(D49:D57)</f>
        <v>0</v>
      </c>
    </row>
    <row r="59" spans="3:5" ht="13.5" thickBot="1" thickTop="1">
      <c r="C59" s="93" t="s">
        <v>296</v>
      </c>
      <c r="D59" s="94">
        <f>D48+D58</f>
        <v>23</v>
      </c>
      <c r="E59" s="49">
        <f>IF(D59=A33,"","おかしいぞ～？")</f>
      </c>
    </row>
    <row r="60" ht="13.5" thickTop="1"/>
  </sheetData>
  <sheetProtection/>
  <mergeCells count="3">
    <mergeCell ref="B5:C5"/>
    <mergeCell ref="M36:M39"/>
    <mergeCell ref="M40:M43"/>
  </mergeCells>
  <dataValidations count="6">
    <dataValidation type="list" allowBlank="1" showInputMessage="1" showErrorMessage="1" sqref="P23:P25 P29:P30 P15:P21">
      <formula1>'(8)障害児通所支援事業所　⑤保育所等訪問支援事業所 '!#REF!</formula1>
    </dataValidation>
    <dataValidation type="list" allowBlank="1" showInputMessage="1" showErrorMessage="1" sqref="P26:P27">
      <formula1>'(8)障害児通所支援事業所　⑤保育所等訪問支援事業所 '!#REF!</formula1>
    </dataValidation>
    <dataValidation type="list" allowBlank="1" showInputMessage="1" showErrorMessage="1" sqref="P10:P12 O13 P14">
      <formula1>#REF!</formula1>
    </dataValidation>
    <dataValidation type="list" allowBlank="1" showInputMessage="1" showErrorMessage="1" sqref="P28">
      <formula1>'(8)障害児通所支援事業所　⑤保育所等訪問支援事業所 '!#REF!</formula1>
    </dataValidation>
    <dataValidation type="list" allowBlank="1" showInputMessage="1" showErrorMessage="1" sqref="Q22">
      <formula1>'(8)障害児通所支援事業所　⑤保育所等訪問支援事業所 '!#REF!</formula1>
    </dataValidation>
    <dataValidation type="list" allowBlank="1" showInputMessage="1" showErrorMessage="1" sqref="Q31">
      <formula1>'(8)障害児通所支援事業所　⑤保育所等訪問支援事業所 '!#REF!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view="pageBreakPreview" zoomScaleSheetLayoutView="100" zoomScalePageLayoutView="0" workbookViewId="0" topLeftCell="A1">
      <pane xSplit="2" topLeftCell="C1" activePane="topRight" state="frozen"/>
      <selection pane="topLeft" activeCell="L40" sqref="L40"/>
      <selection pane="topRight" activeCell="L40" sqref="L40"/>
    </sheetView>
  </sheetViews>
  <sheetFormatPr defaultColWidth="39.375" defaultRowHeight="13.5"/>
  <cols>
    <col min="1" max="1" width="16.25390625" style="49" customWidth="1"/>
    <col min="2" max="3" width="14.875" style="49" customWidth="1"/>
    <col min="4" max="4" width="11.125" style="49" customWidth="1"/>
    <col min="5" max="5" width="15.00390625" style="49" customWidth="1"/>
    <col min="6" max="6" width="5.625" style="49" customWidth="1"/>
    <col min="7" max="7" width="11.875" style="49" customWidth="1"/>
    <col min="8" max="8" width="5.625" style="49" customWidth="1"/>
    <col min="9" max="9" width="8.125" style="49" customWidth="1"/>
    <col min="10" max="10" width="9.375" style="49" customWidth="1"/>
    <col min="11" max="11" width="7.375" style="49" bestFit="1" customWidth="1"/>
    <col min="12" max="13" width="10.375" style="49" bestFit="1" customWidth="1"/>
    <col min="14" max="14" width="18.875" style="49" bestFit="1" customWidth="1"/>
    <col min="15" max="15" width="30.75390625" style="49" bestFit="1" customWidth="1"/>
    <col min="16" max="16" width="9.625" style="49" customWidth="1"/>
    <col min="17" max="17" width="12.125" style="49" customWidth="1"/>
    <col min="18" max="18" width="6.875" style="49" customWidth="1"/>
    <col min="19" max="16384" width="39.375" style="49" customWidth="1"/>
  </cols>
  <sheetData>
    <row r="1" spans="1:17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2.75">
      <c r="A2" s="222" t="s">
        <v>1104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1" customFormat="1" ht="13.5" customHeight="1">
      <c r="A4" s="50"/>
      <c r="B4" s="749" t="str">
        <f>"〔施設"&amp;C5&amp;"（公立"&amp;C6&amp;"、"&amp;"私立"&amp;C7&amp;"）"&amp;"  定員"&amp;E5&amp;"（公立"&amp;E6&amp;"、私立"&amp;E7&amp;"）〕"</f>
        <v>〔施設1（公立1、私立0）  定員90（公立90、私立0）〕</v>
      </c>
      <c r="C4" s="749"/>
      <c r="D4" s="758"/>
      <c r="E4" s="50">
        <f>IF(H10=E5,"","おかしいぞ～？")</f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1" customFormat="1" ht="13.5" customHeight="1">
      <c r="A5" s="52"/>
      <c r="B5" s="53" t="s">
        <v>260</v>
      </c>
      <c r="C5" s="54">
        <f>C6+C7</f>
        <v>1</v>
      </c>
      <c r="D5" s="55" t="s">
        <v>261</v>
      </c>
      <c r="E5" s="56">
        <f>E6+E7</f>
        <v>90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1" customFormat="1" ht="13.5" customHeight="1">
      <c r="A6" s="52"/>
      <c r="B6" s="53" t="s">
        <v>262</v>
      </c>
      <c r="C6" s="54">
        <f>COUNTIF($P$9:$P$9,B6)</f>
        <v>1</v>
      </c>
      <c r="D6" s="55" t="s">
        <v>262</v>
      </c>
      <c r="E6" s="56">
        <f>SUMIF($P$9:$P$9,D6,$H$9:$H$9)</f>
        <v>90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1" customFormat="1" ht="13.5" customHeight="1">
      <c r="A7" s="52"/>
      <c r="B7" s="57" t="s">
        <v>263</v>
      </c>
      <c r="C7" s="58">
        <f>COUNTIF($P$9:$P$9,B7)</f>
        <v>0</v>
      </c>
      <c r="D7" s="59" t="s">
        <v>263</v>
      </c>
      <c r="E7" s="60">
        <f>SUMIF($P$9:$P$9,D7,$H$9:$H$9)</f>
        <v>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153" t="s">
        <v>202</v>
      </c>
      <c r="B8" s="154" t="s">
        <v>205</v>
      </c>
      <c r="C8" s="155" t="s">
        <v>1023</v>
      </c>
      <c r="D8" s="154" t="s">
        <v>265</v>
      </c>
      <c r="E8" s="154" t="s">
        <v>266</v>
      </c>
      <c r="F8" s="155" t="s">
        <v>389</v>
      </c>
      <c r="G8" s="154" t="s">
        <v>206</v>
      </c>
      <c r="H8" s="154" t="s">
        <v>207</v>
      </c>
      <c r="I8" s="154" t="s">
        <v>204</v>
      </c>
      <c r="J8" s="156" t="s">
        <v>208</v>
      </c>
      <c r="K8" s="99" t="s">
        <v>201</v>
      </c>
      <c r="L8" s="100" t="s">
        <v>933</v>
      </c>
      <c r="M8" s="100" t="s">
        <v>934</v>
      </c>
      <c r="N8" s="100" t="s">
        <v>267</v>
      </c>
      <c r="O8" s="101" t="s">
        <v>203</v>
      </c>
      <c r="P8" s="100" t="s">
        <v>268</v>
      </c>
      <c r="Q8" s="102" t="s">
        <v>269</v>
      </c>
    </row>
    <row r="9" spans="1:17" s="363" customFormat="1" ht="42" customHeight="1">
      <c r="A9" s="559" t="s">
        <v>906</v>
      </c>
      <c r="B9" s="560" t="s">
        <v>249</v>
      </c>
      <c r="C9" s="560" t="s">
        <v>249</v>
      </c>
      <c r="D9" s="560" t="s">
        <v>4047</v>
      </c>
      <c r="E9" s="561" t="str">
        <f>M9&amp;N9</f>
        <v>山口市大内氷上7丁目5-1</v>
      </c>
      <c r="F9" s="561" t="s">
        <v>2576</v>
      </c>
      <c r="G9" s="599">
        <v>25593</v>
      </c>
      <c r="H9" s="563">
        <v>90</v>
      </c>
      <c r="I9" s="561" t="s">
        <v>1497</v>
      </c>
      <c r="J9" s="564" t="s">
        <v>2577</v>
      </c>
      <c r="K9" s="530" t="s">
        <v>907</v>
      </c>
      <c r="L9" s="600" t="s">
        <v>215</v>
      </c>
      <c r="M9" s="600" t="s">
        <v>216</v>
      </c>
      <c r="N9" s="601" t="s">
        <v>1981</v>
      </c>
      <c r="O9" s="601" t="s">
        <v>908</v>
      </c>
      <c r="P9" s="533" t="str">
        <f>IF(Q9="","",IF(OR(Q9="国",Q9="県",Q9="市町",Q9="組合その他"),"（公立）","（私立）"))</f>
        <v>（公立）</v>
      </c>
      <c r="Q9" s="602" t="s">
        <v>272</v>
      </c>
    </row>
    <row r="10" spans="1:8" ht="12.75">
      <c r="A10" s="51">
        <f>COUNTA(A9:A9)</f>
        <v>1</v>
      </c>
      <c r="H10" s="51">
        <f>SUM(H9:H9)</f>
        <v>90</v>
      </c>
    </row>
    <row r="11" spans="1:14" ht="13.5" thickBot="1">
      <c r="A11" s="69" t="s">
        <v>278</v>
      </c>
      <c r="C11" s="70" t="s">
        <v>302</v>
      </c>
      <c r="H11" s="69" t="s">
        <v>280</v>
      </c>
      <c r="N11" s="70" t="s">
        <v>281</v>
      </c>
    </row>
    <row r="12" spans="3:17" ht="13.5" thickTop="1">
      <c r="C12" s="71" t="s">
        <v>259</v>
      </c>
      <c r="D12" s="72">
        <f aca="true" t="shared" si="0" ref="D12:D24">COUNTIF($M$9:$M$9,C12)</f>
        <v>0</v>
      </c>
      <c r="N12" s="73"/>
      <c r="O12" s="74" t="s">
        <v>269</v>
      </c>
      <c r="P12" s="74" t="s">
        <v>260</v>
      </c>
      <c r="Q12" s="75" t="s">
        <v>207</v>
      </c>
    </row>
    <row r="13" spans="3:17" ht="12.75">
      <c r="C13" s="76" t="s">
        <v>220</v>
      </c>
      <c r="D13" s="77">
        <f t="shared" si="0"/>
        <v>0</v>
      </c>
      <c r="N13" s="745" t="s">
        <v>262</v>
      </c>
      <c r="O13" s="78" t="s">
        <v>270</v>
      </c>
      <c r="P13" s="78">
        <f aca="true" t="shared" si="1" ref="P13:P20">COUNTIF($Q$9:$Q$9,O13)</f>
        <v>0</v>
      </c>
      <c r="Q13" s="79">
        <f aca="true" t="shared" si="2" ref="Q13:Q20">SUMIF($Q$9:$Q$9,O13,$H$9:$H$9)</f>
        <v>0</v>
      </c>
    </row>
    <row r="14" spans="3:17" ht="12.75">
      <c r="C14" s="76" t="s">
        <v>282</v>
      </c>
      <c r="D14" s="77">
        <f t="shared" si="0"/>
        <v>1</v>
      </c>
      <c r="N14" s="746"/>
      <c r="O14" s="78" t="s">
        <v>272</v>
      </c>
      <c r="P14" s="78">
        <f t="shared" si="1"/>
        <v>1</v>
      </c>
      <c r="Q14" s="79">
        <f t="shared" si="2"/>
        <v>90</v>
      </c>
    </row>
    <row r="15" spans="3:17" ht="12.75">
      <c r="C15" s="76" t="s">
        <v>221</v>
      </c>
      <c r="D15" s="77">
        <f t="shared" si="0"/>
        <v>0</v>
      </c>
      <c r="N15" s="746"/>
      <c r="O15" s="78" t="s">
        <v>273</v>
      </c>
      <c r="P15" s="78">
        <f t="shared" si="1"/>
        <v>0</v>
      </c>
      <c r="Q15" s="79">
        <f t="shared" si="2"/>
        <v>0</v>
      </c>
    </row>
    <row r="16" spans="3:17" ht="13.5" thickBot="1">
      <c r="C16" s="76" t="s">
        <v>283</v>
      </c>
      <c r="D16" s="77">
        <f t="shared" si="0"/>
        <v>0</v>
      </c>
      <c r="N16" s="747"/>
      <c r="O16" s="80" t="s">
        <v>274</v>
      </c>
      <c r="P16" s="80">
        <f t="shared" si="1"/>
        <v>0</v>
      </c>
      <c r="Q16" s="81">
        <f t="shared" si="2"/>
        <v>0</v>
      </c>
    </row>
    <row r="17" spans="3:17" ht="13.5" thickTop="1">
      <c r="C17" s="76" t="s">
        <v>284</v>
      </c>
      <c r="D17" s="77">
        <f t="shared" si="0"/>
        <v>0</v>
      </c>
      <c r="N17" s="746" t="s">
        <v>263</v>
      </c>
      <c r="O17" s="82" t="s">
        <v>271</v>
      </c>
      <c r="P17" s="82">
        <f t="shared" si="1"/>
        <v>0</v>
      </c>
      <c r="Q17" s="83">
        <f t="shared" si="2"/>
        <v>0</v>
      </c>
    </row>
    <row r="18" spans="3:17" ht="12.75">
      <c r="C18" s="76" t="s">
        <v>352</v>
      </c>
      <c r="D18" s="77">
        <f t="shared" si="0"/>
        <v>0</v>
      </c>
      <c r="N18" s="746"/>
      <c r="O18" s="78" t="s">
        <v>275</v>
      </c>
      <c r="P18" s="78">
        <f t="shared" si="1"/>
        <v>0</v>
      </c>
      <c r="Q18" s="79">
        <f t="shared" si="2"/>
        <v>0</v>
      </c>
    </row>
    <row r="19" spans="3:17" ht="12.75">
      <c r="C19" s="76" t="s">
        <v>285</v>
      </c>
      <c r="D19" s="77">
        <f t="shared" si="0"/>
        <v>0</v>
      </c>
      <c r="N19" s="746"/>
      <c r="O19" s="78" t="s">
        <v>276</v>
      </c>
      <c r="P19" s="78">
        <f t="shared" si="1"/>
        <v>0</v>
      </c>
      <c r="Q19" s="79">
        <f t="shared" si="2"/>
        <v>0</v>
      </c>
    </row>
    <row r="20" spans="3:17" ht="13.5" thickBot="1">
      <c r="C20" s="76" t="s">
        <v>223</v>
      </c>
      <c r="D20" s="77">
        <f t="shared" si="0"/>
        <v>0</v>
      </c>
      <c r="N20" s="748"/>
      <c r="O20" s="84" t="s">
        <v>277</v>
      </c>
      <c r="P20" s="84">
        <f t="shared" si="1"/>
        <v>0</v>
      </c>
      <c r="Q20" s="85">
        <f t="shared" si="2"/>
        <v>0</v>
      </c>
    </row>
    <row r="21" spans="1:17" s="51" customFormat="1" ht="13.5" customHeight="1" thickTop="1">
      <c r="A21" s="49"/>
      <c r="B21" s="49"/>
      <c r="C21" s="76" t="s">
        <v>305</v>
      </c>
      <c r="D21" s="77">
        <f t="shared" si="0"/>
        <v>0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86">
        <f>SUM(P13:P20)</f>
        <v>1</v>
      </c>
      <c r="Q21" s="86">
        <f>SUM(Q13:Q20)</f>
        <v>90</v>
      </c>
    </row>
    <row r="22" spans="1:17" s="51" customFormat="1" ht="13.5" customHeight="1">
      <c r="A22" s="49"/>
      <c r="B22" s="49"/>
      <c r="C22" s="76" t="s">
        <v>286</v>
      </c>
      <c r="D22" s="77">
        <f t="shared" si="0"/>
        <v>0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s="51" customFormat="1" ht="13.5" customHeight="1">
      <c r="A23" s="49"/>
      <c r="B23" s="49"/>
      <c r="C23" s="76" t="s">
        <v>287</v>
      </c>
      <c r="D23" s="77">
        <f t="shared" si="0"/>
        <v>0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1:17" s="51" customFormat="1" ht="13.5" customHeight="1" thickBot="1">
      <c r="A24" s="49"/>
      <c r="B24" s="49"/>
      <c r="C24" s="273" t="s">
        <v>209</v>
      </c>
      <c r="D24" s="88">
        <f t="shared" si="0"/>
        <v>0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s="51" customFormat="1" ht="13.5" customHeight="1" thickBot="1" thickTop="1">
      <c r="A25" s="49"/>
      <c r="B25" s="49"/>
      <c r="C25" s="89" t="s">
        <v>288</v>
      </c>
      <c r="D25" s="90">
        <f>SUM(D12:D24)</f>
        <v>1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3:4" ht="13.5" thickTop="1">
      <c r="C26" s="91" t="s">
        <v>972</v>
      </c>
      <c r="D26" s="92">
        <f aca="true" t="shared" si="3" ref="D26:D34">COUNTIF($M$9:$M$9,C26)</f>
        <v>0</v>
      </c>
    </row>
    <row r="27" spans="3:4" ht="12.75">
      <c r="C27" s="76" t="s">
        <v>981</v>
      </c>
      <c r="D27" s="77">
        <f t="shared" si="3"/>
        <v>0</v>
      </c>
    </row>
    <row r="28" spans="3:4" ht="12.75">
      <c r="C28" s="76" t="s">
        <v>982</v>
      </c>
      <c r="D28" s="77">
        <f t="shared" si="3"/>
        <v>0</v>
      </c>
    </row>
    <row r="29" spans="3:4" ht="12.75">
      <c r="C29" s="76" t="s">
        <v>973</v>
      </c>
      <c r="D29" s="77">
        <f t="shared" si="3"/>
        <v>0</v>
      </c>
    </row>
    <row r="30" spans="3:4" ht="12.75">
      <c r="C30" s="76" t="s">
        <v>983</v>
      </c>
      <c r="D30" s="77">
        <f t="shared" si="3"/>
        <v>0</v>
      </c>
    </row>
    <row r="31" spans="3:4" ht="12.75">
      <c r="C31" s="76" t="s">
        <v>291</v>
      </c>
      <c r="D31" s="77">
        <f t="shared" si="3"/>
        <v>0</v>
      </c>
    </row>
    <row r="32" spans="3:4" ht="12.75">
      <c r="C32" s="76" t="s">
        <v>292</v>
      </c>
      <c r="D32" s="77">
        <f t="shared" si="3"/>
        <v>0</v>
      </c>
    </row>
    <row r="33" spans="3:4" ht="12.75">
      <c r="C33" s="76" t="s">
        <v>984</v>
      </c>
      <c r="D33" s="77">
        <f t="shared" si="3"/>
        <v>0</v>
      </c>
    </row>
    <row r="34" spans="3:4" ht="13.5" thickBot="1">
      <c r="C34" s="273" t="s">
        <v>294</v>
      </c>
      <c r="D34" s="88">
        <f t="shared" si="3"/>
        <v>0</v>
      </c>
    </row>
    <row r="35" spans="3:4" ht="13.5" thickBot="1" thickTop="1">
      <c r="C35" s="89" t="s">
        <v>295</v>
      </c>
      <c r="D35" s="90">
        <f>SUM(D26:D34)</f>
        <v>0</v>
      </c>
    </row>
    <row r="36" spans="3:5" ht="13.5" thickBot="1" thickTop="1">
      <c r="C36" s="93" t="s">
        <v>296</v>
      </c>
      <c r="D36" s="94">
        <f>D25+D35</f>
        <v>1</v>
      </c>
      <c r="E36" s="49">
        <f>IF(D36=A10,"","おかしいぞ～？")</f>
      </c>
    </row>
    <row r="37" ht="13.5" thickTop="1"/>
  </sheetData>
  <sheetProtection/>
  <autoFilter ref="A8:J9"/>
  <mergeCells count="3">
    <mergeCell ref="N13:N16"/>
    <mergeCell ref="N17:N20"/>
    <mergeCell ref="B4:D4"/>
  </mergeCells>
  <dataValidations count="1">
    <dataValidation type="list" allowBlank="1" showInputMessage="1" showErrorMessage="1" sqref="Q9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0"/>
  <sheetViews>
    <sheetView showGridLines="0" zoomScaleSheetLayoutView="85" zoomScalePageLayoutView="0" workbookViewId="0" topLeftCell="A14">
      <pane xSplit="3" topLeftCell="D1" activePane="topRight" state="frozen"/>
      <selection pane="topLeft" activeCell="L40" sqref="L40"/>
      <selection pane="topRight" activeCell="L40" sqref="L40"/>
    </sheetView>
  </sheetViews>
  <sheetFormatPr defaultColWidth="39.375" defaultRowHeight="13.5"/>
  <cols>
    <col min="1" max="1" width="4.375" style="1" customWidth="1"/>
    <col min="2" max="4" width="16.625" style="1" customWidth="1"/>
    <col min="5" max="5" width="12.625" style="1" customWidth="1"/>
    <col min="6" max="6" width="16.625" style="1" customWidth="1"/>
    <col min="7" max="7" width="5.625" style="1" customWidth="1"/>
    <col min="8" max="8" width="12.625" style="1" customWidth="1"/>
    <col min="9" max="9" width="5.00390625" style="1" customWidth="1"/>
    <col min="10" max="10" width="7.625" style="1" customWidth="1"/>
    <col min="11" max="11" width="10.625" style="1" customWidth="1"/>
    <col min="12" max="12" width="7.375" style="1" bestFit="1" customWidth="1"/>
    <col min="13" max="14" width="10.375" style="1" bestFit="1" customWidth="1"/>
    <col min="15" max="15" width="18.875" style="1" bestFit="1" customWidth="1"/>
    <col min="16" max="16" width="30.75390625" style="1" bestFit="1" customWidth="1"/>
    <col min="17" max="17" width="9.625" style="1" customWidth="1"/>
    <col min="18" max="18" width="12.125" style="1" customWidth="1"/>
    <col min="19" max="19" width="6.875" style="1" customWidth="1"/>
    <col min="20" max="16384" width="39.375" style="1" customWidth="1"/>
  </cols>
  <sheetData>
    <row r="1" spans="2:18" ht="12.7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2:18" s="4" customFormat="1" ht="12.75">
      <c r="B2" s="227" t="s">
        <v>1106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s="4" customFormat="1" ht="1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2:18" s="5" customFormat="1" ht="13.5" customHeight="1">
      <c r="B4" s="37"/>
      <c r="C4" s="237" t="str">
        <f>"〔施設"&amp;D5&amp;"（公立"&amp;D6&amp;"、"&amp;"私立"&amp;D7&amp;"）"&amp;"  定員"&amp;F5&amp;"（公立"&amp;F6&amp;"、私立"&amp;F7&amp;"）〕"</f>
        <v>〔施設5（公立0、私立5）  定員15（公立0、私立15）〕</v>
      </c>
      <c r="D4" s="237"/>
      <c r="E4" s="37"/>
      <c r="F4" s="37">
        <f>IF(I14=F5,"","おかしいぞ～？")</f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2:18" s="5" customFormat="1" ht="13.5" customHeight="1">
      <c r="B5" s="38"/>
      <c r="C5" s="39" t="s">
        <v>260</v>
      </c>
      <c r="D5" s="43">
        <f>D6+D7</f>
        <v>5</v>
      </c>
      <c r="E5" s="40" t="s">
        <v>261</v>
      </c>
      <c r="F5" s="44">
        <f>F6+F7</f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18" s="5" customFormat="1" ht="13.5" customHeight="1">
      <c r="B6" s="38"/>
      <c r="C6" s="39" t="s">
        <v>262</v>
      </c>
      <c r="D6" s="43">
        <f>COUNTIF($Q$9:$Q$13,C6)</f>
        <v>0</v>
      </c>
      <c r="E6" s="40" t="s">
        <v>262</v>
      </c>
      <c r="F6" s="44">
        <f>SUMIF($Q$9:$Q$13,E6,$I$9:$I$13)</f>
        <v>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2:18" s="5" customFormat="1" ht="13.5" customHeight="1">
      <c r="B7" s="38"/>
      <c r="C7" s="41" t="s">
        <v>263</v>
      </c>
      <c r="D7" s="45">
        <f>COUNTIF($Q$9:$Q$13,C7)</f>
        <v>5</v>
      </c>
      <c r="E7" s="42" t="s">
        <v>263</v>
      </c>
      <c r="F7" s="46">
        <f>SUMIF($Q$9:$Q$13,E7,$I$9:$I$13)</f>
        <v>15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2:18" ht="39.75" customHeight="1">
      <c r="B8" s="153" t="s">
        <v>202</v>
      </c>
      <c r="C8" s="154" t="s">
        <v>205</v>
      </c>
      <c r="D8" s="155" t="s">
        <v>1023</v>
      </c>
      <c r="E8" s="154" t="s">
        <v>265</v>
      </c>
      <c r="F8" s="96" t="s">
        <v>266</v>
      </c>
      <c r="G8" s="155" t="s">
        <v>389</v>
      </c>
      <c r="H8" s="154" t="s">
        <v>206</v>
      </c>
      <c r="I8" s="154" t="s">
        <v>207</v>
      </c>
      <c r="J8" s="156" t="s">
        <v>204</v>
      </c>
      <c r="K8" s="229" t="s">
        <v>208</v>
      </c>
      <c r="L8" s="99" t="s">
        <v>201</v>
      </c>
      <c r="M8" s="100" t="s">
        <v>933</v>
      </c>
      <c r="N8" s="100" t="s">
        <v>934</v>
      </c>
      <c r="O8" s="100" t="s">
        <v>267</v>
      </c>
      <c r="P8" s="101" t="s">
        <v>203</v>
      </c>
      <c r="Q8" s="100" t="s">
        <v>268</v>
      </c>
      <c r="R8" s="102" t="s">
        <v>269</v>
      </c>
    </row>
    <row r="9" spans="2:18" s="49" customFormat="1" ht="39.75" customHeight="1">
      <c r="B9" s="139" t="s">
        <v>2319</v>
      </c>
      <c r="C9" s="103" t="s">
        <v>1861</v>
      </c>
      <c r="D9" s="103" t="s">
        <v>1861</v>
      </c>
      <c r="E9" s="340" t="s">
        <v>2998</v>
      </c>
      <c r="F9" s="104" t="str">
        <f>N9&amp;O9</f>
        <v>下関市安岡町8-5-1</v>
      </c>
      <c r="G9" s="104" t="s">
        <v>1107</v>
      </c>
      <c r="H9" s="105">
        <v>25659</v>
      </c>
      <c r="I9" s="140">
        <v>3</v>
      </c>
      <c r="J9" s="106" t="s">
        <v>1498</v>
      </c>
      <c r="K9" s="230" t="s">
        <v>251</v>
      </c>
      <c r="L9" s="107" t="s">
        <v>322</v>
      </c>
      <c r="M9" s="108" t="s">
        <v>211</v>
      </c>
      <c r="N9" s="108" t="s">
        <v>212</v>
      </c>
      <c r="O9" s="109" t="s">
        <v>308</v>
      </c>
      <c r="P9" s="109" t="s">
        <v>2326</v>
      </c>
      <c r="Q9" s="110" t="str">
        <f>IF(R9="","",IF(OR(R9="国",R9="県",R9="市町",R9="組合その他"),"（公立）","（私立）"))</f>
        <v>（私立）</v>
      </c>
      <c r="R9" s="111" t="s">
        <v>271</v>
      </c>
    </row>
    <row r="10" spans="2:18" s="49" customFormat="1" ht="39.75" customHeight="1">
      <c r="B10" s="112" t="s">
        <v>2320</v>
      </c>
      <c r="C10" s="113" t="s">
        <v>259</v>
      </c>
      <c r="D10" s="113" t="s">
        <v>2321</v>
      </c>
      <c r="E10" s="157" t="s">
        <v>2322</v>
      </c>
      <c r="F10" s="114" t="str">
        <f>N10&amp;O10</f>
        <v>下関市向洋町1-13-1</v>
      </c>
      <c r="G10" s="114" t="s">
        <v>2327</v>
      </c>
      <c r="H10" s="115">
        <v>32325</v>
      </c>
      <c r="I10" s="137">
        <v>3</v>
      </c>
      <c r="J10" s="116" t="s">
        <v>2323</v>
      </c>
      <c r="K10" s="231" t="s">
        <v>251</v>
      </c>
      <c r="L10" s="117" t="s">
        <v>322</v>
      </c>
      <c r="M10" s="118" t="s">
        <v>1116</v>
      </c>
      <c r="N10" s="118" t="s">
        <v>2324</v>
      </c>
      <c r="O10" s="119" t="s">
        <v>2325</v>
      </c>
      <c r="P10" s="119" t="s">
        <v>2328</v>
      </c>
      <c r="Q10" s="120" t="str">
        <f>IF(R10="","",IF(OR(R10="国",R10="県",R10="市町",R10="組合その他"),"（公立）","（私立）"))</f>
        <v>（私立）</v>
      </c>
      <c r="R10" s="121" t="s">
        <v>275</v>
      </c>
    </row>
    <row r="11" spans="2:18" s="49" customFormat="1" ht="39.75" customHeight="1">
      <c r="B11" s="112" t="s">
        <v>1862</v>
      </c>
      <c r="C11" s="113" t="s">
        <v>1862</v>
      </c>
      <c r="D11" s="157" t="s">
        <v>3598</v>
      </c>
      <c r="E11" s="157" t="s">
        <v>3599</v>
      </c>
      <c r="F11" s="114" t="str">
        <f>N11&amp;O11</f>
        <v>岩国市岩国3-2-7</v>
      </c>
      <c r="G11" s="114" t="s">
        <v>1095</v>
      </c>
      <c r="H11" s="115">
        <v>28884</v>
      </c>
      <c r="I11" s="137">
        <v>3</v>
      </c>
      <c r="J11" s="116" t="s">
        <v>1499</v>
      </c>
      <c r="K11" s="231" t="s">
        <v>251</v>
      </c>
      <c r="L11" s="117" t="s">
        <v>322</v>
      </c>
      <c r="M11" s="118" t="s">
        <v>256</v>
      </c>
      <c r="N11" s="118" t="s">
        <v>257</v>
      </c>
      <c r="O11" s="119" t="s">
        <v>1500</v>
      </c>
      <c r="P11" s="119" t="s">
        <v>145</v>
      </c>
      <c r="Q11" s="120" t="str">
        <f>IF(R11="","",IF(OR(R11="国",R11="県",R11="市町",R11="組合その他"),"（公立）","（私立）"))</f>
        <v>（私立）</v>
      </c>
      <c r="R11" s="121" t="s">
        <v>276</v>
      </c>
    </row>
    <row r="12" spans="2:18" s="363" customFormat="1" ht="39.75" customHeight="1">
      <c r="B12" s="603" t="s">
        <v>146</v>
      </c>
      <c r="C12" s="365" t="s">
        <v>1863</v>
      </c>
      <c r="D12" s="604" t="s">
        <v>4048</v>
      </c>
      <c r="E12" s="604" t="s">
        <v>4049</v>
      </c>
      <c r="F12" s="366" t="str">
        <f>N12&amp;O12</f>
        <v>光市虹ケ浜3-6-1</v>
      </c>
      <c r="G12" s="366" t="s">
        <v>1108</v>
      </c>
      <c r="H12" s="367">
        <v>29312</v>
      </c>
      <c r="I12" s="401">
        <v>3</v>
      </c>
      <c r="J12" s="369" t="s">
        <v>1501</v>
      </c>
      <c r="K12" s="605" t="s">
        <v>251</v>
      </c>
      <c r="L12" s="370" t="s">
        <v>322</v>
      </c>
      <c r="M12" s="371" t="s">
        <v>323</v>
      </c>
      <c r="N12" s="371" t="s">
        <v>324</v>
      </c>
      <c r="O12" s="372" t="s">
        <v>1502</v>
      </c>
      <c r="P12" s="372" t="s">
        <v>147</v>
      </c>
      <c r="Q12" s="373" t="str">
        <f>IF(R12="","",IF(OR(R12="国",R12="県",R12="市町",R12="組合その他"),"（公立）","（私立）"))</f>
        <v>（私立）</v>
      </c>
      <c r="R12" s="374" t="s">
        <v>276</v>
      </c>
    </row>
    <row r="13" spans="2:18" s="49" customFormat="1" ht="57" customHeight="1">
      <c r="B13" s="122" t="s">
        <v>2454</v>
      </c>
      <c r="C13" s="123" t="s">
        <v>2453</v>
      </c>
      <c r="D13" s="123" t="s">
        <v>4039</v>
      </c>
      <c r="E13" s="341" t="s">
        <v>3600</v>
      </c>
      <c r="F13" s="124" t="str">
        <f>N13&amp;O13</f>
        <v>周南市孝田町1-1</v>
      </c>
      <c r="G13" s="124" t="s">
        <v>1109</v>
      </c>
      <c r="H13" s="125">
        <v>28581</v>
      </c>
      <c r="I13" s="138">
        <v>3</v>
      </c>
      <c r="J13" s="126" t="s">
        <v>1503</v>
      </c>
      <c r="K13" s="232" t="s">
        <v>251</v>
      </c>
      <c r="L13" s="127" t="s">
        <v>322</v>
      </c>
      <c r="M13" s="128" t="s">
        <v>238</v>
      </c>
      <c r="N13" s="128" t="s">
        <v>239</v>
      </c>
      <c r="O13" s="129" t="s">
        <v>1504</v>
      </c>
      <c r="P13" s="129" t="s">
        <v>1882</v>
      </c>
      <c r="Q13" s="130" t="str">
        <f>IF(R13="","",IF(OR(R13="国",R13="県",R13="市町",R13="組合その他"),"（公立）","（私立）"))</f>
        <v>（私立）</v>
      </c>
      <c r="R13" s="131" t="s">
        <v>275</v>
      </c>
    </row>
    <row r="14" spans="2:9" s="4" customFormat="1" ht="12.75">
      <c r="B14" s="5">
        <f>COUNTA(B9:B13)</f>
        <v>5</v>
      </c>
      <c r="I14" s="5">
        <f>SUM(I9:I13)</f>
        <v>15</v>
      </c>
    </row>
    <row r="15" spans="2:15" s="4" customFormat="1" ht="13.5" thickBot="1">
      <c r="B15" s="6" t="s">
        <v>278</v>
      </c>
      <c r="D15" s="9" t="s">
        <v>302</v>
      </c>
      <c r="I15" s="6" t="s">
        <v>280</v>
      </c>
      <c r="O15" s="9" t="s">
        <v>281</v>
      </c>
    </row>
    <row r="16" spans="4:18" s="4" customFormat="1" ht="13.5" thickTop="1">
      <c r="D16" s="10" t="s">
        <v>259</v>
      </c>
      <c r="E16" s="11">
        <f aca="true" t="shared" si="0" ref="E16:E28">COUNTIF($N$9:$N$13,D16)</f>
        <v>2</v>
      </c>
      <c r="O16" s="12"/>
      <c r="P16" s="13" t="s">
        <v>269</v>
      </c>
      <c r="Q16" s="13" t="s">
        <v>260</v>
      </c>
      <c r="R16" s="14" t="s">
        <v>207</v>
      </c>
    </row>
    <row r="17" spans="4:18" s="4" customFormat="1" ht="12.75">
      <c r="D17" s="15" t="s">
        <v>220</v>
      </c>
      <c r="E17" s="16">
        <f t="shared" si="0"/>
        <v>0</v>
      </c>
      <c r="O17" s="751" t="s">
        <v>262</v>
      </c>
      <c r="P17" s="7" t="s">
        <v>270</v>
      </c>
      <c r="Q17" s="7">
        <f>COUNTIF($R$9:$R$13,P17)</f>
        <v>0</v>
      </c>
      <c r="R17" s="18">
        <f aca="true" t="shared" si="1" ref="R17:R24">SUMIF($R$9:$R$13,P17,$I$9:$I$13)</f>
        <v>0</v>
      </c>
    </row>
    <row r="18" spans="4:18" s="4" customFormat="1" ht="12.75">
      <c r="D18" s="15" t="s">
        <v>282</v>
      </c>
      <c r="E18" s="16">
        <f t="shared" si="0"/>
        <v>0</v>
      </c>
      <c r="O18" s="752"/>
      <c r="P18" s="7" t="s">
        <v>272</v>
      </c>
      <c r="Q18" s="7">
        <f aca="true" t="shared" si="2" ref="Q18:Q24">COUNTIF($R$9:$R$13,P18)</f>
        <v>0</v>
      </c>
      <c r="R18" s="18">
        <f t="shared" si="1"/>
        <v>0</v>
      </c>
    </row>
    <row r="19" spans="4:18" s="4" customFormat="1" ht="12.75">
      <c r="D19" s="15" t="s">
        <v>221</v>
      </c>
      <c r="E19" s="16">
        <f t="shared" si="0"/>
        <v>0</v>
      </c>
      <c r="O19" s="752"/>
      <c r="P19" s="7" t="s">
        <v>273</v>
      </c>
      <c r="Q19" s="7">
        <f t="shared" si="2"/>
        <v>0</v>
      </c>
      <c r="R19" s="18">
        <f t="shared" si="1"/>
        <v>0</v>
      </c>
    </row>
    <row r="20" spans="4:18" s="4" customFormat="1" ht="13.5" thickBot="1">
      <c r="D20" s="15" t="s">
        <v>283</v>
      </c>
      <c r="E20" s="16">
        <f t="shared" si="0"/>
        <v>0</v>
      </c>
      <c r="O20" s="753"/>
      <c r="P20" s="19" t="s">
        <v>274</v>
      </c>
      <c r="Q20" s="19">
        <f t="shared" si="2"/>
        <v>0</v>
      </c>
      <c r="R20" s="20">
        <f t="shared" si="1"/>
        <v>0</v>
      </c>
    </row>
    <row r="21" spans="4:18" s="4" customFormat="1" ht="13.5" thickTop="1">
      <c r="D21" s="15" t="s">
        <v>284</v>
      </c>
      <c r="E21" s="16">
        <f t="shared" si="0"/>
        <v>0</v>
      </c>
      <c r="O21" s="752" t="s">
        <v>263</v>
      </c>
      <c r="P21" s="3" t="s">
        <v>271</v>
      </c>
      <c r="Q21" s="3">
        <f t="shared" si="2"/>
        <v>1</v>
      </c>
      <c r="R21" s="21">
        <f t="shared" si="1"/>
        <v>3</v>
      </c>
    </row>
    <row r="22" spans="4:18" s="4" customFormat="1" ht="12.75">
      <c r="D22" s="15" t="s">
        <v>352</v>
      </c>
      <c r="E22" s="16">
        <f t="shared" si="0"/>
        <v>1</v>
      </c>
      <c r="O22" s="752"/>
      <c r="P22" s="7" t="s">
        <v>275</v>
      </c>
      <c r="Q22" s="7">
        <f t="shared" si="2"/>
        <v>2</v>
      </c>
      <c r="R22" s="18">
        <f t="shared" si="1"/>
        <v>6</v>
      </c>
    </row>
    <row r="23" spans="4:18" s="4" customFormat="1" ht="12.75">
      <c r="D23" s="15" t="s">
        <v>285</v>
      </c>
      <c r="E23" s="16">
        <f t="shared" si="0"/>
        <v>1</v>
      </c>
      <c r="O23" s="752"/>
      <c r="P23" s="7" t="s">
        <v>276</v>
      </c>
      <c r="Q23" s="7">
        <f t="shared" si="2"/>
        <v>2</v>
      </c>
      <c r="R23" s="18">
        <f t="shared" si="1"/>
        <v>6</v>
      </c>
    </row>
    <row r="24" spans="4:18" s="4" customFormat="1" ht="13.5" thickBot="1">
      <c r="D24" s="15" t="s">
        <v>223</v>
      </c>
      <c r="E24" s="16">
        <f t="shared" si="0"/>
        <v>0</v>
      </c>
      <c r="O24" s="754"/>
      <c r="P24" s="22" t="s">
        <v>277</v>
      </c>
      <c r="Q24" s="22">
        <f t="shared" si="2"/>
        <v>0</v>
      </c>
      <c r="R24" s="23">
        <f t="shared" si="1"/>
        <v>0</v>
      </c>
    </row>
    <row r="25" spans="2:18" s="5" customFormat="1" ht="13.5" customHeight="1" thickTop="1">
      <c r="B25" s="4"/>
      <c r="C25" s="4"/>
      <c r="D25" s="15" t="s">
        <v>305</v>
      </c>
      <c r="E25" s="16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">
        <f>SUM(Q17:Q24)</f>
        <v>5</v>
      </c>
      <c r="R25" s="2">
        <f>SUM(R17:R24)</f>
        <v>15</v>
      </c>
    </row>
    <row r="26" spans="2:18" s="5" customFormat="1" ht="13.5" customHeight="1">
      <c r="B26" s="4"/>
      <c r="C26" s="4"/>
      <c r="D26" s="15" t="s">
        <v>286</v>
      </c>
      <c r="E26" s="16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s="5" customFormat="1" ht="13.5" customHeight="1">
      <c r="B27" s="4"/>
      <c r="C27" s="4"/>
      <c r="D27" s="15" t="s">
        <v>287</v>
      </c>
      <c r="E27" s="16">
        <f t="shared" si="0"/>
        <v>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s="5" customFormat="1" ht="13.5" customHeight="1" thickBot="1">
      <c r="B28" s="4"/>
      <c r="C28" s="4"/>
      <c r="D28" s="17" t="s">
        <v>209</v>
      </c>
      <c r="E28" s="24">
        <f t="shared" si="0"/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s="5" customFormat="1" ht="13.5" customHeight="1" thickBot="1" thickTop="1">
      <c r="B29" s="4"/>
      <c r="C29" s="4"/>
      <c r="D29" s="25" t="s">
        <v>288</v>
      </c>
      <c r="E29" s="26">
        <f>SUM(E16:E28)</f>
        <v>5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4:5" s="4" customFormat="1" ht="13.5" thickTop="1">
      <c r="D30" s="27" t="s">
        <v>972</v>
      </c>
      <c r="E30" s="28">
        <f aca="true" t="shared" si="3" ref="E30:E38">COUNTIF($N$9:$N$13,D30)</f>
        <v>0</v>
      </c>
    </row>
    <row r="31" spans="4:5" s="4" customFormat="1" ht="12.75">
      <c r="D31" s="15" t="s">
        <v>981</v>
      </c>
      <c r="E31" s="16">
        <f t="shared" si="3"/>
        <v>0</v>
      </c>
    </row>
    <row r="32" spans="4:5" s="4" customFormat="1" ht="12.75">
      <c r="D32" s="15" t="s">
        <v>982</v>
      </c>
      <c r="E32" s="16">
        <f t="shared" si="3"/>
        <v>0</v>
      </c>
    </row>
    <row r="33" spans="4:5" s="4" customFormat="1" ht="12.75">
      <c r="D33" s="15" t="s">
        <v>973</v>
      </c>
      <c r="E33" s="16">
        <f t="shared" si="3"/>
        <v>0</v>
      </c>
    </row>
    <row r="34" spans="4:5" s="4" customFormat="1" ht="12.75">
      <c r="D34" s="15" t="s">
        <v>983</v>
      </c>
      <c r="E34" s="16">
        <f t="shared" si="3"/>
        <v>0</v>
      </c>
    </row>
    <row r="35" spans="4:5" s="4" customFormat="1" ht="12.75">
      <c r="D35" s="15" t="s">
        <v>291</v>
      </c>
      <c r="E35" s="16">
        <f t="shared" si="3"/>
        <v>0</v>
      </c>
    </row>
    <row r="36" spans="4:5" s="4" customFormat="1" ht="12.75">
      <c r="D36" s="15" t="s">
        <v>292</v>
      </c>
      <c r="E36" s="16">
        <f t="shared" si="3"/>
        <v>0</v>
      </c>
    </row>
    <row r="37" spans="4:5" s="4" customFormat="1" ht="12.75">
      <c r="D37" s="15" t="s">
        <v>984</v>
      </c>
      <c r="E37" s="16">
        <f t="shared" si="3"/>
        <v>0</v>
      </c>
    </row>
    <row r="38" spans="4:5" s="4" customFormat="1" ht="13.5" thickBot="1">
      <c r="D38" s="17" t="s">
        <v>294</v>
      </c>
      <c r="E38" s="24">
        <f t="shared" si="3"/>
        <v>0</v>
      </c>
    </row>
    <row r="39" spans="4:5" s="4" customFormat="1" ht="13.5" thickBot="1" thickTop="1">
      <c r="D39" s="25" t="s">
        <v>295</v>
      </c>
      <c r="E39" s="26">
        <f>SUM(E30:E38)</f>
        <v>0</v>
      </c>
    </row>
    <row r="40" spans="4:6" s="4" customFormat="1" ht="13.5" thickBot="1" thickTop="1">
      <c r="D40" s="29" t="s">
        <v>296</v>
      </c>
      <c r="E40" s="30">
        <f>E29+E39</f>
        <v>5</v>
      </c>
      <c r="F40" s="4">
        <f>IF(E40=B14,"","おかしいぞ～？")</f>
      </c>
    </row>
    <row r="41" s="4" customFormat="1" ht="13.5" thickTop="1"/>
  </sheetData>
  <sheetProtection/>
  <autoFilter ref="B8:K12"/>
  <mergeCells count="2">
    <mergeCell ref="O17:O20"/>
    <mergeCell ref="O21:O24"/>
  </mergeCells>
  <dataValidations count="1">
    <dataValidation type="list" allowBlank="1" showInputMessage="1" showErrorMessage="1" sqref="R9:R13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view="pageBreakPreview" zoomScale="75" zoomScaleSheetLayoutView="75" zoomScalePageLayoutView="0" workbookViewId="0" topLeftCell="A1">
      <pane xSplit="2" topLeftCell="C1" activePane="topRight" state="frozen"/>
      <selection pane="topLeft" activeCell="L40" sqref="L40"/>
      <selection pane="topRight" activeCell="L40" sqref="L40"/>
    </sheetView>
  </sheetViews>
  <sheetFormatPr defaultColWidth="39.375" defaultRowHeight="13.5"/>
  <cols>
    <col min="1" max="3" width="16.25390625" style="1" customWidth="1"/>
    <col min="4" max="4" width="11.25390625" style="1" customWidth="1"/>
    <col min="5" max="5" width="15.00390625" style="1" customWidth="1"/>
    <col min="6" max="6" width="5.625" style="1" customWidth="1"/>
    <col min="7" max="7" width="11.875" style="1" customWidth="1"/>
    <col min="8" max="8" width="5.00390625" style="1" customWidth="1"/>
    <col min="9" max="9" width="8.125" style="1" customWidth="1"/>
    <col min="10" max="10" width="11.875" style="1" customWidth="1"/>
    <col min="11" max="11" width="13.875" style="1" customWidth="1"/>
    <col min="12" max="13" width="10.375" style="1" bestFit="1" customWidth="1"/>
    <col min="14" max="14" width="18.875" style="1" bestFit="1" customWidth="1"/>
    <col min="15" max="15" width="13.875" style="1" bestFit="1" customWidth="1"/>
    <col min="16" max="16" width="9.625" style="1" customWidth="1"/>
    <col min="17" max="17" width="12.125" style="1" customWidth="1"/>
    <col min="18" max="18" width="6.00390625" style="1" customWidth="1"/>
    <col min="19" max="16384" width="39.375" style="1" customWidth="1"/>
  </cols>
  <sheetData>
    <row r="1" spans="1:17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4" customFormat="1" ht="12.75">
      <c r="A2" s="227" t="s">
        <v>1110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4" customFormat="1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5" customFormat="1" ht="13.5" customHeight="1">
      <c r="A4" s="37"/>
      <c r="B4" s="226" t="str">
        <f>"〔施設"&amp;C5&amp;"（公立"&amp;C6&amp;"、"&amp;"私立"&amp;C7&amp;"）"&amp;"  定員"&amp;E5&amp;"（公立"&amp;E6&amp;"、私立"&amp;E7&amp;"）〕"</f>
        <v>〔施設1（公立0、私立1）  定員20（公立0、私立20）〕</v>
      </c>
      <c r="C4" s="226"/>
      <c r="D4" s="37"/>
      <c r="E4" s="37">
        <f>IF(H10=E5,"","おかしいぞ～？")</f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5" customFormat="1" ht="13.5" customHeight="1">
      <c r="A5" s="38"/>
      <c r="B5" s="53" t="s">
        <v>260</v>
      </c>
      <c r="C5" s="233">
        <f>C6+C7</f>
        <v>1</v>
      </c>
      <c r="D5" s="40" t="s">
        <v>261</v>
      </c>
      <c r="E5" s="44">
        <f>E6+E7</f>
        <v>20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5" customFormat="1" ht="13.5" customHeight="1">
      <c r="A6" s="38"/>
      <c r="B6" s="53" t="s">
        <v>262</v>
      </c>
      <c r="C6" s="233">
        <f>COUNTIF($P$9:$P$9,B6)</f>
        <v>0</v>
      </c>
      <c r="D6" s="40" t="s">
        <v>262</v>
      </c>
      <c r="E6" s="44">
        <f>SUMIF($P$9:$P$9,D6,$H$9:$H$9)</f>
        <v>0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5" customFormat="1" ht="13.5" customHeight="1">
      <c r="A7" s="38"/>
      <c r="B7" s="41" t="s">
        <v>263</v>
      </c>
      <c r="C7" s="45">
        <f>COUNTIF($P$9:$P$9,B7)</f>
        <v>1</v>
      </c>
      <c r="D7" s="42" t="s">
        <v>263</v>
      </c>
      <c r="E7" s="46">
        <f>SUMIF($P$9:$P$9,D7,$H$9:$H$9)</f>
        <v>20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42" customHeight="1">
      <c r="A8" s="153" t="s">
        <v>202</v>
      </c>
      <c r="B8" s="154" t="s">
        <v>205</v>
      </c>
      <c r="C8" s="155" t="s">
        <v>1023</v>
      </c>
      <c r="D8" s="154" t="s">
        <v>265</v>
      </c>
      <c r="E8" s="96" t="s">
        <v>266</v>
      </c>
      <c r="F8" s="155" t="s">
        <v>389</v>
      </c>
      <c r="G8" s="154" t="s">
        <v>206</v>
      </c>
      <c r="H8" s="154" t="s">
        <v>207</v>
      </c>
      <c r="I8" s="154" t="s">
        <v>204</v>
      </c>
      <c r="J8" s="156" t="s">
        <v>208</v>
      </c>
      <c r="K8" s="99" t="s">
        <v>201</v>
      </c>
      <c r="L8" s="100" t="s">
        <v>933</v>
      </c>
      <c r="M8" s="100" t="s">
        <v>934</v>
      </c>
      <c r="N8" s="100" t="s">
        <v>267</v>
      </c>
      <c r="O8" s="101" t="s">
        <v>203</v>
      </c>
      <c r="P8" s="100" t="s">
        <v>268</v>
      </c>
      <c r="Q8" s="102" t="s">
        <v>269</v>
      </c>
    </row>
    <row r="9" spans="1:17" s="4" customFormat="1" ht="42" customHeight="1">
      <c r="A9" s="122" t="s">
        <v>821</v>
      </c>
      <c r="B9" s="123" t="s">
        <v>822</v>
      </c>
      <c r="C9" s="123" t="s">
        <v>2160</v>
      </c>
      <c r="D9" s="123" t="s">
        <v>823</v>
      </c>
      <c r="E9" s="124" t="str">
        <f>M9&amp;N9</f>
        <v>山口市小郡新町6-4-11</v>
      </c>
      <c r="F9" s="124" t="s">
        <v>1111</v>
      </c>
      <c r="G9" s="125">
        <v>40634</v>
      </c>
      <c r="H9" s="138">
        <v>20</v>
      </c>
      <c r="I9" s="124" t="s">
        <v>1505</v>
      </c>
      <c r="J9" s="126" t="s">
        <v>251</v>
      </c>
      <c r="K9" s="127" t="s">
        <v>566</v>
      </c>
      <c r="L9" s="128" t="s">
        <v>215</v>
      </c>
      <c r="M9" s="128" t="s">
        <v>216</v>
      </c>
      <c r="N9" s="129" t="s">
        <v>999</v>
      </c>
      <c r="O9" s="129" t="s">
        <v>1413</v>
      </c>
      <c r="P9" s="130" t="str">
        <f>IF(Q9="","",IF(OR(Q9="国",Q9="県",Q9="市町",Q9="組合その他"),"（公立）","（私立）"))</f>
        <v>（私立）</v>
      </c>
      <c r="Q9" s="131" t="s">
        <v>271</v>
      </c>
    </row>
    <row r="10" spans="1:8" s="4" customFormat="1" ht="12.75">
      <c r="A10" s="5">
        <f>COUNTA(A9:A9)</f>
        <v>1</v>
      </c>
      <c r="H10" s="5">
        <f>SUM(H9:H9)</f>
        <v>20</v>
      </c>
    </row>
    <row r="11" spans="1:14" s="4" customFormat="1" ht="13.5" thickBot="1">
      <c r="A11" s="6" t="s">
        <v>278</v>
      </c>
      <c r="C11" s="9" t="s">
        <v>302</v>
      </c>
      <c r="H11" s="6" t="s">
        <v>280</v>
      </c>
      <c r="N11" s="9" t="s">
        <v>281</v>
      </c>
    </row>
    <row r="12" spans="3:17" s="4" customFormat="1" ht="13.5" thickTop="1">
      <c r="C12" s="10" t="s">
        <v>259</v>
      </c>
      <c r="D12" s="11">
        <f aca="true" t="shared" si="0" ref="D12:D24">COUNTIF($M$9:$M$9,C12)</f>
        <v>0</v>
      </c>
      <c r="N12" s="12"/>
      <c r="O12" s="13" t="s">
        <v>269</v>
      </c>
      <c r="P12" s="13" t="s">
        <v>260</v>
      </c>
      <c r="Q12" s="14" t="s">
        <v>207</v>
      </c>
    </row>
    <row r="13" spans="3:17" s="4" customFormat="1" ht="12.75">
      <c r="C13" s="15" t="s">
        <v>220</v>
      </c>
      <c r="D13" s="16">
        <f t="shared" si="0"/>
        <v>0</v>
      </c>
      <c r="N13" s="751" t="s">
        <v>262</v>
      </c>
      <c r="O13" s="7" t="s">
        <v>270</v>
      </c>
      <c r="P13" s="7">
        <f aca="true" t="shared" si="1" ref="P13:P20">COUNTIF($Q$9:$Q$9,O13)</f>
        <v>0</v>
      </c>
      <c r="Q13" s="18">
        <f aca="true" t="shared" si="2" ref="Q13:Q20">SUMIF($Q$9:$Q$9,O13,$H$9:$H$9)</f>
        <v>0</v>
      </c>
    </row>
    <row r="14" spans="3:17" s="4" customFormat="1" ht="12.75">
      <c r="C14" s="15" t="s">
        <v>282</v>
      </c>
      <c r="D14" s="16">
        <f t="shared" si="0"/>
        <v>1</v>
      </c>
      <c r="N14" s="752"/>
      <c r="O14" s="7" t="s">
        <v>272</v>
      </c>
      <c r="P14" s="7">
        <f t="shared" si="1"/>
        <v>0</v>
      </c>
      <c r="Q14" s="18">
        <f t="shared" si="2"/>
        <v>0</v>
      </c>
    </row>
    <row r="15" spans="3:17" s="4" customFormat="1" ht="12.75">
      <c r="C15" s="15" t="s">
        <v>221</v>
      </c>
      <c r="D15" s="16">
        <f t="shared" si="0"/>
        <v>0</v>
      </c>
      <c r="N15" s="752"/>
      <c r="O15" s="7" t="s">
        <v>273</v>
      </c>
      <c r="P15" s="7">
        <f t="shared" si="1"/>
        <v>0</v>
      </c>
      <c r="Q15" s="18">
        <f t="shared" si="2"/>
        <v>0</v>
      </c>
    </row>
    <row r="16" spans="3:17" s="4" customFormat="1" ht="13.5" thickBot="1">
      <c r="C16" s="15" t="s">
        <v>283</v>
      </c>
      <c r="D16" s="16">
        <f t="shared" si="0"/>
        <v>0</v>
      </c>
      <c r="N16" s="753"/>
      <c r="O16" s="19" t="s">
        <v>274</v>
      </c>
      <c r="P16" s="19">
        <f t="shared" si="1"/>
        <v>0</v>
      </c>
      <c r="Q16" s="20">
        <f t="shared" si="2"/>
        <v>0</v>
      </c>
    </row>
    <row r="17" spans="3:17" s="4" customFormat="1" ht="13.5" thickTop="1">
      <c r="C17" s="15" t="s">
        <v>284</v>
      </c>
      <c r="D17" s="16">
        <f t="shared" si="0"/>
        <v>0</v>
      </c>
      <c r="N17" s="752" t="s">
        <v>263</v>
      </c>
      <c r="O17" s="3" t="s">
        <v>271</v>
      </c>
      <c r="P17" s="3">
        <f t="shared" si="1"/>
        <v>1</v>
      </c>
      <c r="Q17" s="21">
        <f t="shared" si="2"/>
        <v>20</v>
      </c>
    </row>
    <row r="18" spans="3:17" s="4" customFormat="1" ht="12.75">
      <c r="C18" s="15" t="s">
        <v>352</v>
      </c>
      <c r="D18" s="16">
        <f t="shared" si="0"/>
        <v>0</v>
      </c>
      <c r="N18" s="752"/>
      <c r="O18" s="7" t="s">
        <v>275</v>
      </c>
      <c r="P18" s="7">
        <f t="shared" si="1"/>
        <v>0</v>
      </c>
      <c r="Q18" s="18">
        <f t="shared" si="2"/>
        <v>0</v>
      </c>
    </row>
    <row r="19" spans="3:17" s="4" customFormat="1" ht="12.75">
      <c r="C19" s="15" t="s">
        <v>285</v>
      </c>
      <c r="D19" s="16">
        <f t="shared" si="0"/>
        <v>0</v>
      </c>
      <c r="N19" s="752"/>
      <c r="O19" s="7" t="s">
        <v>276</v>
      </c>
      <c r="P19" s="7">
        <f t="shared" si="1"/>
        <v>0</v>
      </c>
      <c r="Q19" s="18">
        <f t="shared" si="2"/>
        <v>0</v>
      </c>
    </row>
    <row r="20" spans="3:17" s="4" customFormat="1" ht="13.5" thickBot="1">
      <c r="C20" s="15" t="s">
        <v>223</v>
      </c>
      <c r="D20" s="16">
        <f t="shared" si="0"/>
        <v>0</v>
      </c>
      <c r="N20" s="754"/>
      <c r="O20" s="22" t="s">
        <v>277</v>
      </c>
      <c r="P20" s="22">
        <f t="shared" si="1"/>
        <v>0</v>
      </c>
      <c r="Q20" s="23">
        <f t="shared" si="2"/>
        <v>0</v>
      </c>
    </row>
    <row r="21" spans="1:17" s="5" customFormat="1" ht="13.5" customHeight="1" thickTop="1">
      <c r="A21" s="4"/>
      <c r="B21" s="4"/>
      <c r="C21" s="15" t="s">
        <v>305</v>
      </c>
      <c r="D21" s="16">
        <f t="shared" si="0"/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">
        <f>SUM(P13:P20)</f>
        <v>1</v>
      </c>
      <c r="Q21" s="2">
        <f>SUM(Q13:Q20)</f>
        <v>20</v>
      </c>
    </row>
    <row r="22" spans="1:17" s="5" customFormat="1" ht="13.5" customHeight="1">
      <c r="A22" s="4"/>
      <c r="B22" s="4"/>
      <c r="C22" s="15" t="s">
        <v>286</v>
      </c>
      <c r="D22" s="16">
        <f t="shared" si="0"/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s="5" customFormat="1" ht="13.5" customHeight="1">
      <c r="A23" s="4"/>
      <c r="B23" s="4"/>
      <c r="C23" s="15" t="s">
        <v>287</v>
      </c>
      <c r="D23" s="16">
        <f t="shared" si="0"/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s="5" customFormat="1" ht="13.5" customHeight="1" thickBot="1">
      <c r="A24" s="4"/>
      <c r="B24" s="4"/>
      <c r="C24" s="17" t="s">
        <v>209</v>
      </c>
      <c r="D24" s="24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s="5" customFormat="1" ht="13.5" customHeight="1" thickBot="1" thickTop="1">
      <c r="A25" s="4"/>
      <c r="B25" s="4"/>
      <c r="C25" s="25" t="s">
        <v>288</v>
      </c>
      <c r="D25" s="26">
        <f>SUM(D12:D24)</f>
        <v>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3:4" s="4" customFormat="1" ht="13.5" thickTop="1">
      <c r="C26" s="27" t="s">
        <v>972</v>
      </c>
      <c r="D26" s="28">
        <f aca="true" t="shared" si="3" ref="D26:D34">COUNTIF($M$9:$M$9,C26)</f>
        <v>0</v>
      </c>
    </row>
    <row r="27" spans="3:4" s="4" customFormat="1" ht="12.75">
      <c r="C27" s="15" t="s">
        <v>981</v>
      </c>
      <c r="D27" s="16">
        <f t="shared" si="3"/>
        <v>0</v>
      </c>
    </row>
    <row r="28" spans="3:4" s="4" customFormat="1" ht="12.75">
      <c r="C28" s="15" t="s">
        <v>982</v>
      </c>
      <c r="D28" s="16">
        <f t="shared" si="3"/>
        <v>0</v>
      </c>
    </row>
    <row r="29" spans="3:4" s="4" customFormat="1" ht="12.75">
      <c r="C29" s="15" t="s">
        <v>973</v>
      </c>
      <c r="D29" s="16">
        <f t="shared" si="3"/>
        <v>0</v>
      </c>
    </row>
    <row r="30" spans="3:4" s="4" customFormat="1" ht="12.75">
      <c r="C30" s="15" t="s">
        <v>983</v>
      </c>
      <c r="D30" s="16">
        <f t="shared" si="3"/>
        <v>0</v>
      </c>
    </row>
    <row r="31" spans="3:4" s="4" customFormat="1" ht="12.75">
      <c r="C31" s="15" t="s">
        <v>291</v>
      </c>
      <c r="D31" s="16">
        <f t="shared" si="3"/>
        <v>0</v>
      </c>
    </row>
    <row r="32" spans="3:4" s="4" customFormat="1" ht="12.75">
      <c r="C32" s="15" t="s">
        <v>292</v>
      </c>
      <c r="D32" s="16">
        <f t="shared" si="3"/>
        <v>0</v>
      </c>
    </row>
    <row r="33" spans="3:4" s="4" customFormat="1" ht="12.75">
      <c r="C33" s="15" t="s">
        <v>984</v>
      </c>
      <c r="D33" s="16">
        <f t="shared" si="3"/>
        <v>0</v>
      </c>
    </row>
    <row r="34" spans="3:4" s="4" customFormat="1" ht="13.5" thickBot="1">
      <c r="C34" s="17" t="s">
        <v>294</v>
      </c>
      <c r="D34" s="24">
        <f t="shared" si="3"/>
        <v>0</v>
      </c>
    </row>
    <row r="35" spans="3:4" s="4" customFormat="1" ht="13.5" thickBot="1" thickTop="1">
      <c r="C35" s="25" t="s">
        <v>295</v>
      </c>
      <c r="D35" s="26">
        <f>SUM(D26:D34)</f>
        <v>0</v>
      </c>
    </row>
    <row r="36" spans="3:5" s="4" customFormat="1" ht="13.5" thickBot="1" thickTop="1">
      <c r="C36" s="29" t="s">
        <v>296</v>
      </c>
      <c r="D36" s="30">
        <f>D25+D35</f>
        <v>1</v>
      </c>
      <c r="E36" s="4">
        <f>IF(D36=A10,"","おかしいぞ～？")</f>
      </c>
    </row>
    <row r="37" s="4" customFormat="1" ht="13.5" thickTop="1"/>
    <row r="38" s="4" customFormat="1" ht="12.75"/>
  </sheetData>
  <sheetProtection/>
  <autoFilter ref="A8:J9"/>
  <mergeCells count="2">
    <mergeCell ref="N13:N16"/>
    <mergeCell ref="N17:N20"/>
  </mergeCells>
  <dataValidations count="1">
    <dataValidation type="list" allowBlank="1" showInputMessage="1" showErrorMessage="1" sqref="Q9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BreakPreview" zoomScale="76" zoomScaleSheetLayoutView="76" zoomScalePageLayoutView="0" workbookViewId="0" topLeftCell="A1">
      <pane xSplit="2" topLeftCell="C1" activePane="topRight" state="frozen"/>
      <selection pane="topLeft" activeCell="L40" sqref="L40"/>
      <selection pane="topRight" activeCell="L40" sqref="L40"/>
    </sheetView>
  </sheetViews>
  <sheetFormatPr defaultColWidth="39.375" defaultRowHeight="13.5"/>
  <cols>
    <col min="1" max="3" width="16.25390625" style="49" customWidth="1"/>
    <col min="4" max="4" width="11.25390625" style="49" customWidth="1"/>
    <col min="5" max="5" width="15.00390625" style="49" customWidth="1"/>
    <col min="6" max="6" width="5.625" style="49" customWidth="1"/>
    <col min="7" max="7" width="11.875" style="49" customWidth="1"/>
    <col min="8" max="8" width="5.00390625" style="49" customWidth="1"/>
    <col min="9" max="9" width="8.125" style="49" customWidth="1"/>
    <col min="10" max="10" width="11.875" style="49" customWidth="1"/>
    <col min="11" max="11" width="11.125" style="49" customWidth="1"/>
    <col min="12" max="12" width="10.375" style="49" bestFit="1" customWidth="1"/>
    <col min="13" max="13" width="7.375" style="49" bestFit="1" customWidth="1"/>
    <col min="14" max="14" width="18.875" style="49" bestFit="1" customWidth="1"/>
    <col min="15" max="15" width="16.75390625" style="49" bestFit="1" customWidth="1"/>
    <col min="16" max="16" width="9.625" style="49" customWidth="1"/>
    <col min="17" max="17" width="12.25390625" style="49" bestFit="1" customWidth="1"/>
    <col min="18" max="18" width="7.375" style="49" customWidth="1"/>
    <col min="19" max="16384" width="39.375" style="49" customWidth="1"/>
  </cols>
  <sheetData>
    <row r="1" spans="1:17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363" customFormat="1" ht="12.75">
      <c r="A2" s="606" t="s">
        <v>1114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</row>
    <row r="3" spans="1:17" s="363" customFormat="1" ht="15" customHeight="1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</row>
    <row r="4" spans="1:17" s="430" customFormat="1" ht="13.5" customHeight="1">
      <c r="A4" s="458"/>
      <c r="B4" s="759" t="str">
        <f>"〔施設"&amp;C5&amp;"（公立"&amp;C6&amp;"、"&amp;"私立"&amp;C7&amp;"）"&amp;"  定員"&amp;E5&amp;"（公立"&amp;E6&amp;"、私立"&amp;E7&amp;"）〕"</f>
        <v>〔施設6（公立0、私立6）  定員36（公立0、私立36）〕</v>
      </c>
      <c r="C4" s="759"/>
      <c r="D4" s="760"/>
      <c r="E4" s="458">
        <f>IF(H15=E5,"","おかしいぞ～？")</f>
      </c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</row>
    <row r="5" spans="1:17" s="430" customFormat="1" ht="13.5" customHeight="1">
      <c r="A5" s="607"/>
      <c r="B5" s="608" t="s">
        <v>260</v>
      </c>
      <c r="C5" s="609">
        <f>C6+C7</f>
        <v>6</v>
      </c>
      <c r="D5" s="610" t="s">
        <v>261</v>
      </c>
      <c r="E5" s="611">
        <f>E6+E7</f>
        <v>36</v>
      </c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</row>
    <row r="6" spans="1:17" s="430" customFormat="1" ht="13.5" customHeight="1">
      <c r="A6" s="607"/>
      <c r="B6" s="608" t="s">
        <v>262</v>
      </c>
      <c r="C6" s="609">
        <f>COUNTIF($P$9:$P$14,B6)</f>
        <v>0</v>
      </c>
      <c r="D6" s="610" t="s">
        <v>262</v>
      </c>
      <c r="E6" s="611">
        <f>SUMIF($P$9:$P$14,D6,$H$9:$H$14)</f>
        <v>0</v>
      </c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</row>
    <row r="7" spans="1:17" s="430" customFormat="1" ht="13.5" customHeight="1">
      <c r="A7" s="607"/>
      <c r="B7" s="612" t="s">
        <v>263</v>
      </c>
      <c r="C7" s="613">
        <f>COUNTIF($P$9:$P$14,B7)</f>
        <v>6</v>
      </c>
      <c r="D7" s="614" t="s">
        <v>263</v>
      </c>
      <c r="E7" s="615">
        <f>SUMIF($P$9:$P$14,D7,$H$9:$H$14)</f>
        <v>36</v>
      </c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</row>
    <row r="8" spans="1:17" s="363" customFormat="1" ht="42" customHeight="1">
      <c r="A8" s="616" t="s">
        <v>202</v>
      </c>
      <c r="B8" s="617" t="s">
        <v>205</v>
      </c>
      <c r="C8" s="618" t="s">
        <v>1023</v>
      </c>
      <c r="D8" s="617" t="s">
        <v>265</v>
      </c>
      <c r="E8" s="617" t="s">
        <v>266</v>
      </c>
      <c r="F8" s="618" t="s">
        <v>389</v>
      </c>
      <c r="G8" s="617" t="s">
        <v>206</v>
      </c>
      <c r="H8" s="617" t="s">
        <v>207</v>
      </c>
      <c r="I8" s="619" t="s">
        <v>204</v>
      </c>
      <c r="J8" s="620" t="s">
        <v>208</v>
      </c>
      <c r="K8" s="621" t="s">
        <v>201</v>
      </c>
      <c r="L8" s="622" t="s">
        <v>933</v>
      </c>
      <c r="M8" s="622" t="s">
        <v>934</v>
      </c>
      <c r="N8" s="622" t="s">
        <v>267</v>
      </c>
      <c r="O8" s="623" t="s">
        <v>203</v>
      </c>
      <c r="P8" s="622" t="s">
        <v>268</v>
      </c>
      <c r="Q8" s="624" t="s">
        <v>269</v>
      </c>
    </row>
    <row r="9" spans="1:17" s="363" customFormat="1" ht="42" customHeight="1">
      <c r="A9" s="352" t="s">
        <v>1000</v>
      </c>
      <c r="B9" s="353" t="s">
        <v>1001</v>
      </c>
      <c r="C9" s="353" t="s">
        <v>1001</v>
      </c>
      <c r="D9" s="353" t="s">
        <v>1001</v>
      </c>
      <c r="E9" s="625" t="str">
        <f>M9&amp;N9</f>
        <v>下関市豊北町滝部1071</v>
      </c>
      <c r="F9" s="354" t="s">
        <v>1117</v>
      </c>
      <c r="G9" s="355">
        <v>41183</v>
      </c>
      <c r="H9" s="394">
        <v>6</v>
      </c>
      <c r="I9" s="357" t="s">
        <v>1506</v>
      </c>
      <c r="J9" s="626" t="s">
        <v>251</v>
      </c>
      <c r="K9" s="358" t="s">
        <v>2582</v>
      </c>
      <c r="L9" s="359" t="s">
        <v>2583</v>
      </c>
      <c r="M9" s="359" t="s">
        <v>259</v>
      </c>
      <c r="N9" s="360" t="s">
        <v>1002</v>
      </c>
      <c r="O9" s="360" t="s">
        <v>2584</v>
      </c>
      <c r="P9" s="361" t="str">
        <f aca="true" t="shared" si="0" ref="P9:P14">IF(Q9="","",IF(OR(Q9="国",Q9="県",Q9="市町",Q9="組合その他"),"（公立）","（私立）"))</f>
        <v>（私立）</v>
      </c>
      <c r="Q9" s="362" t="s">
        <v>277</v>
      </c>
    </row>
    <row r="10" spans="1:17" s="363" customFormat="1" ht="42" customHeight="1">
      <c r="A10" s="364" t="s">
        <v>2329</v>
      </c>
      <c r="B10" s="365" t="s">
        <v>2296</v>
      </c>
      <c r="C10" s="365" t="s">
        <v>2296</v>
      </c>
      <c r="D10" s="365" t="s">
        <v>2296</v>
      </c>
      <c r="E10" s="366" t="str">
        <f>M10&amp;N10</f>
        <v>宇部市西小串3-6-52-5</v>
      </c>
      <c r="F10" s="366" t="s">
        <v>2585</v>
      </c>
      <c r="G10" s="367">
        <v>42979</v>
      </c>
      <c r="H10" s="401">
        <v>6</v>
      </c>
      <c r="I10" s="369" t="s">
        <v>2330</v>
      </c>
      <c r="J10" s="605"/>
      <c r="K10" s="370" t="s">
        <v>1115</v>
      </c>
      <c r="L10" s="371" t="s">
        <v>2586</v>
      </c>
      <c r="M10" s="371" t="s">
        <v>220</v>
      </c>
      <c r="N10" s="411" t="s">
        <v>2297</v>
      </c>
      <c r="O10" s="411" t="s">
        <v>2331</v>
      </c>
      <c r="P10" s="373" t="str">
        <f t="shared" si="0"/>
        <v>（私立）</v>
      </c>
      <c r="Q10" s="374" t="s">
        <v>277</v>
      </c>
    </row>
    <row r="11" spans="1:17" s="363" customFormat="1" ht="42" customHeight="1">
      <c r="A11" s="364" t="s">
        <v>2587</v>
      </c>
      <c r="B11" s="365" t="s">
        <v>793</v>
      </c>
      <c r="C11" s="365" t="s">
        <v>794</v>
      </c>
      <c r="D11" s="365" t="s">
        <v>795</v>
      </c>
      <c r="E11" s="366" t="str">
        <f>M11&amp;N11</f>
        <v>美祢市於福町下3360</v>
      </c>
      <c r="F11" s="366" t="s">
        <v>1507</v>
      </c>
      <c r="G11" s="367">
        <v>40085</v>
      </c>
      <c r="H11" s="401">
        <v>6</v>
      </c>
      <c r="I11" s="369" t="s">
        <v>2161</v>
      </c>
      <c r="J11" s="605" t="s">
        <v>251</v>
      </c>
      <c r="K11" s="627" t="s">
        <v>2588</v>
      </c>
      <c r="L11" s="628" t="s">
        <v>2589</v>
      </c>
      <c r="M11" s="628" t="s">
        <v>286</v>
      </c>
      <c r="N11" s="629" t="s">
        <v>819</v>
      </c>
      <c r="O11" s="629" t="s">
        <v>2590</v>
      </c>
      <c r="P11" s="373" t="str">
        <f t="shared" si="0"/>
        <v>（私立）</v>
      </c>
      <c r="Q11" s="630" t="s">
        <v>271</v>
      </c>
    </row>
    <row r="12" spans="1:17" s="363" customFormat="1" ht="42" customHeight="1">
      <c r="A12" s="387" t="s">
        <v>2591</v>
      </c>
      <c r="B12" s="388" t="s">
        <v>2592</v>
      </c>
      <c r="C12" s="388" t="s">
        <v>2133</v>
      </c>
      <c r="D12" s="388" t="s">
        <v>2133</v>
      </c>
      <c r="E12" s="390" t="str">
        <f>M12&amp;N12</f>
        <v>山口市大内矢田南6-4-6</v>
      </c>
      <c r="F12" s="390" t="s">
        <v>2593</v>
      </c>
      <c r="G12" s="391">
        <v>42583</v>
      </c>
      <c r="H12" s="392">
        <v>6</v>
      </c>
      <c r="I12" s="393" t="s">
        <v>2594</v>
      </c>
      <c r="J12" s="631"/>
      <c r="K12" s="358" t="s">
        <v>1115</v>
      </c>
      <c r="L12" s="359" t="s">
        <v>2595</v>
      </c>
      <c r="M12" s="359" t="s">
        <v>140</v>
      </c>
      <c r="N12" s="360" t="s">
        <v>2134</v>
      </c>
      <c r="O12" s="360" t="s">
        <v>2596</v>
      </c>
      <c r="P12" s="373" t="str">
        <f t="shared" si="0"/>
        <v>（私立）</v>
      </c>
      <c r="Q12" s="362" t="s">
        <v>277</v>
      </c>
    </row>
    <row r="13" spans="1:17" s="363" customFormat="1" ht="42" customHeight="1">
      <c r="A13" s="364" t="s">
        <v>2135</v>
      </c>
      <c r="B13" s="365" t="s">
        <v>4354</v>
      </c>
      <c r="C13" s="365" t="s">
        <v>4355</v>
      </c>
      <c r="D13" s="365" t="s">
        <v>2136</v>
      </c>
      <c r="E13" s="366" t="str">
        <f>M13&amp;N13</f>
        <v>大島郡周防大島町大字久賀7250-2</v>
      </c>
      <c r="F13" s="366" t="s">
        <v>2597</v>
      </c>
      <c r="G13" s="367">
        <v>42614</v>
      </c>
      <c r="H13" s="401">
        <v>6</v>
      </c>
      <c r="I13" s="369" t="s">
        <v>2598</v>
      </c>
      <c r="J13" s="632" t="s">
        <v>251</v>
      </c>
      <c r="K13" s="633" t="s">
        <v>2588</v>
      </c>
      <c r="L13" s="634" t="s">
        <v>2599</v>
      </c>
      <c r="M13" s="634" t="s">
        <v>2137</v>
      </c>
      <c r="N13" s="635" t="s">
        <v>2138</v>
      </c>
      <c r="O13" s="636" t="s">
        <v>2600</v>
      </c>
      <c r="P13" s="637" t="str">
        <f t="shared" si="0"/>
        <v>（私立）</v>
      </c>
      <c r="Q13" s="638" t="s">
        <v>276</v>
      </c>
    </row>
    <row r="14" spans="1:17" s="363" customFormat="1" ht="42" customHeight="1">
      <c r="A14" s="639" t="s">
        <v>2578</v>
      </c>
      <c r="B14" s="640" t="s">
        <v>2579</v>
      </c>
      <c r="C14" s="640" t="s">
        <v>2579</v>
      </c>
      <c r="D14" s="640" t="s">
        <v>2579</v>
      </c>
      <c r="E14" s="515" t="s">
        <v>2580</v>
      </c>
      <c r="F14" s="515" t="s">
        <v>2602</v>
      </c>
      <c r="G14" s="641" t="s">
        <v>2581</v>
      </c>
      <c r="H14" s="517">
        <v>6</v>
      </c>
      <c r="I14" s="642" t="s">
        <v>2603</v>
      </c>
      <c r="J14" s="643"/>
      <c r="K14" s="644" t="s">
        <v>2588</v>
      </c>
      <c r="L14" s="492" t="s">
        <v>2601</v>
      </c>
      <c r="M14" s="492" t="s">
        <v>2604</v>
      </c>
      <c r="N14" s="366" t="s">
        <v>2605</v>
      </c>
      <c r="O14" s="645" t="s">
        <v>2606</v>
      </c>
      <c r="P14" s="373" t="str">
        <f t="shared" si="0"/>
        <v>（私立）</v>
      </c>
      <c r="Q14" s="362" t="s">
        <v>277</v>
      </c>
    </row>
    <row r="15" spans="1:8" ht="12.75">
      <c r="A15" s="51">
        <f>COUNTA(A9:A14)</f>
        <v>6</v>
      </c>
      <c r="H15" s="51">
        <f>SUM(H9:H14)</f>
        <v>36</v>
      </c>
    </row>
    <row r="16" spans="1:14" ht="13.5" thickBot="1">
      <c r="A16" s="69" t="s">
        <v>278</v>
      </c>
      <c r="C16" s="70" t="s">
        <v>302</v>
      </c>
      <c r="H16" s="69" t="s">
        <v>280</v>
      </c>
      <c r="N16" s="70" t="s">
        <v>281</v>
      </c>
    </row>
    <row r="17" spans="3:17" ht="13.5" thickTop="1">
      <c r="C17" s="71" t="s">
        <v>259</v>
      </c>
      <c r="D17" s="72">
        <f aca="true" t="shared" si="1" ref="D17:D29">COUNTIF($M$9:$M$14,C17)</f>
        <v>1</v>
      </c>
      <c r="N17" s="73"/>
      <c r="O17" s="74" t="s">
        <v>269</v>
      </c>
      <c r="P17" s="74" t="s">
        <v>260</v>
      </c>
      <c r="Q17" s="75" t="s">
        <v>207</v>
      </c>
    </row>
    <row r="18" spans="3:17" ht="12.75">
      <c r="C18" s="76" t="s">
        <v>220</v>
      </c>
      <c r="D18" s="77">
        <f t="shared" si="1"/>
        <v>1</v>
      </c>
      <c r="N18" s="745" t="s">
        <v>262</v>
      </c>
      <c r="O18" s="78" t="s">
        <v>270</v>
      </c>
      <c r="P18" s="78">
        <f aca="true" t="shared" si="2" ref="P18:P25">COUNTIF($Q$9:$Q$14,O18)</f>
        <v>0</v>
      </c>
      <c r="Q18" s="79">
        <f aca="true" t="shared" si="3" ref="Q18:Q25">SUMIF($Q$9:$Q$14,O18,$H$9:$H$14)</f>
        <v>0</v>
      </c>
    </row>
    <row r="19" spans="3:17" ht="12.75">
      <c r="C19" s="76" t="s">
        <v>282</v>
      </c>
      <c r="D19" s="77">
        <f t="shared" si="1"/>
        <v>1</v>
      </c>
      <c r="N19" s="746"/>
      <c r="O19" s="78" t="s">
        <v>272</v>
      </c>
      <c r="P19" s="78">
        <f t="shared" si="2"/>
        <v>0</v>
      </c>
      <c r="Q19" s="79">
        <f t="shared" si="3"/>
        <v>0</v>
      </c>
    </row>
    <row r="20" spans="3:17" ht="12.75">
      <c r="C20" s="76" t="s">
        <v>221</v>
      </c>
      <c r="D20" s="77">
        <f t="shared" si="1"/>
        <v>0</v>
      </c>
      <c r="N20" s="746"/>
      <c r="O20" s="78" t="s">
        <v>273</v>
      </c>
      <c r="P20" s="78">
        <f t="shared" si="2"/>
        <v>0</v>
      </c>
      <c r="Q20" s="79">
        <f t="shared" si="3"/>
        <v>0</v>
      </c>
    </row>
    <row r="21" spans="3:17" ht="13.5" thickBot="1">
      <c r="C21" s="76" t="s">
        <v>283</v>
      </c>
      <c r="D21" s="77">
        <f t="shared" si="1"/>
        <v>0</v>
      </c>
      <c r="N21" s="747"/>
      <c r="O21" s="80" t="s">
        <v>274</v>
      </c>
      <c r="P21" s="80">
        <f t="shared" si="2"/>
        <v>0</v>
      </c>
      <c r="Q21" s="81">
        <f t="shared" si="3"/>
        <v>0</v>
      </c>
    </row>
    <row r="22" spans="3:17" ht="13.5" thickTop="1">
      <c r="C22" s="76" t="s">
        <v>284</v>
      </c>
      <c r="D22" s="77">
        <f t="shared" si="1"/>
        <v>0</v>
      </c>
      <c r="N22" s="746" t="s">
        <v>263</v>
      </c>
      <c r="O22" s="82" t="s">
        <v>271</v>
      </c>
      <c r="P22" s="82">
        <f t="shared" si="2"/>
        <v>1</v>
      </c>
      <c r="Q22" s="83">
        <f t="shared" si="3"/>
        <v>6</v>
      </c>
    </row>
    <row r="23" spans="3:17" ht="12.75">
      <c r="C23" s="76" t="s">
        <v>352</v>
      </c>
      <c r="D23" s="77">
        <f t="shared" si="1"/>
        <v>0</v>
      </c>
      <c r="N23" s="746"/>
      <c r="O23" s="78" t="s">
        <v>275</v>
      </c>
      <c r="P23" s="78">
        <f t="shared" si="2"/>
        <v>0</v>
      </c>
      <c r="Q23" s="79">
        <f t="shared" si="3"/>
        <v>0</v>
      </c>
    </row>
    <row r="24" spans="3:17" ht="12.75">
      <c r="C24" s="76" t="s">
        <v>285</v>
      </c>
      <c r="D24" s="77">
        <f t="shared" si="1"/>
        <v>0</v>
      </c>
      <c r="N24" s="746"/>
      <c r="O24" s="78" t="s">
        <v>276</v>
      </c>
      <c r="P24" s="78">
        <f t="shared" si="2"/>
        <v>1</v>
      </c>
      <c r="Q24" s="79">
        <f t="shared" si="3"/>
        <v>6</v>
      </c>
    </row>
    <row r="25" spans="3:17" ht="13.5" thickBot="1">
      <c r="C25" s="76" t="s">
        <v>223</v>
      </c>
      <c r="D25" s="77">
        <f t="shared" si="1"/>
        <v>0</v>
      </c>
      <c r="N25" s="748"/>
      <c r="O25" s="84" t="s">
        <v>277</v>
      </c>
      <c r="P25" s="84">
        <f t="shared" si="2"/>
        <v>4</v>
      </c>
      <c r="Q25" s="85">
        <f t="shared" si="3"/>
        <v>24</v>
      </c>
    </row>
    <row r="26" spans="3:17" ht="13.5" thickTop="1">
      <c r="C26" s="76" t="s">
        <v>305</v>
      </c>
      <c r="D26" s="77">
        <f t="shared" si="1"/>
        <v>0</v>
      </c>
      <c r="P26" s="86">
        <f>SUM(P18:P25)</f>
        <v>6</v>
      </c>
      <c r="Q26" s="86">
        <f>SUM(Q18:Q25)</f>
        <v>36</v>
      </c>
    </row>
    <row r="27" spans="3:4" ht="12.75">
      <c r="C27" s="76" t="s">
        <v>286</v>
      </c>
      <c r="D27" s="77">
        <f t="shared" si="1"/>
        <v>1</v>
      </c>
    </row>
    <row r="28" spans="3:4" ht="12.75">
      <c r="C28" s="76" t="s">
        <v>287</v>
      </c>
      <c r="D28" s="77">
        <f t="shared" si="1"/>
        <v>0</v>
      </c>
    </row>
    <row r="29" spans="3:4" ht="13.5" thickBot="1">
      <c r="C29" s="285" t="s">
        <v>209</v>
      </c>
      <c r="D29" s="88">
        <f t="shared" si="1"/>
        <v>0</v>
      </c>
    </row>
    <row r="30" spans="3:4" ht="13.5" thickBot="1" thickTop="1">
      <c r="C30" s="89" t="s">
        <v>288</v>
      </c>
      <c r="D30" s="90">
        <f>SUM(D17:D29)</f>
        <v>4</v>
      </c>
    </row>
    <row r="31" spans="1:17" s="51" customFormat="1" ht="13.5" customHeight="1" thickTop="1">
      <c r="A31" s="49"/>
      <c r="B31" s="49"/>
      <c r="C31" s="91" t="s">
        <v>972</v>
      </c>
      <c r="D31" s="92">
        <f aca="true" t="shared" si="4" ref="D31:D39">COUNTIF($M$9:$M$14,C31)</f>
        <v>2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17" s="51" customFormat="1" ht="13.5" customHeight="1">
      <c r="A32" s="49"/>
      <c r="B32" s="49"/>
      <c r="C32" s="76" t="s">
        <v>981</v>
      </c>
      <c r="D32" s="77">
        <f t="shared" si="4"/>
        <v>0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s="51" customFormat="1" ht="13.5" customHeight="1">
      <c r="A33" s="49"/>
      <c r="B33" s="49"/>
      <c r="C33" s="76" t="s">
        <v>982</v>
      </c>
      <c r="D33" s="77">
        <f t="shared" si="4"/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s="51" customFormat="1" ht="13.5" customHeight="1">
      <c r="A34" s="49"/>
      <c r="B34" s="49"/>
      <c r="C34" s="76" t="s">
        <v>973</v>
      </c>
      <c r="D34" s="77">
        <f t="shared" si="4"/>
        <v>0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s="51" customFormat="1" ht="13.5" customHeight="1">
      <c r="A35" s="49"/>
      <c r="B35" s="49"/>
      <c r="C35" s="76" t="s">
        <v>983</v>
      </c>
      <c r="D35" s="77">
        <f t="shared" si="4"/>
        <v>0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3:4" ht="12.75">
      <c r="C36" s="76" t="s">
        <v>291</v>
      </c>
      <c r="D36" s="77">
        <f t="shared" si="4"/>
        <v>0</v>
      </c>
    </row>
    <row r="37" spans="3:4" ht="12.75">
      <c r="C37" s="76" t="s">
        <v>292</v>
      </c>
      <c r="D37" s="77">
        <f t="shared" si="4"/>
        <v>0</v>
      </c>
    </row>
    <row r="38" spans="3:4" ht="12.75">
      <c r="C38" s="76" t="s">
        <v>984</v>
      </c>
      <c r="D38" s="77">
        <f t="shared" si="4"/>
        <v>0</v>
      </c>
    </row>
    <row r="39" spans="3:4" ht="13.5" thickBot="1">
      <c r="C39" s="285" t="s">
        <v>294</v>
      </c>
      <c r="D39" s="88">
        <f t="shared" si="4"/>
        <v>0</v>
      </c>
    </row>
    <row r="40" spans="3:4" ht="13.5" thickBot="1" thickTop="1">
      <c r="C40" s="89" t="s">
        <v>295</v>
      </c>
      <c r="D40" s="90">
        <f>SUM(D31:D39)</f>
        <v>2</v>
      </c>
    </row>
    <row r="41" spans="3:5" ht="13.5" thickBot="1" thickTop="1">
      <c r="C41" s="93" t="s">
        <v>296</v>
      </c>
      <c r="D41" s="94">
        <f>D30+D40</f>
        <v>6</v>
      </c>
      <c r="E41" s="49">
        <f>IF(D41=A15,"","おかしいぞ～？")</f>
      </c>
    </row>
    <row r="42" ht="13.5" thickTop="1"/>
  </sheetData>
  <sheetProtection/>
  <mergeCells count="3">
    <mergeCell ref="B4:D4"/>
    <mergeCell ref="N18:N21"/>
    <mergeCell ref="N22:N25"/>
  </mergeCells>
  <dataValidations count="2">
    <dataValidation type="list" allowBlank="1" showInputMessage="1" showErrorMessage="1" sqref="Q14 Q9:Q12">
      <formula1>#REF!</formula1>
    </dataValidation>
    <dataValidation type="list" allowBlank="1" showInputMessage="1" showErrorMessage="1" sqref="Q13">
      <formula1>$AB$4:$AI$4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7"/>
  <sheetViews>
    <sheetView view="pageBreakPreview" zoomScale="60" zoomScaleNormal="85" zoomScalePageLayoutView="0" workbookViewId="0" topLeftCell="A1">
      <pane ySplit="8" topLeftCell="A9" activePane="bottomLeft" state="frozen"/>
      <selection pane="topLeft" activeCell="L40" sqref="L40"/>
      <selection pane="bottomLeft" activeCell="E12" sqref="E12"/>
    </sheetView>
  </sheetViews>
  <sheetFormatPr defaultColWidth="39.375" defaultRowHeight="13.5"/>
  <cols>
    <col min="1" max="1" width="5.625" style="168" customWidth="1"/>
    <col min="2" max="4" width="16.25390625" style="49" customWidth="1"/>
    <col min="5" max="5" width="10.625" style="49" customWidth="1"/>
    <col min="6" max="6" width="15.00390625" style="49" customWidth="1"/>
    <col min="7" max="7" width="5.625" style="49" customWidth="1"/>
    <col min="8" max="8" width="14.875" style="168" customWidth="1"/>
    <col min="9" max="9" width="5.00390625" style="168" customWidth="1"/>
    <col min="10" max="10" width="8.125" style="49" customWidth="1"/>
    <col min="11" max="11" width="6.875" style="168" customWidth="1"/>
    <col min="12" max="12" width="2.875" style="49" bestFit="1" customWidth="1"/>
    <col min="13" max="13" width="7.375" style="49" bestFit="1" customWidth="1"/>
    <col min="14" max="14" width="10.625" style="49" bestFit="1" customWidth="1"/>
    <col min="15" max="15" width="10.375" style="49" bestFit="1" customWidth="1"/>
    <col min="16" max="16" width="28.375" style="49" customWidth="1"/>
    <col min="17" max="17" width="23.25390625" style="49" customWidth="1"/>
    <col min="18" max="18" width="9.625" style="49" customWidth="1"/>
    <col min="19" max="19" width="12.00390625" style="49" customWidth="1"/>
    <col min="20" max="20" width="0.12890625" style="49" customWidth="1"/>
    <col min="21" max="21" width="0.37109375" style="49" customWidth="1"/>
    <col min="22" max="22" width="6.375" style="49" customWidth="1"/>
    <col min="23" max="23" width="7.125" style="49" customWidth="1"/>
    <col min="24" max="24" width="7.00390625" style="49" customWidth="1"/>
    <col min="25" max="25" width="7.125" style="49" customWidth="1"/>
    <col min="26" max="26" width="7.25390625" style="49" customWidth="1"/>
    <col min="27" max="16384" width="39.375" style="49" customWidth="1"/>
  </cols>
  <sheetData>
    <row r="1" spans="1:17" ht="13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9" ht="13.5" customHeight="1">
      <c r="A2" s="222" t="s">
        <v>1414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s="51" customFormat="1" ht="13.5" customHeight="1">
      <c r="A4" s="158"/>
      <c r="B4" s="50"/>
      <c r="C4" s="763" t="str">
        <f>"〔施設"&amp;D5&amp;"（公立"&amp;D6&amp;"、"&amp;"私立"&amp;D7&amp;"）"&amp;"  定員"&amp;F5&amp;"（公立"&amp;F6&amp;"、私立"&amp;F7&amp;"）〕"</f>
        <v>〔施設265（公立85、私立180）  定員22779（公立6745、私立16034）〕</v>
      </c>
      <c r="D4" s="763"/>
      <c r="E4" s="763"/>
      <c r="F4" s="763"/>
      <c r="G4" s="50"/>
      <c r="H4" s="158"/>
      <c r="I4" s="158"/>
      <c r="J4" s="50"/>
      <c r="K4" s="158"/>
      <c r="L4" s="50"/>
      <c r="M4" s="50"/>
      <c r="N4" s="50"/>
      <c r="O4" s="50"/>
      <c r="P4" s="50"/>
      <c r="Q4" s="50"/>
      <c r="R4" s="50"/>
      <c r="S4" s="50"/>
    </row>
    <row r="5" spans="1:19" s="51" customFormat="1" ht="13.5" customHeight="1">
      <c r="A5" s="158"/>
      <c r="B5" s="52"/>
      <c r="C5" s="53" t="s">
        <v>260</v>
      </c>
      <c r="D5" s="54">
        <f>D6+D7</f>
        <v>265</v>
      </c>
      <c r="E5" s="55" t="s">
        <v>207</v>
      </c>
      <c r="F5" s="159">
        <f>F6+F7</f>
        <v>22779</v>
      </c>
      <c r="G5" s="50"/>
      <c r="H5" s="158"/>
      <c r="I5" s="158"/>
      <c r="J5" s="50"/>
      <c r="K5" s="158"/>
      <c r="L5" s="50"/>
      <c r="M5" s="50"/>
      <c r="N5" s="50"/>
      <c r="O5" s="50"/>
      <c r="P5" s="50"/>
      <c r="Q5" s="50"/>
      <c r="R5" s="50"/>
      <c r="S5" s="50"/>
    </row>
    <row r="6" spans="1:19" s="51" customFormat="1" ht="13.5" customHeight="1">
      <c r="A6" s="158"/>
      <c r="B6" s="52"/>
      <c r="C6" s="53" t="s">
        <v>262</v>
      </c>
      <c r="D6" s="54">
        <f>COUNTIF($R$10:$R$289,C6)</f>
        <v>85</v>
      </c>
      <c r="E6" s="55" t="s">
        <v>262</v>
      </c>
      <c r="F6" s="159">
        <f>SUMIF($R$10:$R$289,E6,$I$10:$I$289)</f>
        <v>6745</v>
      </c>
      <c r="G6" s="50"/>
      <c r="H6" s="158"/>
      <c r="I6" s="158"/>
      <c r="J6" s="50"/>
      <c r="K6" s="158"/>
      <c r="L6" s="50"/>
      <c r="M6" s="50"/>
      <c r="N6" s="50"/>
      <c r="O6" s="50"/>
      <c r="P6" s="50"/>
      <c r="Q6" s="50"/>
      <c r="R6" s="50"/>
      <c r="S6" s="50"/>
    </row>
    <row r="7" spans="1:25" s="51" customFormat="1" ht="13.5" customHeight="1">
      <c r="A7" s="158"/>
      <c r="B7" s="52"/>
      <c r="C7" s="57" t="s">
        <v>263</v>
      </c>
      <c r="D7" s="58">
        <f>COUNTIF($R$10:$R$289,C7)</f>
        <v>180</v>
      </c>
      <c r="E7" s="59" t="s">
        <v>263</v>
      </c>
      <c r="F7" s="160">
        <f>SUMIF($R$10:$R$289,E7,$I$10:$I$289)</f>
        <v>16034</v>
      </c>
      <c r="G7" s="50"/>
      <c r="H7" s="158"/>
      <c r="I7" s="158"/>
      <c r="J7" s="50"/>
      <c r="K7" s="158"/>
      <c r="L7" s="50"/>
      <c r="M7" s="50"/>
      <c r="N7" s="50"/>
      <c r="O7" s="50"/>
      <c r="P7" s="50"/>
      <c r="Q7" s="50"/>
      <c r="R7" s="50"/>
      <c r="S7" s="50"/>
      <c r="V7" s="161" t="s">
        <v>260</v>
      </c>
      <c r="W7" s="162"/>
      <c r="X7" s="163" t="s">
        <v>207</v>
      </c>
      <c r="Y7" s="162"/>
    </row>
    <row r="8" spans="1:25" ht="32.25" customHeight="1">
      <c r="A8" s="211"/>
      <c r="B8" s="96" t="s">
        <v>202</v>
      </c>
      <c r="C8" s="96" t="s">
        <v>205</v>
      </c>
      <c r="D8" s="97" t="s">
        <v>1023</v>
      </c>
      <c r="E8" s="96" t="s">
        <v>265</v>
      </c>
      <c r="F8" s="96" t="s">
        <v>266</v>
      </c>
      <c r="G8" s="97" t="s">
        <v>389</v>
      </c>
      <c r="H8" s="96" t="s">
        <v>206</v>
      </c>
      <c r="I8" s="96" t="s">
        <v>207</v>
      </c>
      <c r="J8" s="98" t="s">
        <v>204</v>
      </c>
      <c r="K8" s="286" t="s">
        <v>208</v>
      </c>
      <c r="L8" s="294"/>
      <c r="M8" s="288" t="s">
        <v>201</v>
      </c>
      <c r="N8" s="288" t="s">
        <v>933</v>
      </c>
      <c r="O8" s="288" t="s">
        <v>934</v>
      </c>
      <c r="P8" s="288" t="s">
        <v>267</v>
      </c>
      <c r="Q8" s="289" t="s">
        <v>203</v>
      </c>
      <c r="R8" s="288" t="s">
        <v>268</v>
      </c>
      <c r="S8" s="295" t="s">
        <v>269</v>
      </c>
      <c r="V8" s="164" t="s">
        <v>358</v>
      </c>
      <c r="W8" s="165" t="s">
        <v>359</v>
      </c>
      <c r="X8" s="166" t="s">
        <v>358</v>
      </c>
      <c r="Y8" s="165" t="s">
        <v>359</v>
      </c>
    </row>
    <row r="9" spans="1:25" s="363" customFormat="1" ht="34.5" customHeight="1">
      <c r="A9" s="646" t="s">
        <v>259</v>
      </c>
      <c r="B9" s="647"/>
      <c r="C9" s="647" t="str">
        <f>"〔施設"&amp;M295&amp;"（公立"&amp;H295&amp;"、"&amp;"私立"&amp;I295&amp;"）"&amp;"  定員"&amp;N295&amp;"（公立"&amp;J295&amp;"、私立"&amp;K295&amp;"）〕"</f>
        <v>〔施設34（公立9、私立25）  定員3408（公立745、私立2663）〕</v>
      </c>
      <c r="D9" s="647"/>
      <c r="E9" s="647"/>
      <c r="F9" s="647"/>
      <c r="G9" s="647"/>
      <c r="H9" s="647"/>
      <c r="I9" s="647"/>
      <c r="J9" s="648"/>
      <c r="K9" s="649"/>
      <c r="L9" s="650"/>
      <c r="M9" s="651"/>
      <c r="N9" s="651"/>
      <c r="O9" s="651"/>
      <c r="P9" s="651"/>
      <c r="Q9" s="652"/>
      <c r="R9" s="651"/>
      <c r="S9" s="653"/>
      <c r="V9" s="654"/>
      <c r="W9" s="655"/>
      <c r="X9" s="656"/>
      <c r="Y9" s="655"/>
    </row>
    <row r="10" spans="1:25" s="363" customFormat="1" ht="39.75" customHeight="1">
      <c r="A10" s="657">
        <f>M295</f>
        <v>34</v>
      </c>
      <c r="B10" s="365" t="s">
        <v>2975</v>
      </c>
      <c r="C10" s="365" t="s">
        <v>212</v>
      </c>
      <c r="D10" s="365" t="s">
        <v>212</v>
      </c>
      <c r="E10" s="365" t="s">
        <v>3549</v>
      </c>
      <c r="F10" s="366" t="str">
        <f aca="true" t="shared" si="0" ref="F10:F43">O10&amp;P10</f>
        <v>下関市彦島福浦町2丁目17-1</v>
      </c>
      <c r="G10" s="366" t="s">
        <v>1121</v>
      </c>
      <c r="H10" s="367">
        <v>17624</v>
      </c>
      <c r="I10" s="658">
        <v>50</v>
      </c>
      <c r="J10" s="369" t="s">
        <v>1520</v>
      </c>
      <c r="K10" s="659" t="s">
        <v>251</v>
      </c>
      <c r="L10" s="660">
        <v>1</v>
      </c>
      <c r="M10" s="371" t="s">
        <v>360</v>
      </c>
      <c r="N10" s="371" t="s">
        <v>211</v>
      </c>
      <c r="O10" s="371" t="s">
        <v>212</v>
      </c>
      <c r="P10" s="372" t="s">
        <v>1521</v>
      </c>
      <c r="Q10" s="372" t="s">
        <v>361</v>
      </c>
      <c r="R10" s="373" t="str">
        <f aca="true" t="shared" si="1" ref="R10:R43">IF(S10="","",IF(OR(S10="国",S10="県",S10="市町",S10="組合その他"),"（公立）","（私立）"))</f>
        <v>（公立）</v>
      </c>
      <c r="S10" s="661" t="s">
        <v>273</v>
      </c>
      <c r="V10" s="662">
        <f aca="true" t="shared" si="2" ref="V10:V43">IF(R10="（公立）",1,0)</f>
        <v>1</v>
      </c>
      <c r="W10" s="663">
        <f aca="true" t="shared" si="3" ref="W10:W43">IF(R10="（私立）",1,0)</f>
        <v>0</v>
      </c>
      <c r="X10" s="664">
        <f aca="true" t="shared" si="4" ref="X10:X43">IF(R10="（公立）",I10,0)</f>
        <v>50</v>
      </c>
      <c r="Y10" s="663">
        <f aca="true" t="shared" si="5" ref="Y10:Y43">IF(R10="（私立）",I10,0)</f>
        <v>0</v>
      </c>
    </row>
    <row r="11" spans="1:25" s="363" customFormat="1" ht="39" customHeight="1">
      <c r="A11" s="665"/>
      <c r="B11" s="365" t="s">
        <v>4339</v>
      </c>
      <c r="C11" s="365" t="s">
        <v>212</v>
      </c>
      <c r="D11" s="365" t="s">
        <v>212</v>
      </c>
      <c r="E11" s="365" t="s">
        <v>4356</v>
      </c>
      <c r="F11" s="366" t="str">
        <f t="shared" si="0"/>
        <v>下関市吉見本町1丁目16-1</v>
      </c>
      <c r="G11" s="366" t="s">
        <v>1122</v>
      </c>
      <c r="H11" s="367">
        <v>17624</v>
      </c>
      <c r="I11" s="658">
        <v>45</v>
      </c>
      <c r="J11" s="369" t="s">
        <v>1522</v>
      </c>
      <c r="K11" s="659" t="s">
        <v>251</v>
      </c>
      <c r="L11" s="660">
        <v>1</v>
      </c>
      <c r="M11" s="666" t="s">
        <v>360</v>
      </c>
      <c r="N11" s="666" t="s">
        <v>211</v>
      </c>
      <c r="O11" s="666" t="s">
        <v>212</v>
      </c>
      <c r="P11" s="425" t="s">
        <v>1523</v>
      </c>
      <c r="Q11" s="425" t="s">
        <v>362</v>
      </c>
      <c r="R11" s="422" t="str">
        <f t="shared" si="1"/>
        <v>（公立）</v>
      </c>
      <c r="S11" s="661" t="s">
        <v>2283</v>
      </c>
      <c r="V11" s="662">
        <f t="shared" si="2"/>
        <v>1</v>
      </c>
      <c r="W11" s="663">
        <f t="shared" si="3"/>
        <v>0</v>
      </c>
      <c r="X11" s="664">
        <f t="shared" si="4"/>
        <v>45</v>
      </c>
      <c r="Y11" s="663">
        <f t="shared" si="5"/>
        <v>0</v>
      </c>
    </row>
    <row r="12" spans="1:25" s="363" customFormat="1" ht="39.75" customHeight="1">
      <c r="A12" s="665"/>
      <c r="B12" s="365" t="s">
        <v>4340</v>
      </c>
      <c r="C12" s="365" t="s">
        <v>212</v>
      </c>
      <c r="D12" s="365" t="s">
        <v>212</v>
      </c>
      <c r="E12" s="744" t="s">
        <v>4374</v>
      </c>
      <c r="F12" s="366" t="str">
        <f t="shared" si="0"/>
        <v>下関市長府中六波町12-26</v>
      </c>
      <c r="G12" s="366" t="s">
        <v>1123</v>
      </c>
      <c r="H12" s="367">
        <v>17624</v>
      </c>
      <c r="I12" s="658">
        <v>100</v>
      </c>
      <c r="J12" s="369" t="s">
        <v>1524</v>
      </c>
      <c r="K12" s="659" t="s">
        <v>251</v>
      </c>
      <c r="L12" s="660">
        <v>1</v>
      </c>
      <c r="M12" s="666" t="s">
        <v>360</v>
      </c>
      <c r="N12" s="666" t="s">
        <v>211</v>
      </c>
      <c r="O12" s="666" t="s">
        <v>212</v>
      </c>
      <c r="P12" s="425" t="s">
        <v>363</v>
      </c>
      <c r="Q12" s="425" t="s">
        <v>364</v>
      </c>
      <c r="R12" s="422" t="str">
        <f t="shared" si="1"/>
        <v>（公立）</v>
      </c>
      <c r="S12" s="661" t="s">
        <v>2283</v>
      </c>
      <c r="V12" s="662">
        <f t="shared" si="2"/>
        <v>1</v>
      </c>
      <c r="W12" s="663">
        <f t="shared" si="3"/>
        <v>0</v>
      </c>
      <c r="X12" s="664">
        <f t="shared" si="4"/>
        <v>100</v>
      </c>
      <c r="Y12" s="663">
        <f t="shared" si="5"/>
        <v>0</v>
      </c>
    </row>
    <row r="13" spans="1:25" s="363" customFormat="1" ht="39.75" customHeight="1">
      <c r="A13" s="665"/>
      <c r="B13" s="365" t="s">
        <v>4015</v>
      </c>
      <c r="C13" s="365" t="s">
        <v>212</v>
      </c>
      <c r="D13" s="365" t="s">
        <v>212</v>
      </c>
      <c r="E13" s="365" t="s">
        <v>4016</v>
      </c>
      <c r="F13" s="366" t="str">
        <f t="shared" si="0"/>
        <v>下関市長府松小田本町1-38</v>
      </c>
      <c r="G13" s="366" t="s">
        <v>1124</v>
      </c>
      <c r="H13" s="367">
        <v>17624</v>
      </c>
      <c r="I13" s="658">
        <v>85</v>
      </c>
      <c r="J13" s="369" t="s">
        <v>1525</v>
      </c>
      <c r="K13" s="659" t="s">
        <v>251</v>
      </c>
      <c r="L13" s="660">
        <v>1</v>
      </c>
      <c r="M13" s="666" t="s">
        <v>360</v>
      </c>
      <c r="N13" s="666" t="s">
        <v>211</v>
      </c>
      <c r="O13" s="666" t="s">
        <v>212</v>
      </c>
      <c r="P13" s="425" t="s">
        <v>365</v>
      </c>
      <c r="Q13" s="425" t="s">
        <v>366</v>
      </c>
      <c r="R13" s="422" t="str">
        <f t="shared" si="1"/>
        <v>（公立）</v>
      </c>
      <c r="S13" s="661" t="s">
        <v>3919</v>
      </c>
      <c r="V13" s="662">
        <f t="shared" si="2"/>
        <v>1</v>
      </c>
      <c r="W13" s="663">
        <f t="shared" si="3"/>
        <v>0</v>
      </c>
      <c r="X13" s="664">
        <f t="shared" si="4"/>
        <v>85</v>
      </c>
      <c r="Y13" s="663">
        <f t="shared" si="5"/>
        <v>0</v>
      </c>
    </row>
    <row r="14" spans="1:25" s="363" customFormat="1" ht="39.75" customHeight="1">
      <c r="A14" s="665"/>
      <c r="B14" s="365" t="s">
        <v>3550</v>
      </c>
      <c r="C14" s="365" t="s">
        <v>212</v>
      </c>
      <c r="D14" s="365" t="s">
        <v>212</v>
      </c>
      <c r="E14" s="365" t="s">
        <v>4357</v>
      </c>
      <c r="F14" s="366" t="str">
        <f t="shared" si="0"/>
        <v>下関市名池町10-2</v>
      </c>
      <c r="G14" s="366" t="s">
        <v>1125</v>
      </c>
      <c r="H14" s="367">
        <v>18810</v>
      </c>
      <c r="I14" s="658">
        <v>100</v>
      </c>
      <c r="J14" s="369" t="s">
        <v>1526</v>
      </c>
      <c r="K14" s="659" t="s">
        <v>251</v>
      </c>
      <c r="L14" s="660">
        <v>1</v>
      </c>
      <c r="M14" s="667" t="s">
        <v>360</v>
      </c>
      <c r="N14" s="667" t="s">
        <v>211</v>
      </c>
      <c r="O14" s="667" t="s">
        <v>212</v>
      </c>
      <c r="P14" s="668" t="s">
        <v>368</v>
      </c>
      <c r="Q14" s="668" t="s">
        <v>369</v>
      </c>
      <c r="R14" s="442" t="str">
        <f t="shared" si="1"/>
        <v>（公立）</v>
      </c>
      <c r="S14" s="661" t="s">
        <v>2283</v>
      </c>
      <c r="V14" s="662">
        <f t="shared" si="2"/>
        <v>1</v>
      </c>
      <c r="W14" s="663">
        <f t="shared" si="3"/>
        <v>0</v>
      </c>
      <c r="X14" s="664">
        <f t="shared" si="4"/>
        <v>100</v>
      </c>
      <c r="Y14" s="663">
        <f t="shared" si="5"/>
        <v>0</v>
      </c>
    </row>
    <row r="15" spans="1:25" s="363" customFormat="1" ht="39.75" customHeight="1">
      <c r="A15" s="665"/>
      <c r="B15" s="365" t="s">
        <v>4341</v>
      </c>
      <c r="C15" s="365" t="s">
        <v>3463</v>
      </c>
      <c r="D15" s="365" t="s">
        <v>3463</v>
      </c>
      <c r="E15" s="365" t="s">
        <v>4358</v>
      </c>
      <c r="F15" s="366" t="str">
        <f t="shared" si="0"/>
        <v>下関市豊浦町大字宇賀字川嶋12984-1</v>
      </c>
      <c r="G15" s="366" t="s">
        <v>1126</v>
      </c>
      <c r="H15" s="367">
        <v>23863</v>
      </c>
      <c r="I15" s="658">
        <v>40</v>
      </c>
      <c r="J15" s="369" t="s">
        <v>1527</v>
      </c>
      <c r="K15" s="659" t="s">
        <v>251</v>
      </c>
      <c r="L15" s="660">
        <v>1</v>
      </c>
      <c r="M15" s="666" t="s">
        <v>360</v>
      </c>
      <c r="N15" s="666">
        <v>35201</v>
      </c>
      <c r="O15" s="666" t="s">
        <v>212</v>
      </c>
      <c r="P15" s="425" t="s">
        <v>4342</v>
      </c>
      <c r="Q15" s="425" t="s">
        <v>374</v>
      </c>
      <c r="R15" s="422" t="str">
        <f t="shared" si="1"/>
        <v>（公立）</v>
      </c>
      <c r="S15" s="661" t="s">
        <v>2283</v>
      </c>
      <c r="V15" s="662">
        <f t="shared" si="2"/>
        <v>1</v>
      </c>
      <c r="W15" s="663">
        <f t="shared" si="3"/>
        <v>0</v>
      </c>
      <c r="X15" s="664">
        <f t="shared" si="4"/>
        <v>40</v>
      </c>
      <c r="Y15" s="663">
        <f t="shared" si="5"/>
        <v>0</v>
      </c>
    </row>
    <row r="16" spans="1:25" s="363" customFormat="1" ht="39.75" customHeight="1">
      <c r="A16" s="665"/>
      <c r="B16" s="365" t="s">
        <v>4017</v>
      </c>
      <c r="C16" s="365" t="s">
        <v>212</v>
      </c>
      <c r="D16" s="365" t="s">
        <v>212</v>
      </c>
      <c r="E16" s="365" t="s">
        <v>4018</v>
      </c>
      <c r="F16" s="366" t="str">
        <f t="shared" si="0"/>
        <v>下関市長府八幡町1-1</v>
      </c>
      <c r="G16" s="366" t="s">
        <v>1127</v>
      </c>
      <c r="H16" s="367">
        <v>27181</v>
      </c>
      <c r="I16" s="658">
        <v>95</v>
      </c>
      <c r="J16" s="369" t="s">
        <v>1528</v>
      </c>
      <c r="K16" s="659" t="s">
        <v>251</v>
      </c>
      <c r="L16" s="660">
        <v>1</v>
      </c>
      <c r="M16" s="666" t="s">
        <v>360</v>
      </c>
      <c r="N16" s="666" t="s">
        <v>211</v>
      </c>
      <c r="O16" s="666" t="s">
        <v>212</v>
      </c>
      <c r="P16" s="425" t="s">
        <v>1529</v>
      </c>
      <c r="Q16" s="425" t="s">
        <v>367</v>
      </c>
      <c r="R16" s="422" t="str">
        <f t="shared" si="1"/>
        <v>（公立）</v>
      </c>
      <c r="S16" s="661" t="s">
        <v>3919</v>
      </c>
      <c r="V16" s="662">
        <f t="shared" si="2"/>
        <v>1</v>
      </c>
      <c r="W16" s="663">
        <f t="shared" si="3"/>
        <v>0</v>
      </c>
      <c r="X16" s="664">
        <f t="shared" si="4"/>
        <v>95</v>
      </c>
      <c r="Y16" s="663">
        <f t="shared" si="5"/>
        <v>0</v>
      </c>
    </row>
    <row r="17" spans="1:25" s="363" customFormat="1" ht="39.75" customHeight="1">
      <c r="A17" s="665"/>
      <c r="B17" s="365" t="s">
        <v>4019</v>
      </c>
      <c r="C17" s="365" t="s">
        <v>212</v>
      </c>
      <c r="D17" s="365" t="s">
        <v>212</v>
      </c>
      <c r="E17" s="365" t="s">
        <v>4020</v>
      </c>
      <c r="F17" s="366" t="str">
        <f t="shared" si="0"/>
        <v>下関市幸町18-6</v>
      </c>
      <c r="G17" s="366" t="s">
        <v>1128</v>
      </c>
      <c r="H17" s="367">
        <v>27181</v>
      </c>
      <c r="I17" s="658">
        <v>90</v>
      </c>
      <c r="J17" s="369" t="s">
        <v>1530</v>
      </c>
      <c r="K17" s="659" t="s">
        <v>251</v>
      </c>
      <c r="L17" s="660">
        <v>1</v>
      </c>
      <c r="M17" s="666" t="s">
        <v>360</v>
      </c>
      <c r="N17" s="666" t="s">
        <v>211</v>
      </c>
      <c r="O17" s="666" t="s">
        <v>212</v>
      </c>
      <c r="P17" s="425" t="s">
        <v>370</v>
      </c>
      <c r="Q17" s="425" t="s">
        <v>371</v>
      </c>
      <c r="R17" s="422" t="str">
        <f t="shared" si="1"/>
        <v>（公立）</v>
      </c>
      <c r="S17" s="661" t="s">
        <v>3919</v>
      </c>
      <c r="V17" s="662">
        <f t="shared" si="2"/>
        <v>1</v>
      </c>
      <c r="W17" s="663">
        <f t="shared" si="3"/>
        <v>0</v>
      </c>
      <c r="X17" s="664">
        <f t="shared" si="4"/>
        <v>90</v>
      </c>
      <c r="Y17" s="663">
        <f t="shared" si="5"/>
        <v>0</v>
      </c>
    </row>
    <row r="18" spans="1:25" s="363" customFormat="1" ht="39.75" customHeight="1">
      <c r="A18" s="665"/>
      <c r="B18" s="365" t="s">
        <v>3551</v>
      </c>
      <c r="C18" s="365" t="s">
        <v>212</v>
      </c>
      <c r="D18" s="365" t="s">
        <v>212</v>
      </c>
      <c r="E18" s="365" t="s">
        <v>3552</v>
      </c>
      <c r="F18" s="366" t="str">
        <f t="shared" si="0"/>
        <v>下関市幡生宮の下町25-13</v>
      </c>
      <c r="G18" s="366" t="s">
        <v>1129</v>
      </c>
      <c r="H18" s="367">
        <v>30042</v>
      </c>
      <c r="I18" s="658">
        <v>140</v>
      </c>
      <c r="J18" s="369" t="s">
        <v>1531</v>
      </c>
      <c r="K18" s="659" t="s">
        <v>251</v>
      </c>
      <c r="L18" s="660">
        <v>1</v>
      </c>
      <c r="M18" s="667" t="s">
        <v>360</v>
      </c>
      <c r="N18" s="667" t="s">
        <v>211</v>
      </c>
      <c r="O18" s="667" t="s">
        <v>212</v>
      </c>
      <c r="P18" s="668" t="s">
        <v>372</v>
      </c>
      <c r="Q18" s="668" t="s">
        <v>373</v>
      </c>
      <c r="R18" s="442" t="str">
        <f t="shared" si="1"/>
        <v>（公立）</v>
      </c>
      <c r="S18" s="661" t="s">
        <v>2283</v>
      </c>
      <c r="V18" s="662">
        <f t="shared" si="2"/>
        <v>1</v>
      </c>
      <c r="W18" s="663">
        <f t="shared" si="3"/>
        <v>0</v>
      </c>
      <c r="X18" s="664">
        <f t="shared" si="4"/>
        <v>140</v>
      </c>
      <c r="Y18" s="663">
        <f t="shared" si="5"/>
        <v>0</v>
      </c>
    </row>
    <row r="19" spans="1:25" s="363" customFormat="1" ht="42" customHeight="1">
      <c r="A19" s="665"/>
      <c r="B19" s="365" t="s">
        <v>398</v>
      </c>
      <c r="C19" s="365" t="s">
        <v>2974</v>
      </c>
      <c r="D19" s="365" t="s">
        <v>849</v>
      </c>
      <c r="E19" s="365" t="s">
        <v>399</v>
      </c>
      <c r="F19" s="366" t="str">
        <f t="shared" si="0"/>
        <v>下関市彦島本村町5丁目9-26</v>
      </c>
      <c r="G19" s="366" t="s">
        <v>1130</v>
      </c>
      <c r="H19" s="367">
        <v>17624</v>
      </c>
      <c r="I19" s="658">
        <v>50</v>
      </c>
      <c r="J19" s="369" t="s">
        <v>1532</v>
      </c>
      <c r="K19" s="659" t="s">
        <v>251</v>
      </c>
      <c r="L19" s="660">
        <v>2</v>
      </c>
      <c r="M19" s="371" t="s">
        <v>360</v>
      </c>
      <c r="N19" s="371" t="s">
        <v>211</v>
      </c>
      <c r="O19" s="371" t="s">
        <v>212</v>
      </c>
      <c r="P19" s="372" t="s">
        <v>1533</v>
      </c>
      <c r="Q19" s="372" t="s">
        <v>400</v>
      </c>
      <c r="R19" s="373" t="str">
        <f t="shared" si="1"/>
        <v>（私立）</v>
      </c>
      <c r="S19" s="661" t="s">
        <v>271</v>
      </c>
      <c r="V19" s="662">
        <f t="shared" si="2"/>
        <v>0</v>
      </c>
      <c r="W19" s="663">
        <f t="shared" si="3"/>
        <v>1</v>
      </c>
      <c r="X19" s="664">
        <f t="shared" si="4"/>
        <v>0</v>
      </c>
      <c r="Y19" s="663">
        <f t="shared" si="5"/>
        <v>50</v>
      </c>
    </row>
    <row r="20" spans="1:25" s="363" customFormat="1" ht="42" customHeight="1">
      <c r="A20" s="665"/>
      <c r="B20" s="365" t="s">
        <v>407</v>
      </c>
      <c r="C20" s="365" t="s">
        <v>2973</v>
      </c>
      <c r="D20" s="365" t="s">
        <v>2972</v>
      </c>
      <c r="E20" s="365" t="s">
        <v>2439</v>
      </c>
      <c r="F20" s="366" t="str">
        <f t="shared" si="0"/>
        <v>下関市伊崎町1丁目11-16</v>
      </c>
      <c r="G20" s="366" t="s">
        <v>1131</v>
      </c>
      <c r="H20" s="367">
        <v>17624</v>
      </c>
      <c r="I20" s="658">
        <v>80</v>
      </c>
      <c r="J20" s="369" t="s">
        <v>1534</v>
      </c>
      <c r="K20" s="659" t="s">
        <v>251</v>
      </c>
      <c r="L20" s="660">
        <v>2</v>
      </c>
      <c r="M20" s="371" t="s">
        <v>360</v>
      </c>
      <c r="N20" s="371" t="s">
        <v>211</v>
      </c>
      <c r="O20" s="371" t="s">
        <v>212</v>
      </c>
      <c r="P20" s="372" t="s">
        <v>1535</v>
      </c>
      <c r="Q20" s="372" t="s">
        <v>408</v>
      </c>
      <c r="R20" s="373" t="str">
        <f t="shared" si="1"/>
        <v>（私立）</v>
      </c>
      <c r="S20" s="661" t="s">
        <v>271</v>
      </c>
      <c r="V20" s="662">
        <f t="shared" si="2"/>
        <v>0</v>
      </c>
      <c r="W20" s="663">
        <f t="shared" si="3"/>
        <v>1</v>
      </c>
      <c r="X20" s="664">
        <f t="shared" si="4"/>
        <v>0</v>
      </c>
      <c r="Y20" s="663">
        <f t="shared" si="5"/>
        <v>80</v>
      </c>
    </row>
    <row r="21" spans="1:25" s="363" customFormat="1" ht="42" customHeight="1">
      <c r="A21" s="665"/>
      <c r="B21" s="365" t="s">
        <v>426</v>
      </c>
      <c r="C21" s="365" t="s">
        <v>3553</v>
      </c>
      <c r="D21" s="365" t="s">
        <v>3554</v>
      </c>
      <c r="E21" s="365" t="s">
        <v>3555</v>
      </c>
      <c r="F21" s="366" t="str">
        <f t="shared" si="0"/>
        <v>下関市前田1丁目9-1</v>
      </c>
      <c r="G21" s="366" t="s">
        <v>1132</v>
      </c>
      <c r="H21" s="367">
        <v>17624</v>
      </c>
      <c r="I21" s="658">
        <v>70</v>
      </c>
      <c r="J21" s="369" t="s">
        <v>1536</v>
      </c>
      <c r="K21" s="659" t="s">
        <v>251</v>
      </c>
      <c r="L21" s="660">
        <v>2</v>
      </c>
      <c r="M21" s="667" t="s">
        <v>360</v>
      </c>
      <c r="N21" s="667" t="s">
        <v>211</v>
      </c>
      <c r="O21" s="667" t="s">
        <v>212</v>
      </c>
      <c r="P21" s="668" t="s">
        <v>1537</v>
      </c>
      <c r="Q21" s="668" t="s">
        <v>427</v>
      </c>
      <c r="R21" s="442" t="str">
        <f t="shared" si="1"/>
        <v>（私立）</v>
      </c>
      <c r="S21" s="661" t="s">
        <v>2286</v>
      </c>
      <c r="V21" s="662">
        <f t="shared" si="2"/>
        <v>0</v>
      </c>
      <c r="W21" s="663">
        <f t="shared" si="3"/>
        <v>1</v>
      </c>
      <c r="X21" s="664">
        <f t="shared" si="4"/>
        <v>0</v>
      </c>
      <c r="Y21" s="663">
        <f t="shared" si="5"/>
        <v>70</v>
      </c>
    </row>
    <row r="22" spans="1:25" s="363" customFormat="1" ht="42" customHeight="1">
      <c r="A22" s="665"/>
      <c r="B22" s="365" t="s">
        <v>456</v>
      </c>
      <c r="C22" s="365" t="s">
        <v>2971</v>
      </c>
      <c r="D22" s="365" t="s">
        <v>2970</v>
      </c>
      <c r="E22" s="365" t="s">
        <v>2459</v>
      </c>
      <c r="F22" s="366" t="str">
        <f t="shared" si="0"/>
        <v>下関市豊浦町大字小串字向山502番2</v>
      </c>
      <c r="G22" s="366" t="s">
        <v>1133</v>
      </c>
      <c r="H22" s="367">
        <v>17624</v>
      </c>
      <c r="I22" s="658">
        <v>45</v>
      </c>
      <c r="J22" s="369" t="s">
        <v>1538</v>
      </c>
      <c r="K22" s="659" t="s">
        <v>251</v>
      </c>
      <c r="L22" s="660">
        <v>2</v>
      </c>
      <c r="M22" s="371" t="s">
        <v>360</v>
      </c>
      <c r="N22" s="371">
        <v>35201</v>
      </c>
      <c r="O22" s="371" t="s">
        <v>212</v>
      </c>
      <c r="P22" s="372" t="s">
        <v>936</v>
      </c>
      <c r="Q22" s="372" t="s">
        <v>457</v>
      </c>
      <c r="R22" s="373" t="str">
        <f t="shared" si="1"/>
        <v>（私立）</v>
      </c>
      <c r="S22" s="661" t="s">
        <v>271</v>
      </c>
      <c r="V22" s="662">
        <f t="shared" si="2"/>
        <v>0</v>
      </c>
      <c r="W22" s="663">
        <f t="shared" si="3"/>
        <v>1</v>
      </c>
      <c r="X22" s="664">
        <f t="shared" si="4"/>
        <v>0</v>
      </c>
      <c r="Y22" s="663">
        <f t="shared" si="5"/>
        <v>45</v>
      </c>
    </row>
    <row r="23" spans="1:25" s="363" customFormat="1" ht="39.75" customHeight="1">
      <c r="A23" s="665"/>
      <c r="B23" s="365" t="s">
        <v>416</v>
      </c>
      <c r="C23" s="743" t="s">
        <v>4373</v>
      </c>
      <c r="D23" s="743" t="s">
        <v>4373</v>
      </c>
      <c r="E23" s="365" t="s">
        <v>4343</v>
      </c>
      <c r="F23" s="366" t="str">
        <f t="shared" si="0"/>
        <v>下関市綾羅木本町6丁目19-19</v>
      </c>
      <c r="G23" s="366" t="s">
        <v>1134</v>
      </c>
      <c r="H23" s="367">
        <v>17868</v>
      </c>
      <c r="I23" s="658">
        <v>80</v>
      </c>
      <c r="J23" s="369" t="s">
        <v>1539</v>
      </c>
      <c r="K23" s="659" t="s">
        <v>251</v>
      </c>
      <c r="L23" s="660">
        <v>2</v>
      </c>
      <c r="M23" s="371" t="s">
        <v>360</v>
      </c>
      <c r="N23" s="371" t="s">
        <v>211</v>
      </c>
      <c r="O23" s="371" t="s">
        <v>212</v>
      </c>
      <c r="P23" s="372" t="s">
        <v>1540</v>
      </c>
      <c r="Q23" s="372" t="s">
        <v>417</v>
      </c>
      <c r="R23" s="373" t="str">
        <f t="shared" si="1"/>
        <v>（私立）</v>
      </c>
      <c r="S23" s="661" t="s">
        <v>277</v>
      </c>
      <c r="V23" s="662">
        <f t="shared" si="2"/>
        <v>0</v>
      </c>
      <c r="W23" s="663">
        <f t="shared" si="3"/>
        <v>1</v>
      </c>
      <c r="X23" s="664">
        <f t="shared" si="4"/>
        <v>0</v>
      </c>
      <c r="Y23" s="663">
        <f t="shared" si="5"/>
        <v>80</v>
      </c>
    </row>
    <row r="24" spans="1:25" s="363" customFormat="1" ht="42" customHeight="1">
      <c r="A24" s="665"/>
      <c r="B24" s="365" t="s">
        <v>422</v>
      </c>
      <c r="C24" s="365" t="s">
        <v>2969</v>
      </c>
      <c r="D24" s="365" t="s">
        <v>2968</v>
      </c>
      <c r="E24" s="365" t="s">
        <v>423</v>
      </c>
      <c r="F24" s="366" t="str">
        <f t="shared" si="0"/>
        <v>下関市秋根本町2-8-10</v>
      </c>
      <c r="G24" s="366" t="s">
        <v>1087</v>
      </c>
      <c r="H24" s="367">
        <v>17868</v>
      </c>
      <c r="I24" s="658">
        <v>195</v>
      </c>
      <c r="J24" s="369" t="s">
        <v>1541</v>
      </c>
      <c r="K24" s="659" t="s">
        <v>251</v>
      </c>
      <c r="L24" s="660">
        <v>2</v>
      </c>
      <c r="M24" s="371" t="s">
        <v>360</v>
      </c>
      <c r="N24" s="371" t="s">
        <v>211</v>
      </c>
      <c r="O24" s="371" t="s">
        <v>212</v>
      </c>
      <c r="P24" s="372" t="s">
        <v>424</v>
      </c>
      <c r="Q24" s="372" t="s">
        <v>425</v>
      </c>
      <c r="R24" s="373" t="str">
        <f t="shared" si="1"/>
        <v>（私立）</v>
      </c>
      <c r="S24" s="661" t="s">
        <v>271</v>
      </c>
      <c r="V24" s="662">
        <f t="shared" si="2"/>
        <v>0</v>
      </c>
      <c r="W24" s="663">
        <f t="shared" si="3"/>
        <v>1</v>
      </c>
      <c r="X24" s="664">
        <f t="shared" si="4"/>
        <v>0</v>
      </c>
      <c r="Y24" s="663">
        <f t="shared" si="5"/>
        <v>195</v>
      </c>
    </row>
    <row r="25" spans="1:25" s="363" customFormat="1" ht="42" customHeight="1">
      <c r="A25" s="665"/>
      <c r="B25" s="365" t="s">
        <v>392</v>
      </c>
      <c r="C25" s="365" t="s">
        <v>2967</v>
      </c>
      <c r="D25" s="365" t="s">
        <v>4367</v>
      </c>
      <c r="E25" s="365" t="s">
        <v>2786</v>
      </c>
      <c r="F25" s="366" t="str">
        <f t="shared" si="0"/>
        <v>下関市大平町10-20</v>
      </c>
      <c r="G25" s="366" t="s">
        <v>1135</v>
      </c>
      <c r="H25" s="367">
        <v>18142</v>
      </c>
      <c r="I25" s="658">
        <v>80</v>
      </c>
      <c r="J25" s="369" t="s">
        <v>1542</v>
      </c>
      <c r="K25" s="659" t="s">
        <v>251</v>
      </c>
      <c r="L25" s="660">
        <v>2</v>
      </c>
      <c r="M25" s="371" t="s">
        <v>360</v>
      </c>
      <c r="N25" s="371" t="s">
        <v>211</v>
      </c>
      <c r="O25" s="371" t="s">
        <v>212</v>
      </c>
      <c r="P25" s="372" t="s">
        <v>393</v>
      </c>
      <c r="Q25" s="372" t="s">
        <v>394</v>
      </c>
      <c r="R25" s="373" t="str">
        <f t="shared" si="1"/>
        <v>（私立）</v>
      </c>
      <c r="S25" s="661" t="s">
        <v>276</v>
      </c>
      <c r="V25" s="662">
        <f t="shared" si="2"/>
        <v>0</v>
      </c>
      <c r="W25" s="663">
        <f t="shared" si="3"/>
        <v>1</v>
      </c>
      <c r="X25" s="664">
        <f t="shared" si="4"/>
        <v>0</v>
      </c>
      <c r="Y25" s="663">
        <f t="shared" si="5"/>
        <v>80</v>
      </c>
    </row>
    <row r="26" spans="1:25" s="363" customFormat="1" ht="39.75" customHeight="1">
      <c r="A26" s="665"/>
      <c r="B26" s="365" t="s">
        <v>409</v>
      </c>
      <c r="C26" s="365" t="s">
        <v>410</v>
      </c>
      <c r="D26" s="365" t="s">
        <v>411</v>
      </c>
      <c r="E26" s="365" t="s">
        <v>411</v>
      </c>
      <c r="F26" s="366" t="str">
        <f t="shared" si="0"/>
        <v>下関市赤間町3-12</v>
      </c>
      <c r="G26" s="366" t="s">
        <v>1136</v>
      </c>
      <c r="H26" s="367">
        <v>18354</v>
      </c>
      <c r="I26" s="658">
        <v>80</v>
      </c>
      <c r="J26" s="369" t="s">
        <v>1543</v>
      </c>
      <c r="K26" s="659" t="s">
        <v>251</v>
      </c>
      <c r="L26" s="660">
        <v>2</v>
      </c>
      <c r="M26" s="371" t="s">
        <v>360</v>
      </c>
      <c r="N26" s="371" t="s">
        <v>211</v>
      </c>
      <c r="O26" s="371" t="s">
        <v>212</v>
      </c>
      <c r="P26" s="372" t="s">
        <v>412</v>
      </c>
      <c r="Q26" s="372" t="s">
        <v>413</v>
      </c>
      <c r="R26" s="373" t="str">
        <f t="shared" si="1"/>
        <v>（私立）</v>
      </c>
      <c r="S26" s="661" t="s">
        <v>277</v>
      </c>
      <c r="V26" s="662">
        <f t="shared" si="2"/>
        <v>0</v>
      </c>
      <c r="W26" s="663">
        <f t="shared" si="3"/>
        <v>1</v>
      </c>
      <c r="X26" s="664">
        <f t="shared" si="4"/>
        <v>0</v>
      </c>
      <c r="Y26" s="663">
        <f t="shared" si="5"/>
        <v>80</v>
      </c>
    </row>
    <row r="27" spans="1:25" s="363" customFormat="1" ht="42" customHeight="1">
      <c r="A27" s="665"/>
      <c r="B27" s="365" t="s">
        <v>428</v>
      </c>
      <c r="C27" s="365" t="s">
        <v>2966</v>
      </c>
      <c r="D27" s="365" t="s">
        <v>850</v>
      </c>
      <c r="E27" s="365" t="s">
        <v>4359</v>
      </c>
      <c r="F27" s="366" t="str">
        <f t="shared" si="0"/>
        <v>下関市王司上町2丁目8-13</v>
      </c>
      <c r="G27" s="366" t="s">
        <v>1137</v>
      </c>
      <c r="H27" s="367">
        <v>19085</v>
      </c>
      <c r="I27" s="658">
        <v>130</v>
      </c>
      <c r="J27" s="369" t="s">
        <v>1544</v>
      </c>
      <c r="K27" s="659" t="s">
        <v>251</v>
      </c>
      <c r="L27" s="660">
        <v>2</v>
      </c>
      <c r="M27" s="371" t="s">
        <v>360</v>
      </c>
      <c r="N27" s="371" t="s">
        <v>211</v>
      </c>
      <c r="O27" s="371" t="s">
        <v>212</v>
      </c>
      <c r="P27" s="372" t="s">
        <v>1545</v>
      </c>
      <c r="Q27" s="372" t="s">
        <v>429</v>
      </c>
      <c r="R27" s="373" t="str">
        <f t="shared" si="1"/>
        <v>（私立）</v>
      </c>
      <c r="S27" s="661" t="s">
        <v>271</v>
      </c>
      <c r="V27" s="662">
        <f t="shared" si="2"/>
        <v>0</v>
      </c>
      <c r="W27" s="663">
        <f t="shared" si="3"/>
        <v>1</v>
      </c>
      <c r="X27" s="664">
        <f t="shared" si="4"/>
        <v>0</v>
      </c>
      <c r="Y27" s="663">
        <f t="shared" si="5"/>
        <v>130</v>
      </c>
    </row>
    <row r="28" spans="1:25" s="363" customFormat="1" ht="39.75" customHeight="1">
      <c r="A28" s="665"/>
      <c r="B28" s="365" t="s">
        <v>404</v>
      </c>
      <c r="C28" s="365" t="s">
        <v>2965</v>
      </c>
      <c r="D28" s="365" t="s">
        <v>2964</v>
      </c>
      <c r="E28" s="365" t="s">
        <v>2460</v>
      </c>
      <c r="F28" s="366" t="str">
        <f t="shared" si="0"/>
        <v>下関市長府印内町7-11</v>
      </c>
      <c r="G28" s="366" t="s">
        <v>1138</v>
      </c>
      <c r="H28" s="367">
        <v>19494</v>
      </c>
      <c r="I28" s="658">
        <v>30</v>
      </c>
      <c r="J28" s="369" t="s">
        <v>1546</v>
      </c>
      <c r="K28" s="659" t="s">
        <v>251</v>
      </c>
      <c r="L28" s="660">
        <v>2</v>
      </c>
      <c r="M28" s="371" t="s">
        <v>360</v>
      </c>
      <c r="N28" s="371" t="s">
        <v>211</v>
      </c>
      <c r="O28" s="371" t="s">
        <v>212</v>
      </c>
      <c r="P28" s="372" t="s">
        <v>405</v>
      </c>
      <c r="Q28" s="372" t="s">
        <v>406</v>
      </c>
      <c r="R28" s="373" t="str">
        <f t="shared" si="1"/>
        <v>（私立）</v>
      </c>
      <c r="S28" s="661" t="s">
        <v>277</v>
      </c>
      <c r="V28" s="662">
        <f t="shared" si="2"/>
        <v>0</v>
      </c>
      <c r="W28" s="663">
        <f t="shared" si="3"/>
        <v>1</v>
      </c>
      <c r="X28" s="664">
        <f t="shared" si="4"/>
        <v>0</v>
      </c>
      <c r="Y28" s="663">
        <f t="shared" si="5"/>
        <v>30</v>
      </c>
    </row>
    <row r="29" spans="1:25" s="363" customFormat="1" ht="42" customHeight="1">
      <c r="A29" s="669"/>
      <c r="B29" s="365" t="s">
        <v>430</v>
      </c>
      <c r="C29" s="365" t="s">
        <v>2963</v>
      </c>
      <c r="D29" s="365" t="s">
        <v>2052</v>
      </c>
      <c r="E29" s="365" t="s">
        <v>2787</v>
      </c>
      <c r="F29" s="366" t="str">
        <f t="shared" si="0"/>
        <v>下関市長崎町1丁目1-4</v>
      </c>
      <c r="G29" s="366" t="s">
        <v>1139</v>
      </c>
      <c r="H29" s="367">
        <v>19620</v>
      </c>
      <c r="I29" s="658">
        <v>50</v>
      </c>
      <c r="J29" s="369" t="s">
        <v>1547</v>
      </c>
      <c r="K29" s="659" t="s">
        <v>251</v>
      </c>
      <c r="L29" s="660">
        <v>2</v>
      </c>
      <c r="M29" s="371" t="s">
        <v>360</v>
      </c>
      <c r="N29" s="371" t="s">
        <v>211</v>
      </c>
      <c r="O29" s="371" t="s">
        <v>212</v>
      </c>
      <c r="P29" s="372" t="s">
        <v>1548</v>
      </c>
      <c r="Q29" s="372" t="s">
        <v>431</v>
      </c>
      <c r="R29" s="373" t="str">
        <f t="shared" si="1"/>
        <v>（私立）</v>
      </c>
      <c r="S29" s="661" t="s">
        <v>276</v>
      </c>
      <c r="V29" s="662">
        <f t="shared" si="2"/>
        <v>0</v>
      </c>
      <c r="W29" s="663">
        <f t="shared" si="3"/>
        <v>1</v>
      </c>
      <c r="X29" s="664">
        <f t="shared" si="4"/>
        <v>0</v>
      </c>
      <c r="Y29" s="663">
        <f t="shared" si="5"/>
        <v>50</v>
      </c>
    </row>
    <row r="30" spans="1:25" s="363" customFormat="1" ht="39.75" customHeight="1">
      <c r="A30" s="670"/>
      <c r="B30" s="365" t="s">
        <v>418</v>
      </c>
      <c r="C30" s="365" t="s">
        <v>419</v>
      </c>
      <c r="D30" s="365" t="s">
        <v>420</v>
      </c>
      <c r="E30" s="365" t="s">
        <v>420</v>
      </c>
      <c r="F30" s="366" t="str">
        <f t="shared" si="0"/>
        <v>下関市垢田町3丁目11-41</v>
      </c>
      <c r="G30" s="366" t="s">
        <v>1140</v>
      </c>
      <c r="H30" s="367">
        <v>19694</v>
      </c>
      <c r="I30" s="658">
        <v>120</v>
      </c>
      <c r="J30" s="369" t="s">
        <v>1549</v>
      </c>
      <c r="K30" s="659" t="s">
        <v>251</v>
      </c>
      <c r="L30" s="660">
        <v>2</v>
      </c>
      <c r="M30" s="371" t="s">
        <v>360</v>
      </c>
      <c r="N30" s="371" t="s">
        <v>211</v>
      </c>
      <c r="O30" s="371" t="s">
        <v>212</v>
      </c>
      <c r="P30" s="372" t="s">
        <v>1550</v>
      </c>
      <c r="Q30" s="372" t="s">
        <v>421</v>
      </c>
      <c r="R30" s="373" t="str">
        <f t="shared" si="1"/>
        <v>（私立）</v>
      </c>
      <c r="S30" s="661" t="s">
        <v>277</v>
      </c>
      <c r="V30" s="662">
        <f t="shared" si="2"/>
        <v>0</v>
      </c>
      <c r="W30" s="663">
        <f t="shared" si="3"/>
        <v>1</v>
      </c>
      <c r="X30" s="664">
        <f t="shared" si="4"/>
        <v>0</v>
      </c>
      <c r="Y30" s="663">
        <f t="shared" si="5"/>
        <v>120</v>
      </c>
    </row>
    <row r="31" spans="1:25" s="363" customFormat="1" ht="42" customHeight="1">
      <c r="A31" s="665"/>
      <c r="B31" s="365" t="s">
        <v>432</v>
      </c>
      <c r="C31" s="365" t="s">
        <v>3556</v>
      </c>
      <c r="D31" s="365" t="s">
        <v>3557</v>
      </c>
      <c r="E31" s="365" t="s">
        <v>3558</v>
      </c>
      <c r="F31" s="366" t="str">
        <f t="shared" si="0"/>
        <v>下関市大字福江1733-1</v>
      </c>
      <c r="G31" s="366" t="s">
        <v>1141</v>
      </c>
      <c r="H31" s="367">
        <v>22737</v>
      </c>
      <c r="I31" s="658">
        <v>130</v>
      </c>
      <c r="J31" s="369" t="s">
        <v>1551</v>
      </c>
      <c r="K31" s="659" t="s">
        <v>251</v>
      </c>
      <c r="L31" s="660">
        <v>2</v>
      </c>
      <c r="M31" s="667" t="s">
        <v>360</v>
      </c>
      <c r="N31" s="667" t="s">
        <v>211</v>
      </c>
      <c r="O31" s="667" t="s">
        <v>212</v>
      </c>
      <c r="P31" s="668" t="s">
        <v>433</v>
      </c>
      <c r="Q31" s="668" t="s">
        <v>434</v>
      </c>
      <c r="R31" s="442" t="str">
        <f t="shared" si="1"/>
        <v>（私立）</v>
      </c>
      <c r="S31" s="661" t="s">
        <v>2286</v>
      </c>
      <c r="V31" s="662">
        <f t="shared" si="2"/>
        <v>0</v>
      </c>
      <c r="W31" s="663">
        <f t="shared" si="3"/>
        <v>1</v>
      </c>
      <c r="X31" s="664">
        <f t="shared" si="4"/>
        <v>0</v>
      </c>
      <c r="Y31" s="663">
        <f t="shared" si="5"/>
        <v>130</v>
      </c>
    </row>
    <row r="32" spans="1:25" s="363" customFormat="1" ht="42" customHeight="1">
      <c r="A32" s="665"/>
      <c r="B32" s="365" t="s">
        <v>435</v>
      </c>
      <c r="C32" s="365" t="s">
        <v>2962</v>
      </c>
      <c r="D32" s="365" t="s">
        <v>2961</v>
      </c>
      <c r="E32" s="365" t="s">
        <v>2461</v>
      </c>
      <c r="F32" s="366" t="str">
        <f t="shared" si="0"/>
        <v>下関市川中本町1番19号</v>
      </c>
      <c r="G32" s="366" t="s">
        <v>1142</v>
      </c>
      <c r="H32" s="367">
        <v>26024</v>
      </c>
      <c r="I32" s="658">
        <v>199</v>
      </c>
      <c r="J32" s="369" t="s">
        <v>1552</v>
      </c>
      <c r="K32" s="659" t="s">
        <v>251</v>
      </c>
      <c r="L32" s="660">
        <v>2</v>
      </c>
      <c r="M32" s="371" t="s">
        <v>360</v>
      </c>
      <c r="N32" s="371" t="s">
        <v>211</v>
      </c>
      <c r="O32" s="371" t="s">
        <v>212</v>
      </c>
      <c r="P32" s="372" t="s">
        <v>2960</v>
      </c>
      <c r="Q32" s="372" t="s">
        <v>436</v>
      </c>
      <c r="R32" s="373" t="str">
        <f t="shared" si="1"/>
        <v>（私立）</v>
      </c>
      <c r="S32" s="661" t="s">
        <v>271</v>
      </c>
      <c r="V32" s="662">
        <f t="shared" si="2"/>
        <v>0</v>
      </c>
      <c r="W32" s="663">
        <f t="shared" si="3"/>
        <v>1</v>
      </c>
      <c r="X32" s="664">
        <f t="shared" si="4"/>
        <v>0</v>
      </c>
      <c r="Y32" s="663">
        <f t="shared" si="5"/>
        <v>199</v>
      </c>
    </row>
    <row r="33" spans="1:25" s="363" customFormat="1" ht="42" customHeight="1">
      <c r="A33" s="665"/>
      <c r="B33" s="365" t="s">
        <v>437</v>
      </c>
      <c r="C33" s="365" t="s">
        <v>3559</v>
      </c>
      <c r="D33" s="365" t="s">
        <v>3560</v>
      </c>
      <c r="E33" s="365" t="s">
        <v>3561</v>
      </c>
      <c r="F33" s="366" t="str">
        <f t="shared" si="0"/>
        <v>下関市稗田中町8-1</v>
      </c>
      <c r="G33" s="366" t="s">
        <v>1143</v>
      </c>
      <c r="H33" s="367">
        <v>27120</v>
      </c>
      <c r="I33" s="658">
        <v>100</v>
      </c>
      <c r="J33" s="369" t="s">
        <v>1553</v>
      </c>
      <c r="K33" s="659" t="s">
        <v>251</v>
      </c>
      <c r="L33" s="660">
        <v>2</v>
      </c>
      <c r="M33" s="667" t="s">
        <v>360</v>
      </c>
      <c r="N33" s="667" t="s">
        <v>211</v>
      </c>
      <c r="O33" s="667" t="s">
        <v>212</v>
      </c>
      <c r="P33" s="668" t="s">
        <v>1554</v>
      </c>
      <c r="Q33" s="668" t="s">
        <v>438</v>
      </c>
      <c r="R33" s="442" t="str">
        <f t="shared" si="1"/>
        <v>（私立）</v>
      </c>
      <c r="S33" s="661" t="s">
        <v>2286</v>
      </c>
      <c r="V33" s="662">
        <f t="shared" si="2"/>
        <v>0</v>
      </c>
      <c r="W33" s="663">
        <f t="shared" si="3"/>
        <v>1</v>
      </c>
      <c r="X33" s="664">
        <f t="shared" si="4"/>
        <v>0</v>
      </c>
      <c r="Y33" s="663">
        <f t="shared" si="5"/>
        <v>100</v>
      </c>
    </row>
    <row r="34" spans="1:25" s="363" customFormat="1" ht="42" customHeight="1">
      <c r="A34" s="665"/>
      <c r="B34" s="365" t="s">
        <v>439</v>
      </c>
      <c r="C34" s="365" t="s">
        <v>4021</v>
      </c>
      <c r="D34" s="365" t="s">
        <v>4022</v>
      </c>
      <c r="E34" s="365" t="s">
        <v>4023</v>
      </c>
      <c r="F34" s="366" t="str">
        <f t="shared" si="0"/>
        <v>下関市武久町2丁目70-10</v>
      </c>
      <c r="G34" s="366" t="s">
        <v>1144</v>
      </c>
      <c r="H34" s="367">
        <v>27607</v>
      </c>
      <c r="I34" s="658">
        <v>110</v>
      </c>
      <c r="J34" s="369" t="s">
        <v>1555</v>
      </c>
      <c r="K34" s="659" t="s">
        <v>251</v>
      </c>
      <c r="L34" s="660">
        <v>2</v>
      </c>
      <c r="M34" s="666" t="s">
        <v>360</v>
      </c>
      <c r="N34" s="666" t="s">
        <v>211</v>
      </c>
      <c r="O34" s="666" t="s">
        <v>212</v>
      </c>
      <c r="P34" s="425" t="s">
        <v>1556</v>
      </c>
      <c r="Q34" s="425" t="s">
        <v>440</v>
      </c>
      <c r="R34" s="422" t="str">
        <f t="shared" si="1"/>
        <v>（私立）</v>
      </c>
      <c r="S34" s="661" t="s">
        <v>3921</v>
      </c>
      <c r="V34" s="662">
        <f t="shared" si="2"/>
        <v>0</v>
      </c>
      <c r="W34" s="663">
        <f t="shared" si="3"/>
        <v>1</v>
      </c>
      <c r="X34" s="664">
        <f t="shared" si="4"/>
        <v>0</v>
      </c>
      <c r="Y34" s="663">
        <f t="shared" si="5"/>
        <v>110</v>
      </c>
    </row>
    <row r="35" spans="1:25" s="363" customFormat="1" ht="42" customHeight="1">
      <c r="A35" s="665"/>
      <c r="B35" s="365" t="s">
        <v>441</v>
      </c>
      <c r="C35" s="365" t="s">
        <v>2959</v>
      </c>
      <c r="D35" s="365" t="s">
        <v>4</v>
      </c>
      <c r="E35" s="365" t="s">
        <v>797</v>
      </c>
      <c r="F35" s="366" t="str">
        <f t="shared" si="0"/>
        <v>下関市勝谷新町3-7-9</v>
      </c>
      <c r="G35" s="366" t="s">
        <v>1145</v>
      </c>
      <c r="H35" s="367">
        <v>27851</v>
      </c>
      <c r="I35" s="658">
        <v>130</v>
      </c>
      <c r="J35" s="369" t="s">
        <v>1557</v>
      </c>
      <c r="K35" s="659" t="s">
        <v>251</v>
      </c>
      <c r="L35" s="660">
        <v>2</v>
      </c>
      <c r="M35" s="371" t="s">
        <v>360</v>
      </c>
      <c r="N35" s="371" t="s">
        <v>211</v>
      </c>
      <c r="O35" s="371" t="s">
        <v>212</v>
      </c>
      <c r="P35" s="372" t="s">
        <v>1558</v>
      </c>
      <c r="Q35" s="372" t="s">
        <v>442</v>
      </c>
      <c r="R35" s="373" t="str">
        <f t="shared" si="1"/>
        <v>（私立）</v>
      </c>
      <c r="S35" s="661" t="s">
        <v>271</v>
      </c>
      <c r="V35" s="662">
        <f t="shared" si="2"/>
        <v>0</v>
      </c>
      <c r="W35" s="663">
        <f t="shared" si="3"/>
        <v>1</v>
      </c>
      <c r="X35" s="664">
        <f t="shared" si="4"/>
        <v>0</v>
      </c>
      <c r="Y35" s="663">
        <f t="shared" si="5"/>
        <v>130</v>
      </c>
    </row>
    <row r="36" spans="1:25" s="363" customFormat="1" ht="42" customHeight="1">
      <c r="A36" s="665"/>
      <c r="B36" s="365" t="s">
        <v>443</v>
      </c>
      <c r="C36" s="365" t="s">
        <v>2958</v>
      </c>
      <c r="D36" s="365" t="s">
        <v>2957</v>
      </c>
      <c r="E36" s="365" t="s">
        <v>2462</v>
      </c>
      <c r="F36" s="366" t="str">
        <f t="shared" si="0"/>
        <v>下関市清末中町1丁目5番1号</v>
      </c>
      <c r="G36" s="366" t="s">
        <v>1146</v>
      </c>
      <c r="H36" s="367">
        <v>28216</v>
      </c>
      <c r="I36" s="658">
        <v>120</v>
      </c>
      <c r="J36" s="369" t="s">
        <v>1559</v>
      </c>
      <c r="K36" s="659" t="s">
        <v>251</v>
      </c>
      <c r="L36" s="660">
        <v>2</v>
      </c>
      <c r="M36" s="371" t="s">
        <v>360</v>
      </c>
      <c r="N36" s="371" t="s">
        <v>211</v>
      </c>
      <c r="O36" s="371" t="s">
        <v>212</v>
      </c>
      <c r="P36" s="372" t="s">
        <v>2956</v>
      </c>
      <c r="Q36" s="372" t="s">
        <v>444</v>
      </c>
      <c r="R36" s="373" t="str">
        <f t="shared" si="1"/>
        <v>（私立）</v>
      </c>
      <c r="S36" s="661" t="s">
        <v>271</v>
      </c>
      <c r="V36" s="662">
        <f t="shared" si="2"/>
        <v>0</v>
      </c>
      <c r="W36" s="663">
        <f t="shared" si="3"/>
        <v>1</v>
      </c>
      <c r="X36" s="664">
        <f t="shared" si="4"/>
        <v>0</v>
      </c>
      <c r="Y36" s="663">
        <f t="shared" si="5"/>
        <v>120</v>
      </c>
    </row>
    <row r="37" spans="1:25" s="363" customFormat="1" ht="42" customHeight="1">
      <c r="A37" s="665"/>
      <c r="B37" s="365" t="s">
        <v>445</v>
      </c>
      <c r="C37" s="365" t="s">
        <v>2955</v>
      </c>
      <c r="D37" s="365" t="s">
        <v>2954</v>
      </c>
      <c r="E37" s="365" t="s">
        <v>4360</v>
      </c>
      <c r="F37" s="366" t="str">
        <f t="shared" si="0"/>
        <v>下関市西観音町1-5</v>
      </c>
      <c r="G37" s="366" t="s">
        <v>1147</v>
      </c>
      <c r="H37" s="367">
        <v>28764</v>
      </c>
      <c r="I37" s="658">
        <v>140</v>
      </c>
      <c r="J37" s="369" t="s">
        <v>1560</v>
      </c>
      <c r="K37" s="659" t="s">
        <v>251</v>
      </c>
      <c r="L37" s="660">
        <v>2</v>
      </c>
      <c r="M37" s="371" t="s">
        <v>360</v>
      </c>
      <c r="N37" s="371" t="s">
        <v>211</v>
      </c>
      <c r="O37" s="371" t="s">
        <v>212</v>
      </c>
      <c r="P37" s="372" t="s">
        <v>1561</v>
      </c>
      <c r="Q37" s="372" t="s">
        <v>447</v>
      </c>
      <c r="R37" s="373" t="str">
        <f t="shared" si="1"/>
        <v>（私立）</v>
      </c>
      <c r="S37" s="661" t="s">
        <v>271</v>
      </c>
      <c r="V37" s="662">
        <f t="shared" si="2"/>
        <v>0</v>
      </c>
      <c r="W37" s="663">
        <f t="shared" si="3"/>
        <v>1</v>
      </c>
      <c r="X37" s="664">
        <f t="shared" si="4"/>
        <v>0</v>
      </c>
      <c r="Y37" s="663">
        <f t="shared" si="5"/>
        <v>140</v>
      </c>
    </row>
    <row r="38" spans="1:25" s="363" customFormat="1" ht="42" customHeight="1">
      <c r="A38" s="665"/>
      <c r="B38" s="365" t="s">
        <v>448</v>
      </c>
      <c r="C38" s="365" t="s">
        <v>2953</v>
      </c>
      <c r="D38" s="365" t="s">
        <v>2952</v>
      </c>
      <c r="E38" s="365" t="s">
        <v>2951</v>
      </c>
      <c r="F38" s="366" t="str">
        <f t="shared" si="0"/>
        <v>下関市秋根新町12-12</v>
      </c>
      <c r="G38" s="366" t="s">
        <v>1148</v>
      </c>
      <c r="H38" s="367">
        <v>29312</v>
      </c>
      <c r="I38" s="658">
        <v>194</v>
      </c>
      <c r="J38" s="369" t="s">
        <v>1562</v>
      </c>
      <c r="K38" s="659" t="s">
        <v>251</v>
      </c>
      <c r="L38" s="660">
        <v>2</v>
      </c>
      <c r="M38" s="371" t="s">
        <v>360</v>
      </c>
      <c r="N38" s="371" t="s">
        <v>211</v>
      </c>
      <c r="O38" s="371" t="s">
        <v>212</v>
      </c>
      <c r="P38" s="372" t="s">
        <v>449</v>
      </c>
      <c r="Q38" s="372" t="s">
        <v>450</v>
      </c>
      <c r="R38" s="373" t="str">
        <f t="shared" si="1"/>
        <v>（私立）</v>
      </c>
      <c r="S38" s="661" t="s">
        <v>271</v>
      </c>
      <c r="V38" s="662">
        <f t="shared" si="2"/>
        <v>0</v>
      </c>
      <c r="W38" s="663">
        <f t="shared" si="3"/>
        <v>1</v>
      </c>
      <c r="X38" s="664">
        <f t="shared" si="4"/>
        <v>0</v>
      </c>
      <c r="Y38" s="663">
        <f t="shared" si="5"/>
        <v>194</v>
      </c>
    </row>
    <row r="39" spans="1:25" s="363" customFormat="1" ht="42" customHeight="1">
      <c r="A39" s="665"/>
      <c r="B39" s="365" t="s">
        <v>401</v>
      </c>
      <c r="C39" s="365" t="s">
        <v>2950</v>
      </c>
      <c r="D39" s="365" t="s">
        <v>1509</v>
      </c>
      <c r="E39" s="365" t="s">
        <v>2463</v>
      </c>
      <c r="F39" s="366" t="str">
        <f t="shared" si="0"/>
        <v>下関市大字永田郷1790</v>
      </c>
      <c r="G39" s="366" t="s">
        <v>1149</v>
      </c>
      <c r="H39" s="367">
        <v>30195</v>
      </c>
      <c r="I39" s="658">
        <v>70</v>
      </c>
      <c r="J39" s="369" t="s">
        <v>1563</v>
      </c>
      <c r="K39" s="659" t="s">
        <v>251</v>
      </c>
      <c r="L39" s="660">
        <v>2</v>
      </c>
      <c r="M39" s="371" t="s">
        <v>360</v>
      </c>
      <c r="N39" s="371" t="s">
        <v>211</v>
      </c>
      <c r="O39" s="371" t="s">
        <v>212</v>
      </c>
      <c r="P39" s="372" t="s">
        <v>402</v>
      </c>
      <c r="Q39" s="372" t="s">
        <v>403</v>
      </c>
      <c r="R39" s="373" t="str">
        <f t="shared" si="1"/>
        <v>（私立）</v>
      </c>
      <c r="S39" s="661" t="s">
        <v>271</v>
      </c>
      <c r="V39" s="662">
        <f t="shared" si="2"/>
        <v>0</v>
      </c>
      <c r="W39" s="663">
        <f t="shared" si="3"/>
        <v>1</v>
      </c>
      <c r="X39" s="664">
        <f t="shared" si="4"/>
        <v>0</v>
      </c>
      <c r="Y39" s="663">
        <f t="shared" si="5"/>
        <v>70</v>
      </c>
    </row>
    <row r="40" spans="1:25" s="363" customFormat="1" ht="42" customHeight="1">
      <c r="A40" s="665"/>
      <c r="B40" s="365" t="s">
        <v>451</v>
      </c>
      <c r="C40" s="365" t="s">
        <v>2949</v>
      </c>
      <c r="D40" s="365" t="s">
        <v>5</v>
      </c>
      <c r="E40" s="365" t="s">
        <v>798</v>
      </c>
      <c r="F40" s="366" t="str">
        <f t="shared" si="0"/>
        <v>下関市大字勝谷字阿ら安879-6</v>
      </c>
      <c r="G40" s="366" t="s">
        <v>1150</v>
      </c>
      <c r="H40" s="367">
        <v>30773</v>
      </c>
      <c r="I40" s="658">
        <v>110</v>
      </c>
      <c r="J40" s="369" t="s">
        <v>1564</v>
      </c>
      <c r="K40" s="659" t="s">
        <v>251</v>
      </c>
      <c r="L40" s="660">
        <v>2</v>
      </c>
      <c r="M40" s="371" t="s">
        <v>360</v>
      </c>
      <c r="N40" s="371" t="s">
        <v>211</v>
      </c>
      <c r="O40" s="371" t="s">
        <v>212</v>
      </c>
      <c r="P40" s="372" t="s">
        <v>452</v>
      </c>
      <c r="Q40" s="372" t="s">
        <v>453</v>
      </c>
      <c r="R40" s="373" t="str">
        <f t="shared" si="1"/>
        <v>（私立）</v>
      </c>
      <c r="S40" s="661" t="s">
        <v>271</v>
      </c>
      <c r="V40" s="662">
        <f t="shared" si="2"/>
        <v>0</v>
      </c>
      <c r="W40" s="663">
        <f t="shared" si="3"/>
        <v>1</v>
      </c>
      <c r="X40" s="664">
        <f t="shared" si="4"/>
        <v>0</v>
      </c>
      <c r="Y40" s="663">
        <f t="shared" si="5"/>
        <v>110</v>
      </c>
    </row>
    <row r="41" spans="1:25" s="363" customFormat="1" ht="42" customHeight="1">
      <c r="A41" s="665"/>
      <c r="B41" s="365" t="s">
        <v>454</v>
      </c>
      <c r="C41" s="365" t="s">
        <v>2948</v>
      </c>
      <c r="D41" s="365" t="s">
        <v>2947</v>
      </c>
      <c r="E41" s="365" t="s">
        <v>4361</v>
      </c>
      <c r="F41" s="366" t="str">
        <f t="shared" si="0"/>
        <v>下関市川中豊町7丁目9番8号</v>
      </c>
      <c r="G41" s="366" t="s">
        <v>1151</v>
      </c>
      <c r="H41" s="367">
        <v>33329</v>
      </c>
      <c r="I41" s="658">
        <v>140</v>
      </c>
      <c r="J41" s="369" t="s">
        <v>1565</v>
      </c>
      <c r="K41" s="659" t="s">
        <v>251</v>
      </c>
      <c r="L41" s="660">
        <v>2</v>
      </c>
      <c r="M41" s="371" t="s">
        <v>360</v>
      </c>
      <c r="N41" s="371" t="s">
        <v>211</v>
      </c>
      <c r="O41" s="371" t="s">
        <v>212</v>
      </c>
      <c r="P41" s="372" t="s">
        <v>2946</v>
      </c>
      <c r="Q41" s="372" t="s">
        <v>455</v>
      </c>
      <c r="R41" s="373" t="str">
        <f t="shared" si="1"/>
        <v>（私立）</v>
      </c>
      <c r="S41" s="661" t="s">
        <v>271</v>
      </c>
      <c r="V41" s="662">
        <f t="shared" si="2"/>
        <v>0</v>
      </c>
      <c r="W41" s="663">
        <f t="shared" si="3"/>
        <v>1</v>
      </c>
      <c r="X41" s="664">
        <f t="shared" si="4"/>
        <v>0</v>
      </c>
      <c r="Y41" s="663">
        <f t="shared" si="5"/>
        <v>140</v>
      </c>
    </row>
    <row r="42" spans="1:25" s="363" customFormat="1" ht="42" customHeight="1">
      <c r="A42" s="665"/>
      <c r="B42" s="365" t="s">
        <v>414</v>
      </c>
      <c r="C42" s="365" t="s">
        <v>911</v>
      </c>
      <c r="D42" s="365" t="s">
        <v>1118</v>
      </c>
      <c r="E42" s="365" t="s">
        <v>2464</v>
      </c>
      <c r="F42" s="366" t="str">
        <f t="shared" si="0"/>
        <v>下関市幡生町二丁目28-25</v>
      </c>
      <c r="G42" s="366" t="s">
        <v>1027</v>
      </c>
      <c r="H42" s="367">
        <v>40817</v>
      </c>
      <c r="I42" s="658">
        <v>80</v>
      </c>
      <c r="J42" s="369" t="s">
        <v>1566</v>
      </c>
      <c r="K42" s="659"/>
      <c r="L42" s="660">
        <v>2</v>
      </c>
      <c r="M42" s="371" t="s">
        <v>360</v>
      </c>
      <c r="N42" s="371" t="s">
        <v>211</v>
      </c>
      <c r="O42" s="371" t="s">
        <v>212</v>
      </c>
      <c r="P42" s="372" t="s">
        <v>1003</v>
      </c>
      <c r="Q42" s="372" t="s">
        <v>415</v>
      </c>
      <c r="R42" s="373" t="str">
        <f t="shared" si="1"/>
        <v>（私立）</v>
      </c>
      <c r="S42" s="661" t="s">
        <v>271</v>
      </c>
      <c r="V42" s="662">
        <f t="shared" si="2"/>
        <v>0</v>
      </c>
      <c r="W42" s="663">
        <f t="shared" si="3"/>
        <v>1</v>
      </c>
      <c r="X42" s="664">
        <f t="shared" si="4"/>
        <v>0</v>
      </c>
      <c r="Y42" s="663">
        <f t="shared" si="5"/>
        <v>80</v>
      </c>
    </row>
    <row r="43" spans="1:25" s="363" customFormat="1" ht="42" customHeight="1">
      <c r="A43" s="669"/>
      <c r="B43" s="365" t="s">
        <v>395</v>
      </c>
      <c r="C43" s="365" t="s">
        <v>909</v>
      </c>
      <c r="D43" s="365" t="s">
        <v>2053</v>
      </c>
      <c r="E43" s="365" t="s">
        <v>1864</v>
      </c>
      <c r="F43" s="366" t="str">
        <f t="shared" si="0"/>
        <v>下関市汐入町19-18</v>
      </c>
      <c r="G43" s="366" t="s">
        <v>1152</v>
      </c>
      <c r="H43" s="367" t="s">
        <v>910</v>
      </c>
      <c r="I43" s="658">
        <v>130</v>
      </c>
      <c r="J43" s="369" t="s">
        <v>1567</v>
      </c>
      <c r="K43" s="659" t="s">
        <v>251</v>
      </c>
      <c r="L43" s="660">
        <v>2</v>
      </c>
      <c r="M43" s="371" t="s">
        <v>360</v>
      </c>
      <c r="N43" s="371" t="s">
        <v>211</v>
      </c>
      <c r="O43" s="371" t="s">
        <v>212</v>
      </c>
      <c r="P43" s="372" t="s">
        <v>396</v>
      </c>
      <c r="Q43" s="372" t="s">
        <v>397</v>
      </c>
      <c r="R43" s="373" t="str">
        <f t="shared" si="1"/>
        <v>（私立）</v>
      </c>
      <c r="S43" s="661" t="s">
        <v>271</v>
      </c>
      <c r="V43" s="662">
        <f t="shared" si="2"/>
        <v>0</v>
      </c>
      <c r="W43" s="663">
        <f t="shared" si="3"/>
        <v>1</v>
      </c>
      <c r="X43" s="664">
        <f t="shared" si="4"/>
        <v>0</v>
      </c>
      <c r="Y43" s="663">
        <f t="shared" si="5"/>
        <v>130</v>
      </c>
    </row>
    <row r="44" spans="1:25" s="363" customFormat="1" ht="34.5" customHeight="1">
      <c r="A44" s="670" t="s">
        <v>220</v>
      </c>
      <c r="B44" s="366"/>
      <c r="C44" s="671" t="str">
        <f>"〔施設"&amp;M296&amp;"（公立"&amp;H296&amp;"、"&amp;"私立"&amp;I296&amp;"）"&amp;"  定員"&amp;N296&amp;"（公立"&amp;J296&amp;"、私立"&amp;K296&amp;"）〕"</f>
        <v>〔施設28（公立5、私立23）  定員2520（公立510、私立2010）〕</v>
      </c>
      <c r="D44" s="366"/>
      <c r="E44" s="366"/>
      <c r="F44" s="366"/>
      <c r="G44" s="366"/>
      <c r="H44" s="367"/>
      <c r="I44" s="658"/>
      <c r="J44" s="369"/>
      <c r="K44" s="659"/>
      <c r="L44" s="672"/>
      <c r="M44" s="673"/>
      <c r="N44" s="673"/>
      <c r="O44" s="673"/>
      <c r="P44" s="674"/>
      <c r="Q44" s="674"/>
      <c r="R44" s="675"/>
      <c r="S44" s="676"/>
      <c r="V44" s="662"/>
      <c r="W44" s="663"/>
      <c r="X44" s="664"/>
      <c r="Y44" s="663"/>
    </row>
    <row r="45" spans="1:25" s="363" customFormat="1" ht="39.75" customHeight="1">
      <c r="A45" s="657">
        <f>M296</f>
        <v>28</v>
      </c>
      <c r="B45" s="365" t="s">
        <v>2945</v>
      </c>
      <c r="C45" s="365" t="s">
        <v>255</v>
      </c>
      <c r="D45" s="365" t="s">
        <v>255</v>
      </c>
      <c r="E45" s="365" t="s">
        <v>2465</v>
      </c>
      <c r="F45" s="366" t="str">
        <f aca="true" t="shared" si="6" ref="F45:F72">O45&amp;P45</f>
        <v>宇部市琴芝町二丁目3番30号</v>
      </c>
      <c r="G45" s="366" t="s">
        <v>1153</v>
      </c>
      <c r="H45" s="367">
        <v>17624</v>
      </c>
      <c r="I45" s="658">
        <v>120</v>
      </c>
      <c r="J45" s="369" t="s">
        <v>1568</v>
      </c>
      <c r="K45" s="659" t="s">
        <v>251</v>
      </c>
      <c r="L45" s="660">
        <v>1</v>
      </c>
      <c r="M45" s="371" t="s">
        <v>360</v>
      </c>
      <c r="N45" s="371" t="s">
        <v>254</v>
      </c>
      <c r="O45" s="371" t="s">
        <v>255</v>
      </c>
      <c r="P45" s="372" t="s">
        <v>938</v>
      </c>
      <c r="Q45" s="372" t="s">
        <v>459</v>
      </c>
      <c r="R45" s="373" t="str">
        <f aca="true" t="shared" si="7" ref="R45:R72">IF(S45="","",IF(OR(S45="国",S45="県",S45="市町",S45="組合その他"),"（公立）","（私立）"))</f>
        <v>（公立）</v>
      </c>
      <c r="S45" s="661" t="s">
        <v>273</v>
      </c>
      <c r="V45" s="662">
        <f aca="true" t="shared" si="8" ref="V45:V72">IF(R45="（公立）",1,0)</f>
        <v>1</v>
      </c>
      <c r="W45" s="663">
        <f aca="true" t="shared" si="9" ref="W45:W72">IF(R45="（私立）",1,0)</f>
        <v>0</v>
      </c>
      <c r="X45" s="664">
        <f aca="true" t="shared" si="10" ref="X45:X72">IF(R45="（公立）",I45,0)</f>
        <v>120</v>
      </c>
      <c r="Y45" s="663">
        <f aca="true" t="shared" si="11" ref="Y45:Y72">IF(R45="（私立）",I45,0)</f>
        <v>0</v>
      </c>
    </row>
    <row r="46" spans="1:25" s="363" customFormat="1" ht="39.75" customHeight="1">
      <c r="A46" s="665"/>
      <c r="B46" s="365" t="s">
        <v>2944</v>
      </c>
      <c r="C46" s="365" t="s">
        <v>255</v>
      </c>
      <c r="D46" s="365" t="s">
        <v>255</v>
      </c>
      <c r="E46" s="365" t="s">
        <v>2511</v>
      </c>
      <c r="F46" s="366" t="str">
        <f t="shared" si="6"/>
        <v>宇部市朝日町6番25号</v>
      </c>
      <c r="G46" s="366" t="s">
        <v>1154</v>
      </c>
      <c r="H46" s="367">
        <v>19450</v>
      </c>
      <c r="I46" s="658">
        <v>120</v>
      </c>
      <c r="J46" s="369" t="s">
        <v>1569</v>
      </c>
      <c r="K46" s="659" t="s">
        <v>251</v>
      </c>
      <c r="L46" s="677">
        <v>1</v>
      </c>
      <c r="M46" s="359" t="s">
        <v>360</v>
      </c>
      <c r="N46" s="359" t="s">
        <v>254</v>
      </c>
      <c r="O46" s="359" t="s">
        <v>255</v>
      </c>
      <c r="P46" s="360" t="s">
        <v>937</v>
      </c>
      <c r="Q46" s="360" t="s">
        <v>458</v>
      </c>
      <c r="R46" s="361" t="str">
        <f t="shared" si="7"/>
        <v>（公立）</v>
      </c>
      <c r="S46" s="678" t="s">
        <v>273</v>
      </c>
      <c r="V46" s="662">
        <f t="shared" si="8"/>
        <v>1</v>
      </c>
      <c r="W46" s="663">
        <f t="shared" si="9"/>
        <v>0</v>
      </c>
      <c r="X46" s="664">
        <f t="shared" si="10"/>
        <v>120</v>
      </c>
      <c r="Y46" s="663">
        <f t="shared" si="11"/>
        <v>0</v>
      </c>
    </row>
    <row r="47" spans="1:25" s="363" customFormat="1" ht="39.75" customHeight="1">
      <c r="A47" s="657"/>
      <c r="B47" s="365" t="s">
        <v>2943</v>
      </c>
      <c r="C47" s="365" t="s">
        <v>255</v>
      </c>
      <c r="D47" s="365" t="s">
        <v>255</v>
      </c>
      <c r="E47" s="365" t="s">
        <v>3467</v>
      </c>
      <c r="F47" s="366" t="str">
        <f t="shared" si="6"/>
        <v>宇部市妻崎開作1982番地</v>
      </c>
      <c r="G47" s="366" t="s">
        <v>1155</v>
      </c>
      <c r="H47" s="367">
        <v>19450</v>
      </c>
      <c r="I47" s="401">
        <v>120</v>
      </c>
      <c r="J47" s="369" t="s">
        <v>1570</v>
      </c>
      <c r="K47" s="659" t="s">
        <v>251</v>
      </c>
      <c r="L47" s="660">
        <v>1</v>
      </c>
      <c r="M47" s="371" t="s">
        <v>360</v>
      </c>
      <c r="N47" s="371" t="s">
        <v>254</v>
      </c>
      <c r="O47" s="371" t="s">
        <v>255</v>
      </c>
      <c r="P47" s="372" t="s">
        <v>940</v>
      </c>
      <c r="Q47" s="372" t="s">
        <v>461</v>
      </c>
      <c r="R47" s="373" t="str">
        <f t="shared" si="7"/>
        <v>（公立）</v>
      </c>
      <c r="S47" s="661" t="s">
        <v>273</v>
      </c>
      <c r="V47" s="662">
        <f t="shared" si="8"/>
        <v>1</v>
      </c>
      <c r="W47" s="663">
        <f t="shared" si="9"/>
        <v>0</v>
      </c>
      <c r="X47" s="664">
        <f t="shared" si="10"/>
        <v>120</v>
      </c>
      <c r="Y47" s="663">
        <f t="shared" si="11"/>
        <v>0</v>
      </c>
    </row>
    <row r="48" spans="1:25" s="363" customFormat="1" ht="39.75" customHeight="1">
      <c r="A48" s="665"/>
      <c r="B48" s="365" t="s">
        <v>3011</v>
      </c>
      <c r="C48" s="365" t="s">
        <v>255</v>
      </c>
      <c r="D48" s="365" t="s">
        <v>255</v>
      </c>
      <c r="E48" s="365" t="s">
        <v>4050</v>
      </c>
      <c r="F48" s="366" t="str">
        <f t="shared" si="6"/>
        <v>宇部市床波四丁目11番40号</v>
      </c>
      <c r="G48" s="366" t="s">
        <v>3012</v>
      </c>
      <c r="H48" s="367">
        <v>19937</v>
      </c>
      <c r="I48" s="658">
        <v>90</v>
      </c>
      <c r="J48" s="369" t="s">
        <v>1571</v>
      </c>
      <c r="K48" s="659" t="s">
        <v>251</v>
      </c>
      <c r="L48" s="660">
        <v>1</v>
      </c>
      <c r="M48" s="371" t="s">
        <v>360</v>
      </c>
      <c r="N48" s="371" t="s">
        <v>254</v>
      </c>
      <c r="O48" s="371" t="s">
        <v>255</v>
      </c>
      <c r="P48" s="372" t="s">
        <v>939</v>
      </c>
      <c r="Q48" s="372" t="s">
        <v>460</v>
      </c>
      <c r="R48" s="373" t="str">
        <f t="shared" si="7"/>
        <v>（公立）</v>
      </c>
      <c r="S48" s="661" t="s">
        <v>273</v>
      </c>
      <c r="V48" s="662">
        <f t="shared" si="8"/>
        <v>1</v>
      </c>
      <c r="W48" s="663">
        <f t="shared" si="9"/>
        <v>0</v>
      </c>
      <c r="X48" s="664">
        <f t="shared" si="10"/>
        <v>90</v>
      </c>
      <c r="Y48" s="663">
        <f t="shared" si="11"/>
        <v>0</v>
      </c>
    </row>
    <row r="49" spans="1:25" s="363" customFormat="1" ht="39.75" customHeight="1">
      <c r="A49" s="665"/>
      <c r="B49" s="365" t="s">
        <v>3013</v>
      </c>
      <c r="C49" s="365" t="s">
        <v>255</v>
      </c>
      <c r="D49" s="365" t="s">
        <v>255</v>
      </c>
      <c r="E49" s="365" t="s">
        <v>4051</v>
      </c>
      <c r="F49" s="366" t="str">
        <f t="shared" si="6"/>
        <v>宇部市南浜町二丁目2番15号</v>
      </c>
      <c r="G49" s="366" t="s">
        <v>1157</v>
      </c>
      <c r="H49" s="367">
        <v>27851</v>
      </c>
      <c r="I49" s="401">
        <v>60</v>
      </c>
      <c r="J49" s="369" t="s">
        <v>1572</v>
      </c>
      <c r="K49" s="659" t="s">
        <v>251</v>
      </c>
      <c r="L49" s="660">
        <v>1</v>
      </c>
      <c r="M49" s="371" t="s">
        <v>360</v>
      </c>
      <c r="N49" s="371" t="s">
        <v>254</v>
      </c>
      <c r="O49" s="371" t="s">
        <v>255</v>
      </c>
      <c r="P49" s="372" t="s">
        <v>941</v>
      </c>
      <c r="Q49" s="372" t="s">
        <v>462</v>
      </c>
      <c r="R49" s="373" t="str">
        <f t="shared" si="7"/>
        <v>（公立）</v>
      </c>
      <c r="S49" s="661" t="s">
        <v>273</v>
      </c>
      <c r="V49" s="662">
        <f t="shared" si="8"/>
        <v>1</v>
      </c>
      <c r="W49" s="663">
        <f t="shared" si="9"/>
        <v>0</v>
      </c>
      <c r="X49" s="664">
        <f t="shared" si="10"/>
        <v>60</v>
      </c>
      <c r="Y49" s="663">
        <f t="shared" si="11"/>
        <v>0</v>
      </c>
    </row>
    <row r="50" spans="1:25" s="363" customFormat="1" ht="42" customHeight="1">
      <c r="A50" s="665"/>
      <c r="B50" s="365" t="s">
        <v>474</v>
      </c>
      <c r="C50" s="365" t="s">
        <v>2928</v>
      </c>
      <c r="D50" s="365" t="s">
        <v>7</v>
      </c>
      <c r="E50" s="365" t="s">
        <v>475</v>
      </c>
      <c r="F50" s="366" t="str">
        <f t="shared" si="6"/>
        <v>宇部市北琴芝一丁目9番32号</v>
      </c>
      <c r="G50" s="366" t="s">
        <v>1158</v>
      </c>
      <c r="H50" s="367">
        <v>17624</v>
      </c>
      <c r="I50" s="401">
        <v>150</v>
      </c>
      <c r="J50" s="369" t="s">
        <v>1573</v>
      </c>
      <c r="K50" s="659" t="s">
        <v>251</v>
      </c>
      <c r="L50" s="660">
        <v>2</v>
      </c>
      <c r="M50" s="371" t="s">
        <v>360</v>
      </c>
      <c r="N50" s="371" t="s">
        <v>254</v>
      </c>
      <c r="O50" s="371" t="s">
        <v>255</v>
      </c>
      <c r="P50" s="372" t="s">
        <v>948</v>
      </c>
      <c r="Q50" s="372" t="s">
        <v>476</v>
      </c>
      <c r="R50" s="373" t="str">
        <f t="shared" si="7"/>
        <v>（私立）</v>
      </c>
      <c r="S50" s="661" t="s">
        <v>271</v>
      </c>
      <c r="V50" s="662">
        <f t="shared" si="8"/>
        <v>0</v>
      </c>
      <c r="W50" s="663">
        <f t="shared" si="9"/>
        <v>1</v>
      </c>
      <c r="X50" s="664">
        <f t="shared" si="10"/>
        <v>0</v>
      </c>
      <c r="Y50" s="663">
        <f t="shared" si="11"/>
        <v>150</v>
      </c>
    </row>
    <row r="51" spans="1:25" s="363" customFormat="1" ht="42" customHeight="1">
      <c r="A51" s="665"/>
      <c r="B51" s="365" t="s">
        <v>2942</v>
      </c>
      <c r="C51" s="365" t="s">
        <v>2491</v>
      </c>
      <c r="D51" s="365" t="s">
        <v>2492</v>
      </c>
      <c r="E51" s="365" t="s">
        <v>3468</v>
      </c>
      <c r="F51" s="366" t="str">
        <f t="shared" si="6"/>
        <v>宇部市山門五丁目8番18号</v>
      </c>
      <c r="G51" s="366" t="s">
        <v>1159</v>
      </c>
      <c r="H51" s="367">
        <v>17624</v>
      </c>
      <c r="I51" s="401">
        <v>140</v>
      </c>
      <c r="J51" s="369" t="s">
        <v>1574</v>
      </c>
      <c r="K51" s="659" t="s">
        <v>251</v>
      </c>
      <c r="L51" s="660">
        <v>2</v>
      </c>
      <c r="M51" s="371" t="s">
        <v>360</v>
      </c>
      <c r="N51" s="371" t="s">
        <v>254</v>
      </c>
      <c r="O51" s="371" t="s">
        <v>255</v>
      </c>
      <c r="P51" s="372" t="s">
        <v>2620</v>
      </c>
      <c r="Q51" s="372" t="s">
        <v>477</v>
      </c>
      <c r="R51" s="373" t="str">
        <f t="shared" si="7"/>
        <v>（私立）</v>
      </c>
      <c r="S51" s="661" t="s">
        <v>271</v>
      </c>
      <c r="V51" s="662">
        <f t="shared" si="8"/>
        <v>0</v>
      </c>
      <c r="W51" s="663">
        <f t="shared" si="9"/>
        <v>1</v>
      </c>
      <c r="X51" s="664">
        <f t="shared" si="10"/>
        <v>0</v>
      </c>
      <c r="Y51" s="663">
        <f t="shared" si="11"/>
        <v>140</v>
      </c>
    </row>
    <row r="52" spans="1:25" s="363" customFormat="1" ht="42" customHeight="1">
      <c r="A52" s="665"/>
      <c r="B52" s="365" t="s">
        <v>478</v>
      </c>
      <c r="C52" s="365" t="s">
        <v>2941</v>
      </c>
      <c r="D52" s="365" t="s">
        <v>2303</v>
      </c>
      <c r="E52" s="365" t="s">
        <v>2466</v>
      </c>
      <c r="F52" s="366" t="str">
        <f t="shared" si="6"/>
        <v>宇部市昭和町三丁目4番18号</v>
      </c>
      <c r="G52" s="366" t="s">
        <v>1160</v>
      </c>
      <c r="H52" s="367">
        <v>17624</v>
      </c>
      <c r="I52" s="401">
        <v>100</v>
      </c>
      <c r="J52" s="369" t="s">
        <v>1575</v>
      </c>
      <c r="K52" s="659" t="s">
        <v>251</v>
      </c>
      <c r="L52" s="660">
        <v>2</v>
      </c>
      <c r="M52" s="371" t="s">
        <v>360</v>
      </c>
      <c r="N52" s="371" t="s">
        <v>254</v>
      </c>
      <c r="O52" s="371" t="s">
        <v>255</v>
      </c>
      <c r="P52" s="372" t="s">
        <v>949</v>
      </c>
      <c r="Q52" s="372" t="s">
        <v>479</v>
      </c>
      <c r="R52" s="373" t="str">
        <f t="shared" si="7"/>
        <v>（私立）</v>
      </c>
      <c r="S52" s="661" t="s">
        <v>271</v>
      </c>
      <c r="V52" s="662">
        <f t="shared" si="8"/>
        <v>0</v>
      </c>
      <c r="W52" s="663">
        <f t="shared" si="9"/>
        <v>1</v>
      </c>
      <c r="X52" s="664">
        <f t="shared" si="10"/>
        <v>0</v>
      </c>
      <c r="Y52" s="663">
        <f t="shared" si="11"/>
        <v>100</v>
      </c>
    </row>
    <row r="53" spans="1:25" s="363" customFormat="1" ht="39.75" customHeight="1">
      <c r="A53" s="665"/>
      <c r="B53" s="365" t="s">
        <v>509</v>
      </c>
      <c r="C53" s="365" t="s">
        <v>2940</v>
      </c>
      <c r="D53" s="365" t="s">
        <v>2940</v>
      </c>
      <c r="E53" s="365" t="s">
        <v>2140</v>
      </c>
      <c r="F53" s="366" t="str">
        <f t="shared" si="6"/>
        <v>宇部市船木1467番地4</v>
      </c>
      <c r="G53" s="366" t="s">
        <v>1161</v>
      </c>
      <c r="H53" s="367">
        <v>17624</v>
      </c>
      <c r="I53" s="658">
        <v>60</v>
      </c>
      <c r="J53" s="369" t="s">
        <v>1576</v>
      </c>
      <c r="K53" s="659" t="s">
        <v>251</v>
      </c>
      <c r="L53" s="660">
        <v>2</v>
      </c>
      <c r="M53" s="371" t="s">
        <v>360</v>
      </c>
      <c r="N53" s="371">
        <v>35202</v>
      </c>
      <c r="O53" s="371" t="s">
        <v>220</v>
      </c>
      <c r="P53" s="372" t="s">
        <v>961</v>
      </c>
      <c r="Q53" s="372" t="s">
        <v>510</v>
      </c>
      <c r="R53" s="373" t="str">
        <f t="shared" si="7"/>
        <v>（私立）</v>
      </c>
      <c r="S53" s="661" t="s">
        <v>277</v>
      </c>
      <c r="V53" s="662">
        <f t="shared" si="8"/>
        <v>0</v>
      </c>
      <c r="W53" s="663">
        <f t="shared" si="9"/>
        <v>1</v>
      </c>
      <c r="X53" s="664">
        <f t="shared" si="10"/>
        <v>0</v>
      </c>
      <c r="Y53" s="663">
        <f t="shared" si="11"/>
        <v>60</v>
      </c>
    </row>
    <row r="54" spans="1:25" s="363" customFormat="1" ht="42" customHeight="1">
      <c r="A54" s="669"/>
      <c r="B54" s="365" t="s">
        <v>468</v>
      </c>
      <c r="C54" s="365" t="s">
        <v>2939</v>
      </c>
      <c r="D54" s="365" t="s">
        <v>800</v>
      </c>
      <c r="E54" s="365" t="s">
        <v>469</v>
      </c>
      <c r="F54" s="366" t="str">
        <f t="shared" si="6"/>
        <v>宇部市松山町五丁目6番9号</v>
      </c>
      <c r="G54" s="366" t="s">
        <v>1162</v>
      </c>
      <c r="H54" s="367">
        <v>17868</v>
      </c>
      <c r="I54" s="401">
        <v>60</v>
      </c>
      <c r="J54" s="369" t="s">
        <v>1577</v>
      </c>
      <c r="K54" s="659" t="s">
        <v>251</v>
      </c>
      <c r="L54" s="660">
        <v>2</v>
      </c>
      <c r="M54" s="371" t="s">
        <v>360</v>
      </c>
      <c r="N54" s="371" t="s">
        <v>254</v>
      </c>
      <c r="O54" s="371" t="s">
        <v>255</v>
      </c>
      <c r="P54" s="372" t="s">
        <v>944</v>
      </c>
      <c r="Q54" s="372" t="s">
        <v>470</v>
      </c>
      <c r="R54" s="373" t="str">
        <f t="shared" si="7"/>
        <v>（私立）</v>
      </c>
      <c r="S54" s="661" t="s">
        <v>271</v>
      </c>
      <c r="V54" s="662">
        <f t="shared" si="8"/>
        <v>0</v>
      </c>
      <c r="W54" s="663">
        <f t="shared" si="9"/>
        <v>1</v>
      </c>
      <c r="X54" s="664">
        <f t="shared" si="10"/>
        <v>0</v>
      </c>
      <c r="Y54" s="663">
        <f t="shared" si="11"/>
        <v>60</v>
      </c>
    </row>
    <row r="55" spans="1:25" s="363" customFormat="1" ht="42" customHeight="1">
      <c r="A55" s="670"/>
      <c r="B55" s="365" t="s">
        <v>471</v>
      </c>
      <c r="C55" s="365" t="s">
        <v>2938</v>
      </c>
      <c r="D55" s="365" t="s">
        <v>2055</v>
      </c>
      <c r="E55" s="365" t="s">
        <v>2054</v>
      </c>
      <c r="F55" s="366" t="str">
        <f t="shared" si="6"/>
        <v>宇部市厚南北三丁目23番51号</v>
      </c>
      <c r="G55" s="366" t="s">
        <v>1163</v>
      </c>
      <c r="H55" s="367">
        <v>18749</v>
      </c>
      <c r="I55" s="401">
        <v>100</v>
      </c>
      <c r="J55" s="369" t="s">
        <v>1578</v>
      </c>
      <c r="K55" s="659" t="s">
        <v>251</v>
      </c>
      <c r="L55" s="660">
        <v>2</v>
      </c>
      <c r="M55" s="371" t="s">
        <v>360</v>
      </c>
      <c r="N55" s="371" t="s">
        <v>254</v>
      </c>
      <c r="O55" s="371" t="s">
        <v>255</v>
      </c>
      <c r="P55" s="372" t="s">
        <v>946</v>
      </c>
      <c r="Q55" s="372" t="s">
        <v>472</v>
      </c>
      <c r="R55" s="373" t="str">
        <f t="shared" si="7"/>
        <v>（私立）</v>
      </c>
      <c r="S55" s="661" t="s">
        <v>271</v>
      </c>
      <c r="V55" s="662">
        <f t="shared" si="8"/>
        <v>0</v>
      </c>
      <c r="W55" s="663">
        <f t="shared" si="9"/>
        <v>1</v>
      </c>
      <c r="X55" s="664">
        <f t="shared" si="10"/>
        <v>0</v>
      </c>
      <c r="Y55" s="663">
        <f t="shared" si="11"/>
        <v>100</v>
      </c>
    </row>
    <row r="56" spans="1:25" s="363" customFormat="1" ht="42" customHeight="1">
      <c r="A56" s="665"/>
      <c r="B56" s="365" t="s">
        <v>473</v>
      </c>
      <c r="C56" s="365" t="s">
        <v>2937</v>
      </c>
      <c r="D56" s="365" t="s">
        <v>4040</v>
      </c>
      <c r="E56" s="365" t="s">
        <v>1902</v>
      </c>
      <c r="F56" s="366" t="str">
        <f t="shared" si="6"/>
        <v>宇部市東岐波458番地2</v>
      </c>
      <c r="G56" s="366" t="s">
        <v>1047</v>
      </c>
      <c r="H56" s="367">
        <v>19085</v>
      </c>
      <c r="I56" s="401">
        <v>60</v>
      </c>
      <c r="J56" s="369" t="s">
        <v>1579</v>
      </c>
      <c r="K56" s="659"/>
      <c r="L56" s="660">
        <v>2</v>
      </c>
      <c r="M56" s="371" t="s">
        <v>360</v>
      </c>
      <c r="N56" s="371" t="s">
        <v>254</v>
      </c>
      <c r="O56" s="371" t="s">
        <v>255</v>
      </c>
      <c r="P56" s="372" t="s">
        <v>947</v>
      </c>
      <c r="Q56" s="372" t="s">
        <v>403</v>
      </c>
      <c r="R56" s="373" t="str">
        <f t="shared" si="7"/>
        <v>（私立）</v>
      </c>
      <c r="S56" s="661" t="s">
        <v>271</v>
      </c>
      <c r="V56" s="662">
        <f t="shared" si="8"/>
        <v>0</v>
      </c>
      <c r="W56" s="663">
        <f t="shared" si="9"/>
        <v>1</v>
      </c>
      <c r="X56" s="664">
        <f t="shared" si="10"/>
        <v>0</v>
      </c>
      <c r="Y56" s="663">
        <f t="shared" si="11"/>
        <v>60</v>
      </c>
    </row>
    <row r="57" spans="1:25" s="363" customFormat="1" ht="42" customHeight="1">
      <c r="A57" s="665"/>
      <c r="B57" s="365" t="s">
        <v>465</v>
      </c>
      <c r="C57" s="365" t="s">
        <v>2936</v>
      </c>
      <c r="D57" s="365" t="s">
        <v>2935</v>
      </c>
      <c r="E57" s="365" t="s">
        <v>466</v>
      </c>
      <c r="F57" s="366" t="str">
        <f t="shared" si="6"/>
        <v>宇部市野中四丁目8番8号</v>
      </c>
      <c r="G57" s="366" t="s">
        <v>1164</v>
      </c>
      <c r="H57" s="367">
        <v>19419</v>
      </c>
      <c r="I57" s="401">
        <v>120</v>
      </c>
      <c r="J57" s="369" t="s">
        <v>1580</v>
      </c>
      <c r="K57" s="659" t="s">
        <v>251</v>
      </c>
      <c r="L57" s="660">
        <v>2</v>
      </c>
      <c r="M57" s="371" t="s">
        <v>360</v>
      </c>
      <c r="N57" s="371" t="s">
        <v>254</v>
      </c>
      <c r="O57" s="371" t="s">
        <v>255</v>
      </c>
      <c r="P57" s="372" t="s">
        <v>943</v>
      </c>
      <c r="Q57" s="372" t="s">
        <v>467</v>
      </c>
      <c r="R57" s="373" t="str">
        <f t="shared" si="7"/>
        <v>（私立）</v>
      </c>
      <c r="S57" s="661" t="s">
        <v>271</v>
      </c>
      <c r="V57" s="662">
        <f t="shared" si="8"/>
        <v>0</v>
      </c>
      <c r="W57" s="663">
        <f t="shared" si="9"/>
        <v>1</v>
      </c>
      <c r="X57" s="664">
        <f t="shared" si="10"/>
        <v>0</v>
      </c>
      <c r="Y57" s="663">
        <f t="shared" si="11"/>
        <v>120</v>
      </c>
    </row>
    <row r="58" spans="1:25" s="363" customFormat="1" ht="42" customHeight="1">
      <c r="A58" s="665"/>
      <c r="B58" s="365" t="s">
        <v>463</v>
      </c>
      <c r="C58" s="365" t="s">
        <v>2934</v>
      </c>
      <c r="D58" s="365" t="s">
        <v>799</v>
      </c>
      <c r="E58" s="365" t="s">
        <v>4052</v>
      </c>
      <c r="F58" s="366" t="str">
        <f t="shared" si="6"/>
        <v>宇部市上宇部571番地2</v>
      </c>
      <c r="G58" s="366" t="s">
        <v>1165</v>
      </c>
      <c r="H58" s="367">
        <v>19450</v>
      </c>
      <c r="I58" s="401">
        <v>170</v>
      </c>
      <c r="J58" s="369" t="s">
        <v>1581</v>
      </c>
      <c r="K58" s="659" t="s">
        <v>251</v>
      </c>
      <c r="L58" s="660">
        <v>2</v>
      </c>
      <c r="M58" s="371" t="s">
        <v>360</v>
      </c>
      <c r="N58" s="371" t="s">
        <v>254</v>
      </c>
      <c r="O58" s="371" t="s">
        <v>255</v>
      </c>
      <c r="P58" s="372" t="s">
        <v>942</v>
      </c>
      <c r="Q58" s="372" t="s">
        <v>464</v>
      </c>
      <c r="R58" s="373" t="str">
        <f t="shared" si="7"/>
        <v>（私立）</v>
      </c>
      <c r="S58" s="661" t="s">
        <v>271</v>
      </c>
      <c r="V58" s="662">
        <f t="shared" si="8"/>
        <v>0</v>
      </c>
      <c r="W58" s="663">
        <f t="shared" si="9"/>
        <v>1</v>
      </c>
      <c r="X58" s="664">
        <f t="shared" si="10"/>
        <v>0</v>
      </c>
      <c r="Y58" s="663">
        <f t="shared" si="11"/>
        <v>170</v>
      </c>
    </row>
    <row r="59" spans="1:25" s="363" customFormat="1" ht="42" customHeight="1">
      <c r="A59" s="665"/>
      <c r="B59" s="365" t="s">
        <v>401</v>
      </c>
      <c r="C59" s="365" t="s">
        <v>2933</v>
      </c>
      <c r="D59" s="365" t="s">
        <v>2932</v>
      </c>
      <c r="E59" s="365" t="s">
        <v>2332</v>
      </c>
      <c r="F59" s="366" t="str">
        <f t="shared" si="6"/>
        <v>宇部市西宇部北二丁目5番60号</v>
      </c>
      <c r="G59" s="366" t="s">
        <v>1166</v>
      </c>
      <c r="H59" s="367">
        <v>19683</v>
      </c>
      <c r="I59" s="401">
        <v>150</v>
      </c>
      <c r="J59" s="369" t="s">
        <v>1582</v>
      </c>
      <c r="K59" s="659" t="s">
        <v>251</v>
      </c>
      <c r="L59" s="660">
        <v>2</v>
      </c>
      <c r="M59" s="371" t="s">
        <v>360</v>
      </c>
      <c r="N59" s="371" t="s">
        <v>254</v>
      </c>
      <c r="O59" s="371" t="s">
        <v>255</v>
      </c>
      <c r="P59" s="372" t="s">
        <v>945</v>
      </c>
      <c r="Q59" s="372" t="s">
        <v>403</v>
      </c>
      <c r="R59" s="373" t="str">
        <f t="shared" si="7"/>
        <v>（私立）</v>
      </c>
      <c r="S59" s="661" t="s">
        <v>271</v>
      </c>
      <c r="V59" s="662">
        <f t="shared" si="8"/>
        <v>0</v>
      </c>
      <c r="W59" s="663">
        <f t="shared" si="9"/>
        <v>1</v>
      </c>
      <c r="X59" s="664">
        <f t="shared" si="10"/>
        <v>0</v>
      </c>
      <c r="Y59" s="663">
        <f t="shared" si="11"/>
        <v>150</v>
      </c>
    </row>
    <row r="60" spans="1:25" s="363" customFormat="1" ht="42" customHeight="1">
      <c r="A60" s="665"/>
      <c r="B60" s="365" t="s">
        <v>480</v>
      </c>
      <c r="C60" s="365" t="s">
        <v>2931</v>
      </c>
      <c r="D60" s="365" t="s">
        <v>2930</v>
      </c>
      <c r="E60" s="365" t="s">
        <v>481</v>
      </c>
      <c r="F60" s="366" t="str">
        <f t="shared" si="6"/>
        <v>宇部市東岐波5587番地2</v>
      </c>
      <c r="G60" s="366" t="s">
        <v>1047</v>
      </c>
      <c r="H60" s="367">
        <v>23833</v>
      </c>
      <c r="I60" s="401">
        <v>60</v>
      </c>
      <c r="J60" s="369" t="s">
        <v>1583</v>
      </c>
      <c r="K60" s="659" t="s">
        <v>251</v>
      </c>
      <c r="L60" s="660">
        <v>2</v>
      </c>
      <c r="M60" s="371" t="s">
        <v>360</v>
      </c>
      <c r="N60" s="371" t="s">
        <v>254</v>
      </c>
      <c r="O60" s="371" t="s">
        <v>255</v>
      </c>
      <c r="P60" s="372" t="s">
        <v>950</v>
      </c>
      <c r="Q60" s="372" t="s">
        <v>482</v>
      </c>
      <c r="R60" s="373" t="str">
        <f t="shared" si="7"/>
        <v>（私立）</v>
      </c>
      <c r="S60" s="661" t="s">
        <v>271</v>
      </c>
      <c r="V60" s="662">
        <f t="shared" si="8"/>
        <v>0</v>
      </c>
      <c r="W60" s="663">
        <f t="shared" si="9"/>
        <v>1</v>
      </c>
      <c r="X60" s="664">
        <f t="shared" si="10"/>
        <v>0</v>
      </c>
      <c r="Y60" s="663">
        <f t="shared" si="11"/>
        <v>60</v>
      </c>
    </row>
    <row r="61" spans="1:25" s="363" customFormat="1" ht="42" customHeight="1">
      <c r="A61" s="665"/>
      <c r="B61" s="365" t="s">
        <v>483</v>
      </c>
      <c r="C61" s="365" t="s">
        <v>2931</v>
      </c>
      <c r="D61" s="365" t="s">
        <v>2930</v>
      </c>
      <c r="E61" s="365" t="s">
        <v>2999</v>
      </c>
      <c r="F61" s="366" t="str">
        <f t="shared" si="6"/>
        <v>宇部市開六丁目17番7号</v>
      </c>
      <c r="G61" s="366" t="s">
        <v>1167</v>
      </c>
      <c r="H61" s="367">
        <v>24807</v>
      </c>
      <c r="I61" s="401">
        <v>30</v>
      </c>
      <c r="J61" s="369" t="s">
        <v>1584</v>
      </c>
      <c r="K61" s="659" t="s">
        <v>251</v>
      </c>
      <c r="L61" s="660">
        <v>2</v>
      </c>
      <c r="M61" s="371" t="s">
        <v>360</v>
      </c>
      <c r="N61" s="371" t="s">
        <v>254</v>
      </c>
      <c r="O61" s="371" t="s">
        <v>255</v>
      </c>
      <c r="P61" s="372" t="s">
        <v>951</v>
      </c>
      <c r="Q61" s="372" t="s">
        <v>484</v>
      </c>
      <c r="R61" s="373" t="str">
        <f t="shared" si="7"/>
        <v>（私立）</v>
      </c>
      <c r="S61" s="661" t="s">
        <v>271</v>
      </c>
      <c r="V61" s="662">
        <f t="shared" si="8"/>
        <v>0</v>
      </c>
      <c r="W61" s="663">
        <f t="shared" si="9"/>
        <v>1</v>
      </c>
      <c r="X61" s="664">
        <f t="shared" si="10"/>
        <v>0</v>
      </c>
      <c r="Y61" s="663">
        <f t="shared" si="11"/>
        <v>30</v>
      </c>
    </row>
    <row r="62" spans="1:25" s="363" customFormat="1" ht="42" customHeight="1">
      <c r="A62" s="665"/>
      <c r="B62" s="365" t="s">
        <v>485</v>
      </c>
      <c r="C62" s="365" t="s">
        <v>2929</v>
      </c>
      <c r="D62" s="365" t="s">
        <v>8</v>
      </c>
      <c r="E62" s="365" t="s">
        <v>486</v>
      </c>
      <c r="F62" s="366" t="str">
        <f t="shared" si="6"/>
        <v>宇部市東本町二丁目1番1号</v>
      </c>
      <c r="G62" s="366" t="s">
        <v>1168</v>
      </c>
      <c r="H62" s="367">
        <v>26390</v>
      </c>
      <c r="I62" s="401">
        <v>80</v>
      </c>
      <c r="J62" s="369" t="s">
        <v>1585</v>
      </c>
      <c r="K62" s="659" t="s">
        <v>251</v>
      </c>
      <c r="L62" s="660">
        <v>2</v>
      </c>
      <c r="M62" s="371" t="s">
        <v>360</v>
      </c>
      <c r="N62" s="371" t="s">
        <v>254</v>
      </c>
      <c r="O62" s="371" t="s">
        <v>255</v>
      </c>
      <c r="P62" s="372" t="s">
        <v>952</v>
      </c>
      <c r="Q62" s="372" t="s">
        <v>487</v>
      </c>
      <c r="R62" s="373" t="str">
        <f t="shared" si="7"/>
        <v>（私立）</v>
      </c>
      <c r="S62" s="661" t="s">
        <v>271</v>
      </c>
      <c r="V62" s="662">
        <f t="shared" si="8"/>
        <v>0</v>
      </c>
      <c r="W62" s="663">
        <f t="shared" si="9"/>
        <v>1</v>
      </c>
      <c r="X62" s="664">
        <f t="shared" si="10"/>
        <v>0</v>
      </c>
      <c r="Y62" s="663">
        <f t="shared" si="11"/>
        <v>80</v>
      </c>
    </row>
    <row r="63" spans="1:25" s="363" customFormat="1" ht="42" customHeight="1">
      <c r="A63" s="665"/>
      <c r="B63" s="365" t="s">
        <v>488</v>
      </c>
      <c r="C63" s="365" t="s">
        <v>2928</v>
      </c>
      <c r="D63" s="365" t="s">
        <v>7</v>
      </c>
      <c r="E63" s="365" t="s">
        <v>1903</v>
      </c>
      <c r="F63" s="366" t="str">
        <f t="shared" si="6"/>
        <v>宇部市西小串五丁目6番14-8</v>
      </c>
      <c r="G63" s="366" t="s">
        <v>2585</v>
      </c>
      <c r="H63" s="367">
        <v>26390</v>
      </c>
      <c r="I63" s="401">
        <v>90</v>
      </c>
      <c r="J63" s="369" t="s">
        <v>1586</v>
      </c>
      <c r="K63" s="659" t="s">
        <v>251</v>
      </c>
      <c r="L63" s="660">
        <v>2</v>
      </c>
      <c r="M63" s="371" t="s">
        <v>360</v>
      </c>
      <c r="N63" s="371" t="s">
        <v>254</v>
      </c>
      <c r="O63" s="371" t="s">
        <v>255</v>
      </c>
      <c r="P63" s="372" t="s">
        <v>2267</v>
      </c>
      <c r="Q63" s="372" t="s">
        <v>489</v>
      </c>
      <c r="R63" s="373" t="str">
        <f t="shared" si="7"/>
        <v>（私立）</v>
      </c>
      <c r="S63" s="661" t="s">
        <v>271</v>
      </c>
      <c r="V63" s="662">
        <f t="shared" si="8"/>
        <v>0</v>
      </c>
      <c r="W63" s="663">
        <f t="shared" si="9"/>
        <v>1</v>
      </c>
      <c r="X63" s="664">
        <f t="shared" si="10"/>
        <v>0</v>
      </c>
      <c r="Y63" s="663">
        <f t="shared" si="11"/>
        <v>90</v>
      </c>
    </row>
    <row r="64" spans="1:25" s="363" customFormat="1" ht="42" customHeight="1">
      <c r="A64" s="665"/>
      <c r="B64" s="365" t="s">
        <v>490</v>
      </c>
      <c r="C64" s="365" t="s">
        <v>2927</v>
      </c>
      <c r="D64" s="365" t="s">
        <v>4041</v>
      </c>
      <c r="E64" s="365" t="s">
        <v>2467</v>
      </c>
      <c r="F64" s="366" t="str">
        <f t="shared" si="6"/>
        <v>宇部市今村北五丁目2-32</v>
      </c>
      <c r="G64" s="366" t="s">
        <v>1156</v>
      </c>
      <c r="H64" s="367">
        <v>27485</v>
      </c>
      <c r="I64" s="401">
        <v>30</v>
      </c>
      <c r="J64" s="369" t="s">
        <v>1587</v>
      </c>
      <c r="K64" s="659" t="s">
        <v>251</v>
      </c>
      <c r="L64" s="660">
        <v>2</v>
      </c>
      <c r="M64" s="371" t="s">
        <v>360</v>
      </c>
      <c r="N64" s="371" t="s">
        <v>254</v>
      </c>
      <c r="O64" s="371" t="s">
        <v>255</v>
      </c>
      <c r="P64" s="372" t="s">
        <v>2333</v>
      </c>
      <c r="Q64" s="372" t="s">
        <v>491</v>
      </c>
      <c r="R64" s="373" t="str">
        <f t="shared" si="7"/>
        <v>（私立）</v>
      </c>
      <c r="S64" s="661" t="s">
        <v>271</v>
      </c>
      <c r="V64" s="662">
        <f t="shared" si="8"/>
        <v>0</v>
      </c>
      <c r="W64" s="663">
        <f t="shared" si="9"/>
        <v>1</v>
      </c>
      <c r="X64" s="664">
        <f t="shared" si="10"/>
        <v>0</v>
      </c>
      <c r="Y64" s="663">
        <f t="shared" si="11"/>
        <v>30</v>
      </c>
    </row>
    <row r="65" spans="1:25" s="363" customFormat="1" ht="42" customHeight="1">
      <c r="A65" s="665"/>
      <c r="B65" s="365" t="s">
        <v>492</v>
      </c>
      <c r="C65" s="365" t="s">
        <v>2926</v>
      </c>
      <c r="D65" s="365" t="s">
        <v>2925</v>
      </c>
      <c r="E65" s="365" t="s">
        <v>2141</v>
      </c>
      <c r="F65" s="366" t="str">
        <f t="shared" si="6"/>
        <v>宇部市西平原二丁目9番15号</v>
      </c>
      <c r="G65" s="366" t="s">
        <v>1169</v>
      </c>
      <c r="H65" s="367">
        <v>28216</v>
      </c>
      <c r="I65" s="401">
        <v>130</v>
      </c>
      <c r="J65" s="369" t="s">
        <v>1588</v>
      </c>
      <c r="K65" s="659" t="s">
        <v>251</v>
      </c>
      <c r="L65" s="660">
        <v>2</v>
      </c>
      <c r="M65" s="371" t="s">
        <v>360</v>
      </c>
      <c r="N65" s="371" t="s">
        <v>254</v>
      </c>
      <c r="O65" s="371" t="s">
        <v>255</v>
      </c>
      <c r="P65" s="372" t="s">
        <v>953</v>
      </c>
      <c r="Q65" s="372" t="s">
        <v>493</v>
      </c>
      <c r="R65" s="373" t="str">
        <f t="shared" si="7"/>
        <v>（私立）</v>
      </c>
      <c r="S65" s="661" t="s">
        <v>271</v>
      </c>
      <c r="V65" s="662">
        <f t="shared" si="8"/>
        <v>0</v>
      </c>
      <c r="W65" s="663">
        <f t="shared" si="9"/>
        <v>1</v>
      </c>
      <c r="X65" s="664">
        <f t="shared" si="10"/>
        <v>0</v>
      </c>
      <c r="Y65" s="663">
        <f t="shared" si="11"/>
        <v>130</v>
      </c>
    </row>
    <row r="66" spans="1:25" s="363" customFormat="1" ht="42" customHeight="1">
      <c r="A66" s="665"/>
      <c r="B66" s="365" t="s">
        <v>494</v>
      </c>
      <c r="C66" s="365" t="s">
        <v>2924</v>
      </c>
      <c r="D66" s="365" t="s">
        <v>9</v>
      </c>
      <c r="E66" s="365" t="s">
        <v>495</v>
      </c>
      <c r="F66" s="366" t="str">
        <f t="shared" si="6"/>
        <v>宇部市妻崎開作246番地5</v>
      </c>
      <c r="G66" s="366" t="s">
        <v>1155</v>
      </c>
      <c r="H66" s="367">
        <v>28581</v>
      </c>
      <c r="I66" s="401">
        <v>140</v>
      </c>
      <c r="J66" s="369" t="s">
        <v>1589</v>
      </c>
      <c r="K66" s="659" t="s">
        <v>251</v>
      </c>
      <c r="L66" s="660">
        <v>2</v>
      </c>
      <c r="M66" s="371" t="s">
        <v>360</v>
      </c>
      <c r="N66" s="371" t="s">
        <v>254</v>
      </c>
      <c r="O66" s="371" t="s">
        <v>255</v>
      </c>
      <c r="P66" s="372" t="s">
        <v>954</v>
      </c>
      <c r="Q66" s="372" t="s">
        <v>496</v>
      </c>
      <c r="R66" s="373" t="str">
        <f t="shared" si="7"/>
        <v>（私立）</v>
      </c>
      <c r="S66" s="661" t="s">
        <v>271</v>
      </c>
      <c r="V66" s="662">
        <f t="shared" si="8"/>
        <v>0</v>
      </c>
      <c r="W66" s="663">
        <f t="shared" si="9"/>
        <v>1</v>
      </c>
      <c r="X66" s="664">
        <f t="shared" si="10"/>
        <v>0</v>
      </c>
      <c r="Y66" s="663">
        <f t="shared" si="11"/>
        <v>140</v>
      </c>
    </row>
    <row r="67" spans="1:25" s="363" customFormat="1" ht="42" customHeight="1">
      <c r="A67" s="665"/>
      <c r="B67" s="365" t="s">
        <v>497</v>
      </c>
      <c r="C67" s="365" t="s">
        <v>2923</v>
      </c>
      <c r="D67" s="365" t="s">
        <v>10</v>
      </c>
      <c r="E67" s="365" t="s">
        <v>498</v>
      </c>
      <c r="F67" s="366" t="str">
        <f t="shared" si="6"/>
        <v>宇部市南小羽山一丁目5番6号</v>
      </c>
      <c r="G67" s="366" t="s">
        <v>1170</v>
      </c>
      <c r="H67" s="367">
        <v>29312</v>
      </c>
      <c r="I67" s="401">
        <v>110</v>
      </c>
      <c r="J67" s="369" t="s">
        <v>1590</v>
      </c>
      <c r="K67" s="659" t="s">
        <v>251</v>
      </c>
      <c r="L67" s="660">
        <v>2</v>
      </c>
      <c r="M67" s="371" t="s">
        <v>360</v>
      </c>
      <c r="N67" s="371" t="s">
        <v>254</v>
      </c>
      <c r="O67" s="371" t="s">
        <v>255</v>
      </c>
      <c r="P67" s="372" t="s">
        <v>955</v>
      </c>
      <c r="Q67" s="372" t="s">
        <v>499</v>
      </c>
      <c r="R67" s="373" t="str">
        <f t="shared" si="7"/>
        <v>（私立）</v>
      </c>
      <c r="S67" s="661" t="s">
        <v>271</v>
      </c>
      <c r="V67" s="662">
        <f t="shared" si="8"/>
        <v>0</v>
      </c>
      <c r="W67" s="663">
        <f t="shared" si="9"/>
        <v>1</v>
      </c>
      <c r="X67" s="664">
        <f t="shared" si="10"/>
        <v>0</v>
      </c>
      <c r="Y67" s="663">
        <f t="shared" si="11"/>
        <v>110</v>
      </c>
    </row>
    <row r="68" spans="1:25" s="363" customFormat="1" ht="42" customHeight="1">
      <c r="A68" s="665"/>
      <c r="B68" s="365" t="s">
        <v>500</v>
      </c>
      <c r="C68" s="365" t="s">
        <v>2922</v>
      </c>
      <c r="D68" s="365" t="s">
        <v>4042</v>
      </c>
      <c r="E68" s="365" t="s">
        <v>3469</v>
      </c>
      <c r="F68" s="366" t="str">
        <f t="shared" si="6"/>
        <v>宇部市木田29番地2</v>
      </c>
      <c r="G68" s="366" t="s">
        <v>1171</v>
      </c>
      <c r="H68" s="367">
        <v>29312</v>
      </c>
      <c r="I68" s="401">
        <v>30</v>
      </c>
      <c r="J68" s="369" t="s">
        <v>1591</v>
      </c>
      <c r="K68" s="659" t="s">
        <v>251</v>
      </c>
      <c r="L68" s="660">
        <v>2</v>
      </c>
      <c r="M68" s="371" t="s">
        <v>360</v>
      </c>
      <c r="N68" s="371" t="s">
        <v>254</v>
      </c>
      <c r="O68" s="371" t="s">
        <v>255</v>
      </c>
      <c r="P68" s="372" t="s">
        <v>956</v>
      </c>
      <c r="Q68" s="372" t="s">
        <v>501</v>
      </c>
      <c r="R68" s="373" t="str">
        <f t="shared" si="7"/>
        <v>（私立）</v>
      </c>
      <c r="S68" s="661" t="s">
        <v>271</v>
      </c>
      <c r="V68" s="662">
        <f t="shared" si="8"/>
        <v>0</v>
      </c>
      <c r="W68" s="663">
        <f t="shared" si="9"/>
        <v>1</v>
      </c>
      <c r="X68" s="664">
        <f t="shared" si="10"/>
        <v>0</v>
      </c>
      <c r="Y68" s="663">
        <f t="shared" si="11"/>
        <v>30</v>
      </c>
    </row>
    <row r="69" spans="1:25" s="363" customFormat="1" ht="42" customHeight="1">
      <c r="A69" s="665"/>
      <c r="B69" s="365" t="s">
        <v>502</v>
      </c>
      <c r="C69" s="365" t="s">
        <v>2921</v>
      </c>
      <c r="D69" s="365" t="s">
        <v>11</v>
      </c>
      <c r="E69" s="365" t="s">
        <v>3470</v>
      </c>
      <c r="F69" s="366" t="str">
        <f t="shared" si="6"/>
        <v>宇部市東岐波4364番地2</v>
      </c>
      <c r="G69" s="366" t="s">
        <v>1047</v>
      </c>
      <c r="H69" s="367">
        <v>29677</v>
      </c>
      <c r="I69" s="401">
        <v>60</v>
      </c>
      <c r="J69" s="369" t="s">
        <v>1592</v>
      </c>
      <c r="K69" s="659" t="s">
        <v>251</v>
      </c>
      <c r="L69" s="660">
        <v>2</v>
      </c>
      <c r="M69" s="371" t="s">
        <v>360</v>
      </c>
      <c r="N69" s="371" t="s">
        <v>254</v>
      </c>
      <c r="O69" s="371" t="s">
        <v>255</v>
      </c>
      <c r="P69" s="372" t="s">
        <v>957</v>
      </c>
      <c r="Q69" s="372" t="s">
        <v>503</v>
      </c>
      <c r="R69" s="373" t="str">
        <f t="shared" si="7"/>
        <v>（私立）</v>
      </c>
      <c r="S69" s="661" t="s">
        <v>271</v>
      </c>
      <c r="V69" s="662">
        <f t="shared" si="8"/>
        <v>0</v>
      </c>
      <c r="W69" s="663">
        <f t="shared" si="9"/>
        <v>1</v>
      </c>
      <c r="X69" s="664">
        <f t="shared" si="10"/>
        <v>0</v>
      </c>
      <c r="Y69" s="663">
        <f t="shared" si="11"/>
        <v>60</v>
      </c>
    </row>
    <row r="70" spans="1:25" s="363" customFormat="1" ht="42" customHeight="1">
      <c r="A70" s="665"/>
      <c r="B70" s="365" t="s">
        <v>504</v>
      </c>
      <c r="C70" s="365" t="s">
        <v>2920</v>
      </c>
      <c r="D70" s="365" t="s">
        <v>2919</v>
      </c>
      <c r="E70" s="365" t="s">
        <v>1904</v>
      </c>
      <c r="F70" s="366" t="str">
        <f t="shared" si="6"/>
        <v>宇部市小野8298番地1</v>
      </c>
      <c r="G70" s="366" t="s">
        <v>1172</v>
      </c>
      <c r="H70" s="367">
        <v>30407</v>
      </c>
      <c r="I70" s="658">
        <v>20</v>
      </c>
      <c r="J70" s="369" t="s">
        <v>1593</v>
      </c>
      <c r="K70" s="659" t="s">
        <v>251</v>
      </c>
      <c r="L70" s="660">
        <v>2</v>
      </c>
      <c r="M70" s="371" t="s">
        <v>360</v>
      </c>
      <c r="N70" s="371" t="s">
        <v>254</v>
      </c>
      <c r="O70" s="371" t="s">
        <v>255</v>
      </c>
      <c r="P70" s="372" t="s">
        <v>958</v>
      </c>
      <c r="Q70" s="372" t="s">
        <v>505</v>
      </c>
      <c r="R70" s="373" t="str">
        <f t="shared" si="7"/>
        <v>（私立）</v>
      </c>
      <c r="S70" s="661" t="s">
        <v>271</v>
      </c>
      <c r="V70" s="662">
        <f t="shared" si="8"/>
        <v>0</v>
      </c>
      <c r="W70" s="663">
        <f t="shared" si="9"/>
        <v>1</v>
      </c>
      <c r="X70" s="664">
        <f t="shared" si="10"/>
        <v>0</v>
      </c>
      <c r="Y70" s="663">
        <f t="shared" si="11"/>
        <v>20</v>
      </c>
    </row>
    <row r="71" spans="1:25" s="363" customFormat="1" ht="42" customHeight="1">
      <c r="A71" s="665"/>
      <c r="B71" s="365" t="s">
        <v>506</v>
      </c>
      <c r="C71" s="365" t="s">
        <v>2918</v>
      </c>
      <c r="D71" s="365" t="s">
        <v>2917</v>
      </c>
      <c r="E71" s="365" t="s">
        <v>2916</v>
      </c>
      <c r="F71" s="366" t="str">
        <f t="shared" si="6"/>
        <v>宇部市東小羽山町二丁目5番7号</v>
      </c>
      <c r="G71" s="366" t="s">
        <v>1173</v>
      </c>
      <c r="H71" s="367">
        <v>31138</v>
      </c>
      <c r="I71" s="401">
        <v>60</v>
      </c>
      <c r="J71" s="369" t="s">
        <v>1594</v>
      </c>
      <c r="K71" s="659"/>
      <c r="L71" s="660">
        <v>2</v>
      </c>
      <c r="M71" s="371" t="s">
        <v>360</v>
      </c>
      <c r="N71" s="371" t="s">
        <v>254</v>
      </c>
      <c r="O71" s="371" t="s">
        <v>255</v>
      </c>
      <c r="P71" s="372" t="s">
        <v>959</v>
      </c>
      <c r="Q71" s="372" t="s">
        <v>507</v>
      </c>
      <c r="R71" s="373" t="str">
        <f t="shared" si="7"/>
        <v>（私立）</v>
      </c>
      <c r="S71" s="661" t="s">
        <v>271</v>
      </c>
      <c r="V71" s="662">
        <f t="shared" si="8"/>
        <v>0</v>
      </c>
      <c r="W71" s="663">
        <f t="shared" si="9"/>
        <v>1</v>
      </c>
      <c r="X71" s="664">
        <f t="shared" si="10"/>
        <v>0</v>
      </c>
      <c r="Y71" s="663">
        <f t="shared" si="11"/>
        <v>60</v>
      </c>
    </row>
    <row r="72" spans="1:25" s="363" customFormat="1" ht="42" customHeight="1">
      <c r="A72" s="665"/>
      <c r="B72" s="365" t="s">
        <v>508</v>
      </c>
      <c r="C72" s="365" t="s">
        <v>6</v>
      </c>
      <c r="D72" s="365" t="s">
        <v>12</v>
      </c>
      <c r="E72" s="365" t="s">
        <v>801</v>
      </c>
      <c r="F72" s="366" t="str">
        <f t="shared" si="6"/>
        <v>宇部市あすとぴあ七丁目1番1号</v>
      </c>
      <c r="G72" s="366" t="s">
        <v>1174</v>
      </c>
      <c r="H72" s="367">
        <v>39539</v>
      </c>
      <c r="I72" s="401">
        <v>60</v>
      </c>
      <c r="J72" s="369" t="s">
        <v>1595</v>
      </c>
      <c r="K72" s="659"/>
      <c r="L72" s="660">
        <v>2</v>
      </c>
      <c r="M72" s="371" t="s">
        <v>360</v>
      </c>
      <c r="N72" s="371" t="s">
        <v>254</v>
      </c>
      <c r="O72" s="371" t="s">
        <v>255</v>
      </c>
      <c r="P72" s="372" t="s">
        <v>960</v>
      </c>
      <c r="Q72" s="372" t="s">
        <v>2915</v>
      </c>
      <c r="R72" s="373" t="str">
        <f t="shared" si="7"/>
        <v>（私立）</v>
      </c>
      <c r="S72" s="661" t="s">
        <v>271</v>
      </c>
      <c r="V72" s="662">
        <f t="shared" si="8"/>
        <v>0</v>
      </c>
      <c r="W72" s="663">
        <f t="shared" si="9"/>
        <v>1</v>
      </c>
      <c r="X72" s="664">
        <f t="shared" si="10"/>
        <v>0</v>
      </c>
      <c r="Y72" s="663">
        <f t="shared" si="11"/>
        <v>60</v>
      </c>
    </row>
    <row r="73" spans="1:25" s="363" customFormat="1" ht="34.5" customHeight="1">
      <c r="A73" s="670" t="s">
        <v>282</v>
      </c>
      <c r="B73" s="366"/>
      <c r="C73" s="671" t="str">
        <f>"〔施設"&amp;M297&amp;"（公立"&amp;H297&amp;"、"&amp;"私立"&amp;I297&amp;"）"&amp;"  定員"&amp;N297&amp;"（公立"&amp;J297&amp;"、私立"&amp;K297&amp;"）〕"</f>
        <v>〔施設38（公立11、私立27）  定員3818（公立1110、私立2708）〕</v>
      </c>
      <c r="D73" s="366"/>
      <c r="E73" s="366"/>
      <c r="F73" s="366"/>
      <c r="G73" s="366"/>
      <c r="H73" s="367"/>
      <c r="I73" s="658"/>
      <c r="J73" s="369"/>
      <c r="K73" s="659"/>
      <c r="L73" s="672"/>
      <c r="M73" s="673"/>
      <c r="N73" s="673"/>
      <c r="O73" s="673"/>
      <c r="P73" s="674"/>
      <c r="Q73" s="674"/>
      <c r="R73" s="675"/>
      <c r="S73" s="676"/>
      <c r="V73" s="662"/>
      <c r="W73" s="663"/>
      <c r="X73" s="664"/>
      <c r="Y73" s="663"/>
    </row>
    <row r="74" spans="1:25" s="363" customFormat="1" ht="39.75" customHeight="1">
      <c r="A74" s="657">
        <f>M297</f>
        <v>38</v>
      </c>
      <c r="B74" s="365" t="s">
        <v>514</v>
      </c>
      <c r="C74" s="365" t="s">
        <v>216</v>
      </c>
      <c r="D74" s="365" t="s">
        <v>216</v>
      </c>
      <c r="E74" s="365" t="s">
        <v>2468</v>
      </c>
      <c r="F74" s="366" t="str">
        <f>O74&amp;P74</f>
        <v>山口市旭通り一丁目6-19</v>
      </c>
      <c r="G74" s="366" t="s">
        <v>1175</v>
      </c>
      <c r="H74" s="367">
        <v>19450</v>
      </c>
      <c r="I74" s="401">
        <v>150</v>
      </c>
      <c r="J74" s="369" t="s">
        <v>1596</v>
      </c>
      <c r="K74" s="659" t="s">
        <v>251</v>
      </c>
      <c r="L74" s="660">
        <v>1</v>
      </c>
      <c r="M74" s="371" t="s">
        <v>360</v>
      </c>
      <c r="N74" s="371" t="s">
        <v>215</v>
      </c>
      <c r="O74" s="371" t="s">
        <v>216</v>
      </c>
      <c r="P74" s="372" t="s">
        <v>3014</v>
      </c>
      <c r="Q74" s="372" t="s">
        <v>515</v>
      </c>
      <c r="R74" s="373" t="str">
        <f>IF(S74="","",IF(OR(S74="国",S74="県",S74="市町",S74="組合その他"),"（公立）","（私立）"))</f>
        <v>（公立）</v>
      </c>
      <c r="S74" s="661" t="s">
        <v>273</v>
      </c>
      <c r="V74" s="662">
        <f>IF(R74="（公立）",1,0)</f>
        <v>1</v>
      </c>
      <c r="W74" s="663">
        <f>IF(R74="（私立）",1,0)</f>
        <v>0</v>
      </c>
      <c r="X74" s="664">
        <f>IF(R74="（公立）",I74,0)</f>
        <v>150</v>
      </c>
      <c r="Y74" s="663">
        <f>IF(R74="（私立）",I74,0)</f>
        <v>0</v>
      </c>
    </row>
    <row r="75" spans="1:25" s="363" customFormat="1" ht="39.75" customHeight="1">
      <c r="A75" s="665"/>
      <c r="B75" s="365" t="s">
        <v>529</v>
      </c>
      <c r="C75" s="365" t="s">
        <v>140</v>
      </c>
      <c r="D75" s="365" t="s">
        <v>140</v>
      </c>
      <c r="E75" s="365" t="s">
        <v>3471</v>
      </c>
      <c r="F75" s="366" t="str">
        <f>O75&amp;P75</f>
        <v>山口市小郡下郷1628-18</v>
      </c>
      <c r="G75" s="366" t="s">
        <v>3472</v>
      </c>
      <c r="H75" s="367">
        <v>19876</v>
      </c>
      <c r="I75" s="401">
        <v>90</v>
      </c>
      <c r="J75" s="369" t="s">
        <v>1597</v>
      </c>
      <c r="K75" s="659" t="s">
        <v>251</v>
      </c>
      <c r="L75" s="660">
        <v>1</v>
      </c>
      <c r="M75" s="371" t="s">
        <v>360</v>
      </c>
      <c r="N75" s="371">
        <v>35203</v>
      </c>
      <c r="O75" s="371" t="s">
        <v>140</v>
      </c>
      <c r="P75" s="372" t="s">
        <v>530</v>
      </c>
      <c r="Q75" s="372" t="s">
        <v>531</v>
      </c>
      <c r="R75" s="373" t="str">
        <f>IF(S75="","",IF(OR(S75="国",S75="県",S75="市町",S75="組合その他"),"（公立）","（私立）"))</f>
        <v>（公立）</v>
      </c>
      <c r="S75" s="661" t="s">
        <v>273</v>
      </c>
      <c r="V75" s="662">
        <f>IF(R75="（公立）",1,0)</f>
        <v>1</v>
      </c>
      <c r="W75" s="663">
        <f>IF(R75="（私立）",1,0)</f>
        <v>0</v>
      </c>
      <c r="X75" s="664">
        <f>IF(R75="（公立）",I75,0)</f>
        <v>90</v>
      </c>
      <c r="Y75" s="663">
        <f>IF(R75="（私立）",I75,0)</f>
        <v>0</v>
      </c>
    </row>
    <row r="76" spans="1:25" s="363" customFormat="1" ht="39.75" customHeight="1">
      <c r="A76" s="657"/>
      <c r="B76" s="365" t="s">
        <v>516</v>
      </c>
      <c r="C76" s="365" t="s">
        <v>216</v>
      </c>
      <c r="D76" s="365" t="s">
        <v>216</v>
      </c>
      <c r="E76" s="365" t="s">
        <v>3000</v>
      </c>
      <c r="F76" s="366" t="str">
        <f>O76&amp;P76</f>
        <v>山口市陶4666-1</v>
      </c>
      <c r="G76" s="366" t="s">
        <v>1176</v>
      </c>
      <c r="H76" s="367">
        <v>19906</v>
      </c>
      <c r="I76" s="401">
        <v>80</v>
      </c>
      <c r="J76" s="369" t="s">
        <v>1598</v>
      </c>
      <c r="K76" s="659"/>
      <c r="L76" s="660">
        <v>1</v>
      </c>
      <c r="M76" s="371" t="s">
        <v>360</v>
      </c>
      <c r="N76" s="371" t="s">
        <v>215</v>
      </c>
      <c r="O76" s="371" t="s">
        <v>216</v>
      </c>
      <c r="P76" s="372" t="s">
        <v>1599</v>
      </c>
      <c r="Q76" s="372" t="s">
        <v>517</v>
      </c>
      <c r="R76" s="373" t="str">
        <f aca="true" t="shared" si="12" ref="R76:R101">IF(S76="","",IF(OR(S76="国",S76="県",S76="市町",S76="組合その他"),"（公立）","（私立）"))</f>
        <v>（公立）</v>
      </c>
      <c r="S76" s="661" t="s">
        <v>273</v>
      </c>
      <c r="V76" s="662">
        <f aca="true" t="shared" si="13" ref="V76:V101">IF(R76="（公立）",1,0)</f>
        <v>1</v>
      </c>
      <c r="W76" s="663">
        <f aca="true" t="shared" si="14" ref="W76:W101">IF(R76="（私立）",1,0)</f>
        <v>0</v>
      </c>
      <c r="X76" s="664">
        <f aca="true" t="shared" si="15" ref="X76:X111">IF(R76="（公立）",I76,0)</f>
        <v>80</v>
      </c>
      <c r="Y76" s="663">
        <f aca="true" t="shared" si="16" ref="Y76:Y109">IF(R76="（私立）",I76,0)</f>
        <v>0</v>
      </c>
    </row>
    <row r="77" spans="1:25" s="363" customFormat="1" ht="39.75" customHeight="1">
      <c r="A77" s="665"/>
      <c r="B77" s="365" t="s">
        <v>534</v>
      </c>
      <c r="C77" s="365" t="s">
        <v>140</v>
      </c>
      <c r="D77" s="365" t="s">
        <v>140</v>
      </c>
      <c r="E77" s="365" t="s">
        <v>3001</v>
      </c>
      <c r="F77" s="366" t="str">
        <f>O77&amp;P77</f>
        <v>山口市阿知須2735-1</v>
      </c>
      <c r="G77" s="366" t="s">
        <v>1031</v>
      </c>
      <c r="H77" s="367">
        <v>19906</v>
      </c>
      <c r="I77" s="401">
        <v>120</v>
      </c>
      <c r="J77" s="369" t="s">
        <v>1600</v>
      </c>
      <c r="K77" s="659" t="s">
        <v>251</v>
      </c>
      <c r="L77" s="660">
        <v>1</v>
      </c>
      <c r="M77" s="371" t="s">
        <v>360</v>
      </c>
      <c r="N77" s="371">
        <v>35203</v>
      </c>
      <c r="O77" s="371" t="s">
        <v>140</v>
      </c>
      <c r="P77" s="372" t="s">
        <v>535</v>
      </c>
      <c r="Q77" s="372" t="s">
        <v>536</v>
      </c>
      <c r="R77" s="373" t="str">
        <f t="shared" si="12"/>
        <v>（公立）</v>
      </c>
      <c r="S77" s="661" t="s">
        <v>273</v>
      </c>
      <c r="V77" s="662">
        <f t="shared" si="13"/>
        <v>1</v>
      </c>
      <c r="W77" s="663">
        <f t="shared" si="14"/>
        <v>0</v>
      </c>
      <c r="X77" s="664">
        <f t="shared" si="15"/>
        <v>120</v>
      </c>
      <c r="Y77" s="663">
        <f t="shared" si="16"/>
        <v>0</v>
      </c>
    </row>
    <row r="78" spans="1:25" s="363" customFormat="1" ht="39.75" customHeight="1">
      <c r="A78" s="665"/>
      <c r="B78" s="365" t="s">
        <v>527</v>
      </c>
      <c r="C78" s="365" t="s">
        <v>140</v>
      </c>
      <c r="D78" s="365" t="s">
        <v>140</v>
      </c>
      <c r="E78" s="365" t="s">
        <v>2505</v>
      </c>
      <c r="F78" s="366" t="str">
        <f aca="true" t="shared" si="17" ref="F78:F102">O78&amp;P78</f>
        <v>山口市徳地堀1616</v>
      </c>
      <c r="G78" s="366" t="s">
        <v>1177</v>
      </c>
      <c r="H78" s="367">
        <v>20941</v>
      </c>
      <c r="I78" s="658">
        <v>20</v>
      </c>
      <c r="J78" s="369" t="s">
        <v>1601</v>
      </c>
      <c r="K78" s="659" t="s">
        <v>251</v>
      </c>
      <c r="L78" s="660">
        <v>1</v>
      </c>
      <c r="M78" s="371" t="s">
        <v>360</v>
      </c>
      <c r="N78" s="371">
        <v>35203</v>
      </c>
      <c r="O78" s="371" t="s">
        <v>140</v>
      </c>
      <c r="P78" s="372" t="s">
        <v>353</v>
      </c>
      <c r="Q78" s="372" t="s">
        <v>528</v>
      </c>
      <c r="R78" s="373" t="str">
        <f t="shared" si="12"/>
        <v>（公立）</v>
      </c>
      <c r="S78" s="661" t="s">
        <v>273</v>
      </c>
      <c r="V78" s="662">
        <f t="shared" si="13"/>
        <v>1</v>
      </c>
      <c r="W78" s="663">
        <f t="shared" si="14"/>
        <v>0</v>
      </c>
      <c r="X78" s="664">
        <f t="shared" si="15"/>
        <v>20</v>
      </c>
      <c r="Y78" s="663">
        <f t="shared" si="16"/>
        <v>0</v>
      </c>
    </row>
    <row r="79" spans="1:25" s="363" customFormat="1" ht="39.75" customHeight="1">
      <c r="A79" s="665"/>
      <c r="B79" s="365" t="s">
        <v>532</v>
      </c>
      <c r="C79" s="365" t="s">
        <v>140</v>
      </c>
      <c r="D79" s="365" t="s">
        <v>140</v>
      </c>
      <c r="E79" s="365" t="s">
        <v>2469</v>
      </c>
      <c r="F79" s="366" t="str">
        <f t="shared" si="17"/>
        <v>山口市小郡新町一丁目18-27</v>
      </c>
      <c r="G79" s="366" t="s">
        <v>1111</v>
      </c>
      <c r="H79" s="367">
        <v>21732</v>
      </c>
      <c r="I79" s="401">
        <v>140</v>
      </c>
      <c r="J79" s="369" t="s">
        <v>1602</v>
      </c>
      <c r="K79" s="659" t="s">
        <v>251</v>
      </c>
      <c r="L79" s="660">
        <v>1</v>
      </c>
      <c r="M79" s="371" t="s">
        <v>360</v>
      </c>
      <c r="N79" s="371">
        <v>35203</v>
      </c>
      <c r="O79" s="371" t="s">
        <v>140</v>
      </c>
      <c r="P79" s="372" t="s">
        <v>3015</v>
      </c>
      <c r="Q79" s="372" t="s">
        <v>533</v>
      </c>
      <c r="R79" s="373" t="str">
        <f t="shared" si="12"/>
        <v>（公立）</v>
      </c>
      <c r="S79" s="661" t="s">
        <v>273</v>
      </c>
      <c r="V79" s="662">
        <f t="shared" si="13"/>
        <v>1</v>
      </c>
      <c r="W79" s="663">
        <f t="shared" si="14"/>
        <v>0</v>
      </c>
      <c r="X79" s="664">
        <f t="shared" si="15"/>
        <v>140</v>
      </c>
      <c r="Y79" s="663">
        <f t="shared" si="16"/>
        <v>0</v>
      </c>
    </row>
    <row r="80" spans="1:25" s="363" customFormat="1" ht="39.75" customHeight="1">
      <c r="A80" s="665"/>
      <c r="B80" s="365" t="s">
        <v>518</v>
      </c>
      <c r="C80" s="365" t="s">
        <v>216</v>
      </c>
      <c r="D80" s="365" t="s">
        <v>216</v>
      </c>
      <c r="E80" s="365" t="s">
        <v>2334</v>
      </c>
      <c r="F80" s="366" t="str">
        <f t="shared" si="17"/>
        <v>山口市東山二丁目2-27</v>
      </c>
      <c r="G80" s="366" t="s">
        <v>1178</v>
      </c>
      <c r="H80" s="367">
        <v>19694</v>
      </c>
      <c r="I80" s="401">
        <v>120</v>
      </c>
      <c r="J80" s="369" t="s">
        <v>1603</v>
      </c>
      <c r="K80" s="659" t="s">
        <v>251</v>
      </c>
      <c r="L80" s="660">
        <v>1</v>
      </c>
      <c r="M80" s="371" t="s">
        <v>360</v>
      </c>
      <c r="N80" s="371" t="s">
        <v>215</v>
      </c>
      <c r="O80" s="371" t="s">
        <v>216</v>
      </c>
      <c r="P80" s="372" t="s">
        <v>3016</v>
      </c>
      <c r="Q80" s="372" t="s">
        <v>519</v>
      </c>
      <c r="R80" s="373" t="str">
        <f t="shared" si="12"/>
        <v>（公立）</v>
      </c>
      <c r="S80" s="661" t="s">
        <v>273</v>
      </c>
      <c r="V80" s="662">
        <f t="shared" si="13"/>
        <v>1</v>
      </c>
      <c r="W80" s="663">
        <f t="shared" si="14"/>
        <v>0</v>
      </c>
      <c r="X80" s="664">
        <f t="shared" si="15"/>
        <v>120</v>
      </c>
      <c r="Y80" s="663">
        <f t="shared" si="16"/>
        <v>0</v>
      </c>
    </row>
    <row r="81" spans="1:25" s="363" customFormat="1" ht="39.75" customHeight="1">
      <c r="A81" s="665"/>
      <c r="B81" s="365" t="s">
        <v>520</v>
      </c>
      <c r="C81" s="365" t="s">
        <v>216</v>
      </c>
      <c r="D81" s="365" t="s">
        <v>216</v>
      </c>
      <c r="E81" s="365" t="s">
        <v>2506</v>
      </c>
      <c r="F81" s="366" t="str">
        <f t="shared" si="17"/>
        <v>山口市大内矢田北三丁目4－23</v>
      </c>
      <c r="G81" s="366" t="s">
        <v>3017</v>
      </c>
      <c r="H81" s="367">
        <v>23132</v>
      </c>
      <c r="I81" s="401">
        <v>120</v>
      </c>
      <c r="J81" s="369" t="s">
        <v>1604</v>
      </c>
      <c r="K81" s="659" t="s">
        <v>251</v>
      </c>
      <c r="L81" s="660">
        <v>1</v>
      </c>
      <c r="M81" s="371" t="s">
        <v>360</v>
      </c>
      <c r="N81" s="371" t="s">
        <v>215</v>
      </c>
      <c r="O81" s="371" t="s">
        <v>216</v>
      </c>
      <c r="P81" s="372" t="s">
        <v>3018</v>
      </c>
      <c r="Q81" s="372" t="s">
        <v>521</v>
      </c>
      <c r="R81" s="373" t="str">
        <f t="shared" si="12"/>
        <v>（公立）</v>
      </c>
      <c r="S81" s="661" t="s">
        <v>273</v>
      </c>
      <c r="V81" s="662">
        <f t="shared" si="13"/>
        <v>1</v>
      </c>
      <c r="W81" s="663">
        <f t="shared" si="14"/>
        <v>0</v>
      </c>
      <c r="X81" s="664">
        <f t="shared" si="15"/>
        <v>120</v>
      </c>
      <c r="Y81" s="663">
        <f t="shared" si="16"/>
        <v>0</v>
      </c>
    </row>
    <row r="82" spans="1:25" s="363" customFormat="1" ht="39.75" customHeight="1">
      <c r="A82" s="665"/>
      <c r="B82" s="365" t="s">
        <v>522</v>
      </c>
      <c r="C82" s="365" t="s">
        <v>216</v>
      </c>
      <c r="D82" s="365" t="s">
        <v>216</v>
      </c>
      <c r="E82" s="365" t="s">
        <v>4053</v>
      </c>
      <c r="F82" s="366" t="str">
        <f t="shared" si="17"/>
        <v>山口市楠木町1-44</v>
      </c>
      <c r="G82" s="366" t="s">
        <v>1179</v>
      </c>
      <c r="H82" s="367">
        <v>26024</v>
      </c>
      <c r="I82" s="401">
        <v>120</v>
      </c>
      <c r="J82" s="369" t="s">
        <v>1605</v>
      </c>
      <c r="K82" s="659" t="s">
        <v>251</v>
      </c>
      <c r="L82" s="660">
        <v>1</v>
      </c>
      <c r="M82" s="371" t="s">
        <v>360</v>
      </c>
      <c r="N82" s="371" t="s">
        <v>215</v>
      </c>
      <c r="O82" s="371" t="s">
        <v>216</v>
      </c>
      <c r="P82" s="372" t="s">
        <v>523</v>
      </c>
      <c r="Q82" s="372" t="s">
        <v>524</v>
      </c>
      <c r="R82" s="373" t="str">
        <f t="shared" si="12"/>
        <v>（公立）</v>
      </c>
      <c r="S82" s="661" t="s">
        <v>273</v>
      </c>
      <c r="V82" s="662">
        <f t="shared" si="13"/>
        <v>1</v>
      </c>
      <c r="W82" s="663">
        <f t="shared" si="14"/>
        <v>0</v>
      </c>
      <c r="X82" s="664">
        <f t="shared" si="15"/>
        <v>120</v>
      </c>
      <c r="Y82" s="663">
        <f t="shared" si="16"/>
        <v>0</v>
      </c>
    </row>
    <row r="83" spans="1:25" s="363" customFormat="1" ht="39.75" customHeight="1">
      <c r="A83" s="665"/>
      <c r="B83" s="365" t="s">
        <v>511</v>
      </c>
      <c r="C83" s="365" t="s">
        <v>216</v>
      </c>
      <c r="D83" s="365" t="s">
        <v>216</v>
      </c>
      <c r="E83" s="365" t="s">
        <v>3473</v>
      </c>
      <c r="F83" s="366" t="str">
        <f t="shared" si="17"/>
        <v>山口市芝崎町9-73</v>
      </c>
      <c r="G83" s="366" t="s">
        <v>1180</v>
      </c>
      <c r="H83" s="367">
        <v>26755</v>
      </c>
      <c r="I83" s="401">
        <v>110</v>
      </c>
      <c r="J83" s="369" t="s">
        <v>1606</v>
      </c>
      <c r="K83" s="659" t="s">
        <v>251</v>
      </c>
      <c r="L83" s="660">
        <v>1</v>
      </c>
      <c r="M83" s="371" t="s">
        <v>360</v>
      </c>
      <c r="N83" s="371" t="s">
        <v>215</v>
      </c>
      <c r="O83" s="371" t="s">
        <v>216</v>
      </c>
      <c r="P83" s="372" t="s">
        <v>512</v>
      </c>
      <c r="Q83" s="372" t="s">
        <v>513</v>
      </c>
      <c r="R83" s="373" t="str">
        <f t="shared" si="12"/>
        <v>（公立）</v>
      </c>
      <c r="S83" s="661" t="s">
        <v>273</v>
      </c>
      <c r="V83" s="662">
        <f t="shared" si="13"/>
        <v>1</v>
      </c>
      <c r="W83" s="663">
        <f t="shared" si="14"/>
        <v>0</v>
      </c>
      <c r="X83" s="664">
        <f t="shared" si="15"/>
        <v>110</v>
      </c>
      <c r="Y83" s="663">
        <f t="shared" si="16"/>
        <v>0</v>
      </c>
    </row>
    <row r="84" spans="1:25" s="363" customFormat="1" ht="39.75" customHeight="1">
      <c r="A84" s="665"/>
      <c r="B84" s="365" t="s">
        <v>525</v>
      </c>
      <c r="C84" s="365" t="s">
        <v>216</v>
      </c>
      <c r="D84" s="365" t="s">
        <v>216</v>
      </c>
      <c r="E84" s="365" t="s">
        <v>4054</v>
      </c>
      <c r="F84" s="366" t="str">
        <f t="shared" si="17"/>
        <v>山口市三和町9-2</v>
      </c>
      <c r="G84" s="366" t="s">
        <v>1181</v>
      </c>
      <c r="H84" s="367">
        <v>27485</v>
      </c>
      <c r="I84" s="401">
        <v>40</v>
      </c>
      <c r="J84" s="369" t="s">
        <v>1607</v>
      </c>
      <c r="K84" s="659" t="s">
        <v>251</v>
      </c>
      <c r="L84" s="660">
        <v>1</v>
      </c>
      <c r="M84" s="371" t="s">
        <v>360</v>
      </c>
      <c r="N84" s="371" t="s">
        <v>215</v>
      </c>
      <c r="O84" s="371" t="s">
        <v>216</v>
      </c>
      <c r="P84" s="372" t="s">
        <v>1608</v>
      </c>
      <c r="Q84" s="372" t="s">
        <v>526</v>
      </c>
      <c r="R84" s="373" t="str">
        <f t="shared" si="12"/>
        <v>（公立）</v>
      </c>
      <c r="S84" s="661" t="s">
        <v>273</v>
      </c>
      <c r="V84" s="662">
        <f t="shared" si="13"/>
        <v>1</v>
      </c>
      <c r="W84" s="663">
        <f t="shared" si="14"/>
        <v>0</v>
      </c>
      <c r="X84" s="664">
        <f t="shared" si="15"/>
        <v>40</v>
      </c>
      <c r="Y84" s="663">
        <f t="shared" si="16"/>
        <v>0</v>
      </c>
    </row>
    <row r="85" spans="1:25" s="363" customFormat="1" ht="39.75" customHeight="1">
      <c r="A85" s="665"/>
      <c r="B85" s="365" t="s">
        <v>539</v>
      </c>
      <c r="C85" s="365" t="s">
        <v>2914</v>
      </c>
      <c r="D85" s="365" t="s">
        <v>2914</v>
      </c>
      <c r="E85" s="365" t="s">
        <v>3474</v>
      </c>
      <c r="F85" s="366" t="str">
        <f t="shared" si="17"/>
        <v>山口市嘉川1410-1</v>
      </c>
      <c r="G85" s="366" t="s">
        <v>1182</v>
      </c>
      <c r="H85" s="367">
        <v>17624</v>
      </c>
      <c r="I85" s="401">
        <v>50</v>
      </c>
      <c r="J85" s="369" t="s">
        <v>1609</v>
      </c>
      <c r="K85" s="659" t="s">
        <v>251</v>
      </c>
      <c r="L85" s="660">
        <v>2</v>
      </c>
      <c r="M85" s="371" t="s">
        <v>360</v>
      </c>
      <c r="N85" s="371" t="s">
        <v>215</v>
      </c>
      <c r="O85" s="371" t="s">
        <v>216</v>
      </c>
      <c r="P85" s="372" t="s">
        <v>1610</v>
      </c>
      <c r="Q85" s="372" t="s">
        <v>540</v>
      </c>
      <c r="R85" s="373" t="str">
        <f t="shared" si="12"/>
        <v>（私立）</v>
      </c>
      <c r="S85" s="661" t="s">
        <v>277</v>
      </c>
      <c r="V85" s="662">
        <f t="shared" si="13"/>
        <v>0</v>
      </c>
      <c r="W85" s="663">
        <f t="shared" si="14"/>
        <v>1</v>
      </c>
      <c r="X85" s="664">
        <f t="shared" si="15"/>
        <v>0</v>
      </c>
      <c r="Y85" s="663">
        <f t="shared" si="16"/>
        <v>50</v>
      </c>
    </row>
    <row r="86" spans="1:25" s="363" customFormat="1" ht="42" customHeight="1">
      <c r="A86" s="665"/>
      <c r="B86" s="365" t="s">
        <v>557</v>
      </c>
      <c r="C86" s="365" t="s">
        <v>2913</v>
      </c>
      <c r="D86" s="365" t="s">
        <v>2912</v>
      </c>
      <c r="E86" s="365" t="s">
        <v>558</v>
      </c>
      <c r="F86" s="366" t="str">
        <f t="shared" si="17"/>
        <v>山口市秋穂東900-7</v>
      </c>
      <c r="G86" s="366" t="s">
        <v>1184</v>
      </c>
      <c r="H86" s="367">
        <v>24342</v>
      </c>
      <c r="I86" s="401">
        <v>50</v>
      </c>
      <c r="J86" s="369" t="s">
        <v>1611</v>
      </c>
      <c r="K86" s="659" t="s">
        <v>251</v>
      </c>
      <c r="L86" s="660">
        <v>2</v>
      </c>
      <c r="M86" s="371" t="s">
        <v>360</v>
      </c>
      <c r="N86" s="371">
        <v>35203</v>
      </c>
      <c r="O86" s="371" t="s">
        <v>140</v>
      </c>
      <c r="P86" s="372" t="s">
        <v>559</v>
      </c>
      <c r="Q86" s="372" t="s">
        <v>560</v>
      </c>
      <c r="R86" s="373" t="str">
        <f t="shared" si="12"/>
        <v>（私立）</v>
      </c>
      <c r="S86" s="661" t="s">
        <v>271</v>
      </c>
      <c r="V86" s="662">
        <f t="shared" si="13"/>
        <v>0</v>
      </c>
      <c r="W86" s="663">
        <f t="shared" si="14"/>
        <v>1</v>
      </c>
      <c r="X86" s="664">
        <f t="shared" si="15"/>
        <v>0</v>
      </c>
      <c r="Y86" s="663">
        <f t="shared" si="16"/>
        <v>50</v>
      </c>
    </row>
    <row r="87" spans="1:25" s="363" customFormat="1" ht="42" customHeight="1">
      <c r="A87" s="665"/>
      <c r="B87" s="365" t="s">
        <v>2911</v>
      </c>
      <c r="C87" s="365" t="s">
        <v>1855</v>
      </c>
      <c r="D87" s="365" t="s">
        <v>3475</v>
      </c>
      <c r="E87" s="365" t="s">
        <v>2056</v>
      </c>
      <c r="F87" s="366" t="str">
        <f t="shared" si="17"/>
        <v>山口市大手町6-17</v>
      </c>
      <c r="G87" s="366" t="s">
        <v>1185</v>
      </c>
      <c r="H87" s="367">
        <v>24959</v>
      </c>
      <c r="I87" s="401">
        <v>60</v>
      </c>
      <c r="J87" s="369" t="s">
        <v>1612</v>
      </c>
      <c r="K87" s="659" t="s">
        <v>251</v>
      </c>
      <c r="L87" s="660">
        <v>2</v>
      </c>
      <c r="M87" s="371" t="s">
        <v>360</v>
      </c>
      <c r="N87" s="371" t="s">
        <v>215</v>
      </c>
      <c r="O87" s="371" t="s">
        <v>216</v>
      </c>
      <c r="P87" s="372" t="s">
        <v>544</v>
      </c>
      <c r="Q87" s="372" t="s">
        <v>545</v>
      </c>
      <c r="R87" s="373" t="str">
        <f t="shared" si="12"/>
        <v>（私立）</v>
      </c>
      <c r="S87" s="661" t="s">
        <v>271</v>
      </c>
      <c r="V87" s="662">
        <f t="shared" si="13"/>
        <v>0</v>
      </c>
      <c r="W87" s="663">
        <f t="shared" si="14"/>
        <v>1</v>
      </c>
      <c r="X87" s="664">
        <f t="shared" si="15"/>
        <v>0</v>
      </c>
      <c r="Y87" s="663">
        <f t="shared" si="16"/>
        <v>60</v>
      </c>
    </row>
    <row r="88" spans="1:25" s="363" customFormat="1" ht="42" customHeight="1">
      <c r="A88" s="665"/>
      <c r="B88" s="365" t="s">
        <v>3019</v>
      </c>
      <c r="C88" s="365" t="s">
        <v>1855</v>
      </c>
      <c r="D88" s="365" t="s">
        <v>3475</v>
      </c>
      <c r="E88" s="365" t="s">
        <v>802</v>
      </c>
      <c r="F88" s="366" t="str">
        <f t="shared" si="17"/>
        <v>山口市富田原町42-4</v>
      </c>
      <c r="G88" s="366" t="s">
        <v>1055</v>
      </c>
      <c r="H88" s="367">
        <v>25294</v>
      </c>
      <c r="I88" s="401">
        <v>210</v>
      </c>
      <c r="J88" s="369" t="s">
        <v>1613</v>
      </c>
      <c r="K88" s="659" t="s">
        <v>251</v>
      </c>
      <c r="L88" s="660">
        <v>2</v>
      </c>
      <c r="M88" s="371" t="s">
        <v>360</v>
      </c>
      <c r="N88" s="371" t="s">
        <v>215</v>
      </c>
      <c r="O88" s="371" t="s">
        <v>3020</v>
      </c>
      <c r="P88" s="372" t="s">
        <v>546</v>
      </c>
      <c r="Q88" s="372" t="s">
        <v>547</v>
      </c>
      <c r="R88" s="373" t="str">
        <f t="shared" si="12"/>
        <v>（私立）</v>
      </c>
      <c r="S88" s="661" t="s">
        <v>271</v>
      </c>
      <c r="V88" s="662">
        <f t="shared" si="13"/>
        <v>0</v>
      </c>
      <c r="W88" s="663">
        <f t="shared" si="14"/>
        <v>1</v>
      </c>
      <c r="X88" s="664">
        <f t="shared" si="15"/>
        <v>0</v>
      </c>
      <c r="Y88" s="663">
        <f t="shared" si="16"/>
        <v>210</v>
      </c>
    </row>
    <row r="89" spans="1:25" s="363" customFormat="1" ht="42" customHeight="1">
      <c r="A89" s="665"/>
      <c r="B89" s="365" t="s">
        <v>553</v>
      </c>
      <c r="C89" s="365" t="s">
        <v>3021</v>
      </c>
      <c r="D89" s="365" t="s">
        <v>3562</v>
      </c>
      <c r="E89" s="365" t="s">
        <v>554</v>
      </c>
      <c r="F89" s="366" t="str">
        <f t="shared" si="17"/>
        <v>山口市徳地島地255-1</v>
      </c>
      <c r="G89" s="366" t="s">
        <v>1183</v>
      </c>
      <c r="H89" s="367">
        <v>27211</v>
      </c>
      <c r="I89" s="401">
        <v>50</v>
      </c>
      <c r="J89" s="369" t="s">
        <v>1614</v>
      </c>
      <c r="K89" s="679"/>
      <c r="L89" s="660">
        <v>2</v>
      </c>
      <c r="M89" s="371" t="s">
        <v>360</v>
      </c>
      <c r="N89" s="371">
        <v>35203</v>
      </c>
      <c r="O89" s="371" t="s">
        <v>140</v>
      </c>
      <c r="P89" s="372" t="s">
        <v>555</v>
      </c>
      <c r="Q89" s="372" t="s">
        <v>556</v>
      </c>
      <c r="R89" s="373" t="str">
        <f t="shared" si="12"/>
        <v>（私立）</v>
      </c>
      <c r="S89" s="661" t="s">
        <v>271</v>
      </c>
      <c r="V89" s="662">
        <f t="shared" si="13"/>
        <v>0</v>
      </c>
      <c r="W89" s="663">
        <f t="shared" si="14"/>
        <v>1</v>
      </c>
      <c r="X89" s="664">
        <f t="shared" si="15"/>
        <v>0</v>
      </c>
      <c r="Y89" s="663">
        <f t="shared" si="16"/>
        <v>50</v>
      </c>
    </row>
    <row r="90" spans="1:25" s="363" customFormat="1" ht="42" customHeight="1">
      <c r="A90" s="665"/>
      <c r="B90" s="365" t="s">
        <v>3022</v>
      </c>
      <c r="C90" s="365" t="s">
        <v>1855</v>
      </c>
      <c r="D90" s="365" t="s">
        <v>3475</v>
      </c>
      <c r="E90" s="365" t="s">
        <v>2057</v>
      </c>
      <c r="F90" s="366" t="str">
        <f t="shared" si="17"/>
        <v>山口市吉田3050</v>
      </c>
      <c r="G90" s="366" t="s">
        <v>3023</v>
      </c>
      <c r="H90" s="367">
        <v>27851</v>
      </c>
      <c r="I90" s="401">
        <v>150</v>
      </c>
      <c r="J90" s="369" t="s">
        <v>1615</v>
      </c>
      <c r="K90" s="659" t="s">
        <v>251</v>
      </c>
      <c r="L90" s="660">
        <v>2</v>
      </c>
      <c r="M90" s="371" t="s">
        <v>360</v>
      </c>
      <c r="N90" s="371" t="s">
        <v>215</v>
      </c>
      <c r="O90" s="371" t="s">
        <v>216</v>
      </c>
      <c r="P90" s="372" t="s">
        <v>3024</v>
      </c>
      <c r="Q90" s="372" t="s">
        <v>548</v>
      </c>
      <c r="R90" s="373" t="str">
        <f t="shared" si="12"/>
        <v>（私立）</v>
      </c>
      <c r="S90" s="661" t="s">
        <v>271</v>
      </c>
      <c r="V90" s="662">
        <f t="shared" si="13"/>
        <v>0</v>
      </c>
      <c r="W90" s="663">
        <f t="shared" si="14"/>
        <v>1</v>
      </c>
      <c r="X90" s="664">
        <f t="shared" si="15"/>
        <v>0</v>
      </c>
      <c r="Y90" s="663">
        <f t="shared" si="16"/>
        <v>150</v>
      </c>
    </row>
    <row r="91" spans="1:25" s="363" customFormat="1" ht="42" customHeight="1">
      <c r="A91" s="665"/>
      <c r="B91" s="365" t="s">
        <v>549</v>
      </c>
      <c r="C91" s="365" t="s">
        <v>1855</v>
      </c>
      <c r="D91" s="365" t="s">
        <v>3475</v>
      </c>
      <c r="E91" s="365" t="s">
        <v>1005</v>
      </c>
      <c r="F91" s="366" t="str">
        <f t="shared" si="17"/>
        <v>山口市維新公園五丁目10-1</v>
      </c>
      <c r="G91" s="366" t="s">
        <v>1186</v>
      </c>
      <c r="H91" s="367">
        <v>35562</v>
      </c>
      <c r="I91" s="401">
        <v>150</v>
      </c>
      <c r="J91" s="369" t="s">
        <v>1616</v>
      </c>
      <c r="K91" s="659" t="s">
        <v>251</v>
      </c>
      <c r="L91" s="660">
        <v>2</v>
      </c>
      <c r="M91" s="371" t="s">
        <v>360</v>
      </c>
      <c r="N91" s="371" t="s">
        <v>215</v>
      </c>
      <c r="O91" s="371" t="s">
        <v>216</v>
      </c>
      <c r="P91" s="372" t="s">
        <v>3025</v>
      </c>
      <c r="Q91" s="372" t="s">
        <v>550</v>
      </c>
      <c r="R91" s="373" t="str">
        <f t="shared" si="12"/>
        <v>（私立）</v>
      </c>
      <c r="S91" s="661" t="s">
        <v>271</v>
      </c>
      <c r="V91" s="662">
        <f t="shared" si="13"/>
        <v>0</v>
      </c>
      <c r="W91" s="663">
        <f t="shared" si="14"/>
        <v>1</v>
      </c>
      <c r="X91" s="664">
        <f t="shared" si="15"/>
        <v>0</v>
      </c>
      <c r="Y91" s="663">
        <f t="shared" si="16"/>
        <v>150</v>
      </c>
    </row>
    <row r="92" spans="1:25" s="363" customFormat="1" ht="42" customHeight="1">
      <c r="A92" s="665"/>
      <c r="B92" s="365" t="s">
        <v>564</v>
      </c>
      <c r="C92" s="365" t="s">
        <v>3026</v>
      </c>
      <c r="D92" s="365" t="s">
        <v>3027</v>
      </c>
      <c r="E92" s="365" t="s">
        <v>3002</v>
      </c>
      <c r="F92" s="366" t="str">
        <f t="shared" si="17"/>
        <v>山口市小郡新町二丁目5-1</v>
      </c>
      <c r="G92" s="366" t="s">
        <v>1111</v>
      </c>
      <c r="H92" s="367">
        <v>35521</v>
      </c>
      <c r="I92" s="401">
        <v>118</v>
      </c>
      <c r="J92" s="369" t="s">
        <v>1617</v>
      </c>
      <c r="K92" s="659" t="s">
        <v>251</v>
      </c>
      <c r="L92" s="660">
        <v>2</v>
      </c>
      <c r="M92" s="371" t="s">
        <v>360</v>
      </c>
      <c r="N92" s="371">
        <v>35203</v>
      </c>
      <c r="O92" s="371" t="s">
        <v>140</v>
      </c>
      <c r="P92" s="372" t="s">
        <v>3563</v>
      </c>
      <c r="Q92" s="372" t="s">
        <v>565</v>
      </c>
      <c r="R92" s="373" t="str">
        <f t="shared" si="12"/>
        <v>（私立）</v>
      </c>
      <c r="S92" s="661" t="s">
        <v>271</v>
      </c>
      <c r="V92" s="662">
        <f t="shared" si="13"/>
        <v>0</v>
      </c>
      <c r="W92" s="663">
        <f t="shared" si="14"/>
        <v>1</v>
      </c>
      <c r="X92" s="664">
        <f t="shared" si="15"/>
        <v>0</v>
      </c>
      <c r="Y92" s="663">
        <f t="shared" si="16"/>
        <v>118</v>
      </c>
    </row>
    <row r="93" spans="1:25" s="363" customFormat="1" ht="42" customHeight="1">
      <c r="A93" s="665"/>
      <c r="B93" s="365" t="s">
        <v>537</v>
      </c>
      <c r="C93" s="365" t="s">
        <v>3028</v>
      </c>
      <c r="D93" s="365" t="s">
        <v>1510</v>
      </c>
      <c r="E93" s="365" t="s">
        <v>3476</v>
      </c>
      <c r="F93" s="366" t="str">
        <f t="shared" si="17"/>
        <v>山口市江崎2712-1</v>
      </c>
      <c r="G93" s="366" t="s">
        <v>1187</v>
      </c>
      <c r="H93" s="367">
        <v>23698</v>
      </c>
      <c r="I93" s="658">
        <v>120</v>
      </c>
      <c r="J93" s="369" t="s">
        <v>1618</v>
      </c>
      <c r="K93" s="659" t="s">
        <v>251</v>
      </c>
      <c r="L93" s="660">
        <v>2</v>
      </c>
      <c r="M93" s="371" t="s">
        <v>360</v>
      </c>
      <c r="N93" s="371" t="s">
        <v>215</v>
      </c>
      <c r="O93" s="371" t="s">
        <v>216</v>
      </c>
      <c r="P93" s="372" t="s">
        <v>3029</v>
      </c>
      <c r="Q93" s="372" t="s">
        <v>538</v>
      </c>
      <c r="R93" s="373" t="str">
        <f t="shared" si="12"/>
        <v>（私立）</v>
      </c>
      <c r="S93" s="661" t="s">
        <v>271</v>
      </c>
      <c r="V93" s="662">
        <f t="shared" si="13"/>
        <v>0</v>
      </c>
      <c r="W93" s="663">
        <f t="shared" si="14"/>
        <v>1</v>
      </c>
      <c r="X93" s="664">
        <f t="shared" si="15"/>
        <v>0</v>
      </c>
      <c r="Y93" s="663">
        <f t="shared" si="16"/>
        <v>120</v>
      </c>
    </row>
    <row r="94" spans="1:25" s="363" customFormat="1" ht="42" customHeight="1">
      <c r="A94" s="665"/>
      <c r="B94" s="365" t="s">
        <v>541</v>
      </c>
      <c r="C94" s="365" t="s">
        <v>2910</v>
      </c>
      <c r="D94" s="365" t="s">
        <v>2909</v>
      </c>
      <c r="E94" s="365" t="s">
        <v>542</v>
      </c>
      <c r="F94" s="366" t="str">
        <f t="shared" si="17"/>
        <v>山口市佐山2793</v>
      </c>
      <c r="G94" s="366" t="s">
        <v>1188</v>
      </c>
      <c r="H94" s="367">
        <v>18445</v>
      </c>
      <c r="I94" s="658">
        <v>120</v>
      </c>
      <c r="J94" s="369" t="s">
        <v>1619</v>
      </c>
      <c r="K94" s="659" t="s">
        <v>251</v>
      </c>
      <c r="L94" s="660">
        <v>2</v>
      </c>
      <c r="M94" s="371" t="s">
        <v>360</v>
      </c>
      <c r="N94" s="371" t="s">
        <v>215</v>
      </c>
      <c r="O94" s="371" t="s">
        <v>216</v>
      </c>
      <c r="P94" s="372" t="s">
        <v>2196</v>
      </c>
      <c r="Q94" s="372" t="s">
        <v>543</v>
      </c>
      <c r="R94" s="373" t="str">
        <f t="shared" si="12"/>
        <v>（私立）</v>
      </c>
      <c r="S94" s="661" t="s">
        <v>271</v>
      </c>
      <c r="V94" s="662">
        <f t="shared" si="13"/>
        <v>0</v>
      </c>
      <c r="W94" s="663">
        <f t="shared" si="14"/>
        <v>1</v>
      </c>
      <c r="X94" s="664">
        <f t="shared" si="15"/>
        <v>0</v>
      </c>
      <c r="Y94" s="663">
        <f t="shared" si="16"/>
        <v>120</v>
      </c>
    </row>
    <row r="95" spans="1:25" s="363" customFormat="1" ht="42" customHeight="1">
      <c r="A95" s="665"/>
      <c r="B95" s="365" t="s">
        <v>551</v>
      </c>
      <c r="C95" s="365" t="s">
        <v>3028</v>
      </c>
      <c r="D95" s="365" t="s">
        <v>1511</v>
      </c>
      <c r="E95" s="365" t="s">
        <v>4055</v>
      </c>
      <c r="F95" s="366" t="str">
        <f t="shared" si="17"/>
        <v>山口市大内問田四丁目9-13</v>
      </c>
      <c r="G95" s="366" t="s">
        <v>4056</v>
      </c>
      <c r="H95" s="367">
        <v>36617</v>
      </c>
      <c r="I95" s="658">
        <v>150</v>
      </c>
      <c r="J95" s="369" t="s">
        <v>1620</v>
      </c>
      <c r="K95" s="659" t="s">
        <v>251</v>
      </c>
      <c r="L95" s="660">
        <v>2</v>
      </c>
      <c r="M95" s="371" t="s">
        <v>360</v>
      </c>
      <c r="N95" s="371" t="s">
        <v>215</v>
      </c>
      <c r="O95" s="371" t="s">
        <v>216</v>
      </c>
      <c r="P95" s="372" t="s">
        <v>3030</v>
      </c>
      <c r="Q95" s="372" t="s">
        <v>552</v>
      </c>
      <c r="R95" s="373" t="str">
        <f t="shared" si="12"/>
        <v>（私立）</v>
      </c>
      <c r="S95" s="661" t="s">
        <v>271</v>
      </c>
      <c r="V95" s="662">
        <f t="shared" si="13"/>
        <v>0</v>
      </c>
      <c r="W95" s="663">
        <f t="shared" si="14"/>
        <v>1</v>
      </c>
      <c r="X95" s="664">
        <f t="shared" si="15"/>
        <v>0</v>
      </c>
      <c r="Y95" s="663">
        <f t="shared" si="16"/>
        <v>150</v>
      </c>
    </row>
    <row r="96" spans="1:25" s="363" customFormat="1" ht="42" customHeight="1">
      <c r="A96" s="665"/>
      <c r="B96" s="365" t="s">
        <v>561</v>
      </c>
      <c r="C96" s="365" t="s">
        <v>3031</v>
      </c>
      <c r="D96" s="365" t="s">
        <v>803</v>
      </c>
      <c r="E96" s="365" t="s">
        <v>804</v>
      </c>
      <c r="F96" s="366" t="str">
        <f t="shared" si="17"/>
        <v>山口市秋穂東978-1</v>
      </c>
      <c r="G96" s="366" t="s">
        <v>1184</v>
      </c>
      <c r="H96" s="367">
        <v>17624</v>
      </c>
      <c r="I96" s="401">
        <v>60</v>
      </c>
      <c r="J96" s="369" t="s">
        <v>1621</v>
      </c>
      <c r="K96" s="659" t="s">
        <v>251</v>
      </c>
      <c r="L96" s="660">
        <v>2</v>
      </c>
      <c r="M96" s="371" t="s">
        <v>360</v>
      </c>
      <c r="N96" s="371">
        <v>35203</v>
      </c>
      <c r="O96" s="371" t="s">
        <v>140</v>
      </c>
      <c r="P96" s="372" t="s">
        <v>562</v>
      </c>
      <c r="Q96" s="372" t="s">
        <v>563</v>
      </c>
      <c r="R96" s="373" t="str">
        <f t="shared" si="12"/>
        <v>（私立）</v>
      </c>
      <c r="S96" s="661" t="s">
        <v>271</v>
      </c>
      <c r="V96" s="662">
        <f t="shared" si="13"/>
        <v>0</v>
      </c>
      <c r="W96" s="663">
        <f t="shared" si="14"/>
        <v>1</v>
      </c>
      <c r="X96" s="664">
        <f t="shared" si="15"/>
        <v>0</v>
      </c>
      <c r="Y96" s="663">
        <f t="shared" si="16"/>
        <v>60</v>
      </c>
    </row>
    <row r="97" spans="1:25" s="363" customFormat="1" ht="42" customHeight="1">
      <c r="A97" s="665"/>
      <c r="B97" s="365" t="s">
        <v>3032</v>
      </c>
      <c r="C97" s="365" t="s">
        <v>13</v>
      </c>
      <c r="D97" s="365" t="s">
        <v>23</v>
      </c>
      <c r="E97" s="365" t="s">
        <v>4057</v>
      </c>
      <c r="F97" s="366" t="str">
        <f t="shared" si="17"/>
        <v>山口市大内矢田北三丁目22-11</v>
      </c>
      <c r="G97" s="366" t="s">
        <v>3017</v>
      </c>
      <c r="H97" s="367">
        <v>38991</v>
      </c>
      <c r="I97" s="658">
        <v>90</v>
      </c>
      <c r="J97" s="369" t="s">
        <v>1622</v>
      </c>
      <c r="K97" s="659" t="s">
        <v>251</v>
      </c>
      <c r="L97" s="660">
        <v>2</v>
      </c>
      <c r="M97" s="371" t="s">
        <v>360</v>
      </c>
      <c r="N97" s="371" t="s">
        <v>215</v>
      </c>
      <c r="O97" s="371" t="s">
        <v>216</v>
      </c>
      <c r="P97" s="372" t="s">
        <v>3033</v>
      </c>
      <c r="Q97" s="372" t="s">
        <v>3034</v>
      </c>
      <c r="R97" s="373" t="str">
        <f t="shared" si="12"/>
        <v>（私立）</v>
      </c>
      <c r="S97" s="661" t="s">
        <v>271</v>
      </c>
      <c r="V97" s="662">
        <f t="shared" si="13"/>
        <v>0</v>
      </c>
      <c r="W97" s="663">
        <f t="shared" si="14"/>
        <v>1</v>
      </c>
      <c r="X97" s="664">
        <f t="shared" si="15"/>
        <v>0</v>
      </c>
      <c r="Y97" s="663">
        <f t="shared" si="16"/>
        <v>90</v>
      </c>
    </row>
    <row r="98" spans="1:25" s="363" customFormat="1" ht="42" customHeight="1">
      <c r="A98" s="665"/>
      <c r="B98" s="365" t="s">
        <v>3035</v>
      </c>
      <c r="C98" s="365" t="s">
        <v>14</v>
      </c>
      <c r="D98" s="365" t="s">
        <v>24</v>
      </c>
      <c r="E98" s="365" t="s">
        <v>3477</v>
      </c>
      <c r="F98" s="366" t="str">
        <f t="shared" si="17"/>
        <v>山口市矢原887-6</v>
      </c>
      <c r="G98" s="366" t="s">
        <v>1189</v>
      </c>
      <c r="H98" s="367">
        <v>39173</v>
      </c>
      <c r="I98" s="658">
        <v>150</v>
      </c>
      <c r="J98" s="369" t="s">
        <v>1623</v>
      </c>
      <c r="K98" s="659" t="s">
        <v>251</v>
      </c>
      <c r="L98" s="660">
        <v>2</v>
      </c>
      <c r="M98" s="371" t="s">
        <v>360</v>
      </c>
      <c r="N98" s="371" t="s">
        <v>215</v>
      </c>
      <c r="O98" s="371" t="s">
        <v>216</v>
      </c>
      <c r="P98" s="372" t="s">
        <v>377</v>
      </c>
      <c r="Q98" s="372" t="s">
        <v>3036</v>
      </c>
      <c r="R98" s="373" t="str">
        <f t="shared" si="12"/>
        <v>（私立）</v>
      </c>
      <c r="S98" s="661" t="s">
        <v>271</v>
      </c>
      <c r="V98" s="662">
        <f t="shared" si="13"/>
        <v>0</v>
      </c>
      <c r="W98" s="663">
        <f t="shared" si="14"/>
        <v>1</v>
      </c>
      <c r="X98" s="664">
        <f t="shared" si="15"/>
        <v>0</v>
      </c>
      <c r="Y98" s="663">
        <f t="shared" si="16"/>
        <v>150</v>
      </c>
    </row>
    <row r="99" spans="1:25" s="363" customFormat="1" ht="42" customHeight="1">
      <c r="A99" s="665"/>
      <c r="B99" s="365" t="s">
        <v>851</v>
      </c>
      <c r="C99" s="365" t="s">
        <v>824</v>
      </c>
      <c r="D99" s="365" t="s">
        <v>825</v>
      </c>
      <c r="E99" s="365" t="s">
        <v>826</v>
      </c>
      <c r="F99" s="366" t="str">
        <f t="shared" si="17"/>
        <v>山口市朝田510-1</v>
      </c>
      <c r="G99" s="366" t="s">
        <v>1092</v>
      </c>
      <c r="H99" s="367">
        <v>40634</v>
      </c>
      <c r="I99" s="401">
        <v>120</v>
      </c>
      <c r="J99" s="369" t="s">
        <v>1624</v>
      </c>
      <c r="K99" s="659"/>
      <c r="L99" s="680">
        <v>2</v>
      </c>
      <c r="M99" s="681" t="s">
        <v>2907</v>
      </c>
      <c r="N99" s="681" t="s">
        <v>2595</v>
      </c>
      <c r="O99" s="681" t="s">
        <v>140</v>
      </c>
      <c r="P99" s="682" t="s">
        <v>827</v>
      </c>
      <c r="Q99" s="682" t="s">
        <v>3037</v>
      </c>
      <c r="R99" s="373" t="str">
        <f t="shared" si="12"/>
        <v>（私立）</v>
      </c>
      <c r="S99" s="661" t="s">
        <v>271</v>
      </c>
      <c r="V99" s="662">
        <f t="shared" si="13"/>
        <v>0</v>
      </c>
      <c r="W99" s="663">
        <f t="shared" si="14"/>
        <v>1</v>
      </c>
      <c r="X99" s="664">
        <f t="shared" si="15"/>
        <v>0</v>
      </c>
      <c r="Y99" s="663">
        <f t="shared" si="16"/>
        <v>120</v>
      </c>
    </row>
    <row r="100" spans="1:25" s="363" customFormat="1" ht="42" customHeight="1">
      <c r="A100" s="665"/>
      <c r="B100" s="365" t="s">
        <v>1006</v>
      </c>
      <c r="C100" s="365" t="s">
        <v>13</v>
      </c>
      <c r="D100" s="365" t="s">
        <v>23</v>
      </c>
      <c r="E100" s="365" t="s">
        <v>1004</v>
      </c>
      <c r="F100" s="366" t="str">
        <f t="shared" si="17"/>
        <v>山口市大内長野1573-1</v>
      </c>
      <c r="G100" s="366" t="s">
        <v>1190</v>
      </c>
      <c r="H100" s="367">
        <v>41122</v>
      </c>
      <c r="I100" s="401">
        <v>90</v>
      </c>
      <c r="J100" s="369" t="s">
        <v>1191</v>
      </c>
      <c r="K100" s="659"/>
      <c r="L100" s="683">
        <v>2</v>
      </c>
      <c r="M100" s="667" t="s">
        <v>2907</v>
      </c>
      <c r="N100" s="667" t="s">
        <v>2595</v>
      </c>
      <c r="O100" s="667" t="s">
        <v>140</v>
      </c>
      <c r="P100" s="684" t="s">
        <v>1007</v>
      </c>
      <c r="Q100" s="668" t="s">
        <v>2908</v>
      </c>
      <c r="R100" s="685" t="str">
        <f t="shared" si="12"/>
        <v>（私立）</v>
      </c>
      <c r="S100" s="661" t="s">
        <v>271</v>
      </c>
      <c r="V100" s="662">
        <f t="shared" si="13"/>
        <v>0</v>
      </c>
      <c r="W100" s="663">
        <f t="shared" si="14"/>
        <v>1</v>
      </c>
      <c r="X100" s="664">
        <f t="shared" si="15"/>
        <v>0</v>
      </c>
      <c r="Y100" s="663">
        <f t="shared" si="16"/>
        <v>90</v>
      </c>
    </row>
    <row r="101" spans="1:25" s="363" customFormat="1" ht="42" customHeight="1">
      <c r="A101" s="665"/>
      <c r="B101" s="365" t="s">
        <v>1008</v>
      </c>
      <c r="C101" s="365" t="s">
        <v>14</v>
      </c>
      <c r="D101" s="365" t="s">
        <v>24</v>
      </c>
      <c r="E101" s="365" t="s">
        <v>3478</v>
      </c>
      <c r="F101" s="366" t="str">
        <f t="shared" si="17"/>
        <v>山口市大内長野521-1</v>
      </c>
      <c r="G101" s="366" t="s">
        <v>1190</v>
      </c>
      <c r="H101" s="367">
        <v>41306</v>
      </c>
      <c r="I101" s="401">
        <v>120</v>
      </c>
      <c r="J101" s="369" t="s">
        <v>1192</v>
      </c>
      <c r="K101" s="659"/>
      <c r="L101" s="680">
        <v>2</v>
      </c>
      <c r="M101" s="681" t="s">
        <v>2907</v>
      </c>
      <c r="N101" s="681" t="s">
        <v>2595</v>
      </c>
      <c r="O101" s="681" t="s">
        <v>140</v>
      </c>
      <c r="P101" s="682" t="s">
        <v>2197</v>
      </c>
      <c r="Q101" s="682" t="s">
        <v>3038</v>
      </c>
      <c r="R101" s="685" t="str">
        <f t="shared" si="12"/>
        <v>（私立）</v>
      </c>
      <c r="S101" s="661" t="s">
        <v>271</v>
      </c>
      <c r="V101" s="662">
        <f t="shared" si="13"/>
        <v>0</v>
      </c>
      <c r="W101" s="663">
        <f t="shared" si="14"/>
        <v>1</v>
      </c>
      <c r="X101" s="664">
        <f t="shared" si="15"/>
        <v>0</v>
      </c>
      <c r="Y101" s="663">
        <f t="shared" si="16"/>
        <v>120</v>
      </c>
    </row>
    <row r="102" spans="1:25" s="363" customFormat="1" ht="42" customHeight="1">
      <c r="A102" s="665"/>
      <c r="B102" s="365" t="s">
        <v>2335</v>
      </c>
      <c r="C102" s="365" t="s">
        <v>1865</v>
      </c>
      <c r="D102" s="365" t="s">
        <v>1866</v>
      </c>
      <c r="E102" s="365" t="s">
        <v>2504</v>
      </c>
      <c r="F102" s="366" t="str">
        <f t="shared" si="17"/>
        <v>山口市小郡平成町1-20</v>
      </c>
      <c r="G102" s="366" t="s">
        <v>3039</v>
      </c>
      <c r="H102" s="367">
        <v>41730</v>
      </c>
      <c r="I102" s="365">
        <v>150</v>
      </c>
      <c r="J102" s="369" t="s">
        <v>2198</v>
      </c>
      <c r="K102" s="659"/>
      <c r="L102" s="680">
        <v>2</v>
      </c>
      <c r="M102" s="667" t="s">
        <v>1870</v>
      </c>
      <c r="N102" s="667" t="s">
        <v>2595</v>
      </c>
      <c r="O102" s="667" t="s">
        <v>140</v>
      </c>
      <c r="P102" s="668" t="s">
        <v>3040</v>
      </c>
      <c r="Q102" s="668" t="s">
        <v>3041</v>
      </c>
      <c r="R102" s="686" t="s">
        <v>263</v>
      </c>
      <c r="S102" s="661" t="s">
        <v>271</v>
      </c>
      <c r="V102" s="662">
        <v>0</v>
      </c>
      <c r="W102" s="663">
        <v>1</v>
      </c>
      <c r="X102" s="664">
        <f t="shared" si="15"/>
        <v>0</v>
      </c>
      <c r="Y102" s="663">
        <f t="shared" si="16"/>
        <v>150</v>
      </c>
    </row>
    <row r="103" spans="1:25" s="363" customFormat="1" ht="42" customHeight="1">
      <c r="A103" s="665"/>
      <c r="B103" s="365" t="s">
        <v>2336</v>
      </c>
      <c r="C103" s="365" t="s">
        <v>1865</v>
      </c>
      <c r="D103" s="365" t="s">
        <v>1866</v>
      </c>
      <c r="E103" s="365" t="s">
        <v>3479</v>
      </c>
      <c r="F103" s="366" t="s">
        <v>2337</v>
      </c>
      <c r="G103" s="366" t="s">
        <v>3042</v>
      </c>
      <c r="H103" s="367">
        <v>43556</v>
      </c>
      <c r="I103" s="365">
        <v>120</v>
      </c>
      <c r="J103" s="369" t="s">
        <v>3043</v>
      </c>
      <c r="K103" s="659"/>
      <c r="L103" s="680"/>
      <c r="M103" s="667" t="s">
        <v>1870</v>
      </c>
      <c r="N103" s="667" t="s">
        <v>2595</v>
      </c>
      <c r="O103" s="667" t="s">
        <v>140</v>
      </c>
      <c r="P103" s="366" t="s">
        <v>2338</v>
      </c>
      <c r="Q103" s="668" t="s">
        <v>3044</v>
      </c>
      <c r="R103" s="686" t="s">
        <v>263</v>
      </c>
      <c r="S103" s="661" t="s">
        <v>271</v>
      </c>
      <c r="V103" s="662">
        <v>0</v>
      </c>
      <c r="W103" s="663">
        <v>1</v>
      </c>
      <c r="X103" s="664">
        <f t="shared" si="15"/>
        <v>0</v>
      </c>
      <c r="Y103" s="663">
        <f t="shared" si="16"/>
        <v>120</v>
      </c>
    </row>
    <row r="104" spans="1:25" s="363" customFormat="1" ht="42" customHeight="1">
      <c r="A104" s="687"/>
      <c r="B104" s="365" t="s">
        <v>1905</v>
      </c>
      <c r="C104" s="365" t="s">
        <v>1906</v>
      </c>
      <c r="D104" s="365" t="s">
        <v>25</v>
      </c>
      <c r="E104" s="365" t="s">
        <v>3480</v>
      </c>
      <c r="F104" s="366" t="str">
        <f>O104&amp;P104</f>
        <v>山口市江良二丁目１-17</v>
      </c>
      <c r="G104" s="366" t="s">
        <v>4058</v>
      </c>
      <c r="H104" s="367">
        <v>42095</v>
      </c>
      <c r="I104" s="401">
        <v>30</v>
      </c>
      <c r="J104" s="369" t="s">
        <v>2199</v>
      </c>
      <c r="K104" s="659"/>
      <c r="L104" s="680">
        <v>2</v>
      </c>
      <c r="M104" s="667" t="s">
        <v>1870</v>
      </c>
      <c r="N104" s="667" t="s">
        <v>316</v>
      </c>
      <c r="O104" s="667" t="s">
        <v>140</v>
      </c>
      <c r="P104" s="668" t="s">
        <v>3045</v>
      </c>
      <c r="Q104" s="668" t="s">
        <v>3046</v>
      </c>
      <c r="R104" s="685" t="s">
        <v>263</v>
      </c>
      <c r="S104" s="661" t="s">
        <v>271</v>
      </c>
      <c r="V104" s="662">
        <v>0</v>
      </c>
      <c r="W104" s="663">
        <v>1</v>
      </c>
      <c r="X104" s="664">
        <f t="shared" si="15"/>
        <v>0</v>
      </c>
      <c r="Y104" s="663">
        <f t="shared" si="16"/>
        <v>30</v>
      </c>
    </row>
    <row r="105" spans="1:25" s="363" customFormat="1" ht="42" customHeight="1">
      <c r="A105" s="665"/>
      <c r="B105" s="365" t="s">
        <v>1987</v>
      </c>
      <c r="C105" s="365" t="s">
        <v>1855</v>
      </c>
      <c r="D105" s="365" t="s">
        <v>3475</v>
      </c>
      <c r="E105" s="365" t="s">
        <v>2339</v>
      </c>
      <c r="F105" s="366" t="str">
        <f>O105&amp;P105</f>
        <v>山口市宮野下953</v>
      </c>
      <c r="G105" s="366" t="s">
        <v>2906</v>
      </c>
      <c r="H105" s="367">
        <v>42461</v>
      </c>
      <c r="I105" s="401">
        <v>80</v>
      </c>
      <c r="J105" s="369" t="s">
        <v>2905</v>
      </c>
      <c r="K105" s="659"/>
      <c r="L105" s="680">
        <v>2</v>
      </c>
      <c r="M105" s="688" t="s">
        <v>1870</v>
      </c>
      <c r="N105" s="667" t="s">
        <v>2904</v>
      </c>
      <c r="O105" s="667" t="s">
        <v>140</v>
      </c>
      <c r="P105" s="668" t="s">
        <v>1988</v>
      </c>
      <c r="Q105" s="668" t="s">
        <v>2903</v>
      </c>
      <c r="R105" s="686" t="s">
        <v>263</v>
      </c>
      <c r="S105" s="661" t="s">
        <v>271</v>
      </c>
      <c r="V105" s="662">
        <v>0</v>
      </c>
      <c r="W105" s="663">
        <v>1</v>
      </c>
      <c r="X105" s="664">
        <f t="shared" si="15"/>
        <v>0</v>
      </c>
      <c r="Y105" s="663">
        <f t="shared" si="16"/>
        <v>80</v>
      </c>
    </row>
    <row r="106" spans="1:25" s="363" customFormat="1" ht="42" customHeight="1">
      <c r="A106" s="665"/>
      <c r="B106" s="365" t="s">
        <v>2142</v>
      </c>
      <c r="C106" s="365" t="s">
        <v>14</v>
      </c>
      <c r="D106" s="365" t="s">
        <v>24</v>
      </c>
      <c r="E106" s="365" t="s">
        <v>3481</v>
      </c>
      <c r="F106" s="366" t="str">
        <f aca="true" t="shared" si="18" ref="F106:F111">O106&amp;P106</f>
        <v>山口市大内長野1061-3</v>
      </c>
      <c r="G106" s="366" t="s">
        <v>2902</v>
      </c>
      <c r="H106" s="367">
        <v>42826</v>
      </c>
      <c r="I106" s="365">
        <v>110</v>
      </c>
      <c r="J106" s="369" t="s">
        <v>2901</v>
      </c>
      <c r="K106" s="659"/>
      <c r="L106" s="680">
        <v>2</v>
      </c>
      <c r="M106" s="667" t="s">
        <v>1870</v>
      </c>
      <c r="N106" s="667" t="s">
        <v>2595</v>
      </c>
      <c r="O106" s="667" t="s">
        <v>140</v>
      </c>
      <c r="P106" s="668" t="s">
        <v>2143</v>
      </c>
      <c r="Q106" s="668" t="s">
        <v>2900</v>
      </c>
      <c r="R106" s="685" t="str">
        <f aca="true" t="shared" si="19" ref="R106:R111">IF(S106="","",IF(OR(S106="国",S106="県",S106="市町",S106="組合その他"),"（公立）","（私立）"))</f>
        <v>（私立）</v>
      </c>
      <c r="S106" s="661" t="s">
        <v>271</v>
      </c>
      <c r="V106" s="662">
        <f>IF(R106="（公立）",1,0)</f>
        <v>0</v>
      </c>
      <c r="W106" s="663">
        <f>IF(R106="（私立）",1,0)</f>
        <v>1</v>
      </c>
      <c r="X106" s="664">
        <f t="shared" si="15"/>
        <v>0</v>
      </c>
      <c r="Y106" s="663">
        <f t="shared" si="16"/>
        <v>110</v>
      </c>
    </row>
    <row r="107" spans="1:25" s="363" customFormat="1" ht="42" customHeight="1">
      <c r="A107" s="665"/>
      <c r="B107" s="365" t="s">
        <v>2144</v>
      </c>
      <c r="C107" s="365" t="s">
        <v>14</v>
      </c>
      <c r="D107" s="365" t="s">
        <v>24</v>
      </c>
      <c r="E107" s="365" t="s">
        <v>3482</v>
      </c>
      <c r="F107" s="366" t="str">
        <f t="shared" si="18"/>
        <v>山口市穂積町731-1</v>
      </c>
      <c r="G107" s="366" t="s">
        <v>2899</v>
      </c>
      <c r="H107" s="367">
        <v>42826</v>
      </c>
      <c r="I107" s="365">
        <v>90</v>
      </c>
      <c r="J107" s="369" t="s">
        <v>2898</v>
      </c>
      <c r="K107" s="659"/>
      <c r="L107" s="680">
        <v>2</v>
      </c>
      <c r="M107" s="667" t="s">
        <v>1870</v>
      </c>
      <c r="N107" s="667" t="s">
        <v>2595</v>
      </c>
      <c r="O107" s="667" t="s">
        <v>140</v>
      </c>
      <c r="P107" s="689" t="s">
        <v>2145</v>
      </c>
      <c r="Q107" s="690" t="s">
        <v>2897</v>
      </c>
      <c r="R107" s="691" t="str">
        <f t="shared" si="19"/>
        <v>（私立）</v>
      </c>
      <c r="S107" s="661" t="s">
        <v>271</v>
      </c>
      <c r="V107" s="662">
        <f>IF(R107="（公立）",1,0)</f>
        <v>0</v>
      </c>
      <c r="W107" s="663">
        <f>IF(R107="（私立）",1,0)</f>
        <v>1</v>
      </c>
      <c r="X107" s="664">
        <f t="shared" si="15"/>
        <v>0</v>
      </c>
      <c r="Y107" s="663">
        <f t="shared" si="16"/>
        <v>90</v>
      </c>
    </row>
    <row r="108" spans="1:25" s="363" customFormat="1" ht="37.5" customHeight="1">
      <c r="A108" s="687"/>
      <c r="B108" s="365" t="s">
        <v>2896</v>
      </c>
      <c r="C108" s="365" t="s">
        <v>2268</v>
      </c>
      <c r="D108" s="365" t="s">
        <v>2269</v>
      </c>
      <c r="E108" s="365" t="s">
        <v>2470</v>
      </c>
      <c r="F108" s="366" t="str">
        <f t="shared" si="18"/>
        <v>山口市芝崎町8－1</v>
      </c>
      <c r="G108" s="366" t="s">
        <v>2895</v>
      </c>
      <c r="H108" s="367">
        <v>42856</v>
      </c>
      <c r="I108" s="365">
        <v>60</v>
      </c>
      <c r="J108" s="369" t="s">
        <v>2894</v>
      </c>
      <c r="K108" s="659"/>
      <c r="L108" s="680">
        <v>2</v>
      </c>
      <c r="M108" s="692" t="s">
        <v>1870</v>
      </c>
      <c r="N108" s="693" t="s">
        <v>2893</v>
      </c>
      <c r="O108" s="693" t="s">
        <v>2270</v>
      </c>
      <c r="P108" s="694" t="s">
        <v>2892</v>
      </c>
      <c r="Q108" s="695" t="s">
        <v>2891</v>
      </c>
      <c r="R108" s="503" t="str">
        <f t="shared" si="19"/>
        <v>（私立）</v>
      </c>
      <c r="S108" s="696" t="s">
        <v>271</v>
      </c>
      <c r="V108" s="662">
        <f>IF(R108="（公立）",1,0)</f>
        <v>0</v>
      </c>
      <c r="W108" s="663">
        <f>IF(R108="（私立）",1,0)</f>
        <v>1</v>
      </c>
      <c r="X108" s="664">
        <f t="shared" si="15"/>
        <v>0</v>
      </c>
      <c r="Y108" s="663">
        <f t="shared" si="16"/>
        <v>60</v>
      </c>
    </row>
    <row r="109" spans="1:25" s="363" customFormat="1" ht="37.5" customHeight="1">
      <c r="A109" s="687"/>
      <c r="B109" s="365" t="s">
        <v>3003</v>
      </c>
      <c r="C109" s="365" t="s">
        <v>3004</v>
      </c>
      <c r="D109" s="365" t="s">
        <v>3005</v>
      </c>
      <c r="E109" s="365" t="s">
        <v>3006</v>
      </c>
      <c r="F109" s="366" t="str">
        <f t="shared" si="18"/>
        <v>山口市小郡下郷313-2</v>
      </c>
      <c r="G109" s="366" t="s">
        <v>3007</v>
      </c>
      <c r="H109" s="367">
        <v>43952</v>
      </c>
      <c r="I109" s="365">
        <v>90</v>
      </c>
      <c r="J109" s="369" t="s">
        <v>3008</v>
      </c>
      <c r="K109" s="659"/>
      <c r="L109" s="680">
        <v>2</v>
      </c>
      <c r="M109" s="692" t="s">
        <v>1870</v>
      </c>
      <c r="N109" s="693" t="s">
        <v>2893</v>
      </c>
      <c r="O109" s="693" t="s">
        <v>2270</v>
      </c>
      <c r="P109" s="694" t="s">
        <v>3009</v>
      </c>
      <c r="Q109" s="695" t="s">
        <v>3010</v>
      </c>
      <c r="R109" s="503" t="str">
        <f t="shared" si="19"/>
        <v>（私立）</v>
      </c>
      <c r="S109" s="696" t="s">
        <v>271</v>
      </c>
      <c r="V109" s="662">
        <f>IF(R109="（公立）",1,0)</f>
        <v>0</v>
      </c>
      <c r="W109" s="663">
        <f>IF(R109="（私立）",1,0)</f>
        <v>1</v>
      </c>
      <c r="X109" s="664">
        <f t="shared" si="15"/>
        <v>0</v>
      </c>
      <c r="Y109" s="663">
        <f t="shared" si="16"/>
        <v>90</v>
      </c>
    </row>
    <row r="110" spans="1:25" s="363" customFormat="1" ht="37.5" customHeight="1">
      <c r="A110" s="687"/>
      <c r="B110" s="365" t="s">
        <v>3483</v>
      </c>
      <c r="C110" s="365" t="s">
        <v>3484</v>
      </c>
      <c r="D110" s="365" t="s">
        <v>3485</v>
      </c>
      <c r="E110" s="365" t="s">
        <v>3486</v>
      </c>
      <c r="F110" s="366" t="str">
        <f t="shared" si="18"/>
        <v>山口市平井945-1</v>
      </c>
      <c r="G110" s="366" t="s">
        <v>2611</v>
      </c>
      <c r="H110" s="367">
        <v>44652</v>
      </c>
      <c r="I110" s="365">
        <v>100</v>
      </c>
      <c r="J110" s="369" t="s">
        <v>3487</v>
      </c>
      <c r="K110" s="659"/>
      <c r="L110" s="680">
        <v>2</v>
      </c>
      <c r="M110" s="692" t="s">
        <v>1870</v>
      </c>
      <c r="N110" s="693" t="s">
        <v>2893</v>
      </c>
      <c r="O110" s="693" t="s">
        <v>2270</v>
      </c>
      <c r="P110" s="697" t="s">
        <v>3488</v>
      </c>
      <c r="Q110" s="695" t="s">
        <v>3489</v>
      </c>
      <c r="R110" s="503" t="str">
        <f t="shared" si="19"/>
        <v>（私立）</v>
      </c>
      <c r="S110" s="696" t="s">
        <v>271</v>
      </c>
      <c r="V110" s="662">
        <v>0</v>
      </c>
      <c r="W110" s="663">
        <v>1</v>
      </c>
      <c r="X110" s="664">
        <f t="shared" si="15"/>
        <v>0</v>
      </c>
      <c r="Y110" s="663">
        <f>IF(R110="（私立）",I110,0)</f>
        <v>100</v>
      </c>
    </row>
    <row r="111" spans="1:25" s="363" customFormat="1" ht="37.5" customHeight="1">
      <c r="A111" s="687"/>
      <c r="B111" s="365" t="s">
        <v>3490</v>
      </c>
      <c r="C111" s="365" t="s">
        <v>3004</v>
      </c>
      <c r="D111" s="365" t="s">
        <v>3491</v>
      </c>
      <c r="E111" s="365" t="s">
        <v>3492</v>
      </c>
      <c r="F111" s="366" t="str">
        <f t="shared" si="18"/>
        <v>山口市小郡黄金町9-2</v>
      </c>
      <c r="G111" s="366" t="s">
        <v>3493</v>
      </c>
      <c r="H111" s="367">
        <v>44652</v>
      </c>
      <c r="I111" s="365">
        <v>20</v>
      </c>
      <c r="J111" s="369" t="s">
        <v>3494</v>
      </c>
      <c r="K111" s="659"/>
      <c r="L111" s="680">
        <v>2</v>
      </c>
      <c r="M111" s="692" t="s">
        <v>1870</v>
      </c>
      <c r="N111" s="693" t="s">
        <v>2893</v>
      </c>
      <c r="O111" s="693" t="s">
        <v>2270</v>
      </c>
      <c r="P111" s="697" t="s">
        <v>3495</v>
      </c>
      <c r="Q111" s="695" t="s">
        <v>3496</v>
      </c>
      <c r="R111" s="503" t="str">
        <f t="shared" si="19"/>
        <v>（私立）</v>
      </c>
      <c r="S111" s="696" t="s">
        <v>271</v>
      </c>
      <c r="V111" s="662">
        <v>0</v>
      </c>
      <c r="W111" s="663">
        <v>1</v>
      </c>
      <c r="X111" s="664">
        <f t="shared" si="15"/>
        <v>0</v>
      </c>
      <c r="Y111" s="663">
        <f>IF(R111="（私立）",I111,0)</f>
        <v>20</v>
      </c>
    </row>
    <row r="112" spans="1:25" s="363" customFormat="1" ht="34.5" customHeight="1">
      <c r="A112" s="670" t="s">
        <v>221</v>
      </c>
      <c r="B112" s="366"/>
      <c r="C112" s="671" t="str">
        <f>"〔施設"&amp;M298&amp;"（公立"&amp;H298&amp;"、"&amp;"私立"&amp;I298&amp;"）"&amp;"  定員"&amp;N298&amp;"（公立"&amp;J298&amp;"、私立"&amp;K298&amp;"）〕"</f>
        <v>〔施設15（公立11、私立4）  定員1080（公立705、私立375）〕</v>
      </c>
      <c r="D112" s="366"/>
      <c r="E112" s="366"/>
      <c r="F112" s="366"/>
      <c r="G112" s="366"/>
      <c r="H112" s="367"/>
      <c r="I112" s="658"/>
      <c r="J112" s="369"/>
      <c r="K112" s="659"/>
      <c r="L112" s="672"/>
      <c r="M112" s="673"/>
      <c r="N112" s="673"/>
      <c r="O112" s="673"/>
      <c r="P112" s="674"/>
      <c r="Q112" s="674"/>
      <c r="R112" s="675"/>
      <c r="S112" s="676"/>
      <c r="V112" s="662"/>
      <c r="W112" s="663"/>
      <c r="X112" s="664"/>
      <c r="Y112" s="663"/>
    </row>
    <row r="113" spans="1:25" s="363" customFormat="1" ht="39.75" customHeight="1">
      <c r="A113" s="657">
        <f>M298</f>
        <v>15</v>
      </c>
      <c r="B113" s="365" t="s">
        <v>19</v>
      </c>
      <c r="C113" s="365" t="s">
        <v>221</v>
      </c>
      <c r="D113" s="365" t="s">
        <v>221</v>
      </c>
      <c r="E113" s="365" t="s">
        <v>2341</v>
      </c>
      <c r="F113" s="366" t="str">
        <f>O113&amp;P113</f>
        <v>萩市大字須佐5200番地4</v>
      </c>
      <c r="G113" s="366" t="s">
        <v>1193</v>
      </c>
      <c r="H113" s="367">
        <v>18368</v>
      </c>
      <c r="I113" s="401">
        <v>40</v>
      </c>
      <c r="J113" s="369" t="s">
        <v>1625</v>
      </c>
      <c r="K113" s="659" t="s">
        <v>251</v>
      </c>
      <c r="L113" s="660">
        <v>1</v>
      </c>
      <c r="M113" s="371" t="s">
        <v>360</v>
      </c>
      <c r="N113" s="371" t="s">
        <v>316</v>
      </c>
      <c r="O113" s="371" t="s">
        <v>317</v>
      </c>
      <c r="P113" s="372" t="s">
        <v>1907</v>
      </c>
      <c r="Q113" s="372" t="s">
        <v>574</v>
      </c>
      <c r="R113" s="373" t="str">
        <f>IF(S113="","",IF(OR(S113="国",S113="県",S113="市町",S113="組合その他"),"（公立）","（私立）"))</f>
        <v>（公立）</v>
      </c>
      <c r="S113" s="661" t="s">
        <v>273</v>
      </c>
      <c r="V113" s="662">
        <f>IF(R113="（公立）",1,0)</f>
        <v>1</v>
      </c>
      <c r="W113" s="663">
        <f>IF(R113="（私立）",1,0)</f>
        <v>0</v>
      </c>
      <c r="X113" s="664">
        <f>IF(R113="（公立）",I113,0)</f>
        <v>40</v>
      </c>
      <c r="Y113" s="663">
        <f>IF(R113="（私立）",I113,0)</f>
        <v>0</v>
      </c>
    </row>
    <row r="114" spans="1:25" s="363" customFormat="1" ht="39.75" customHeight="1">
      <c r="A114" s="657"/>
      <c r="B114" s="365" t="s">
        <v>18</v>
      </c>
      <c r="C114" s="365" t="s">
        <v>221</v>
      </c>
      <c r="D114" s="365" t="s">
        <v>221</v>
      </c>
      <c r="E114" s="698" t="s">
        <v>2059</v>
      </c>
      <c r="F114" s="366" t="str">
        <f aca="true" t="shared" si="20" ref="F114:F127">O114&amp;P114</f>
        <v>萩市大字江崎522番地</v>
      </c>
      <c r="G114" s="366" t="s">
        <v>1194</v>
      </c>
      <c r="H114" s="367">
        <v>18507</v>
      </c>
      <c r="I114" s="401">
        <v>90</v>
      </c>
      <c r="J114" s="369" t="s">
        <v>1626</v>
      </c>
      <c r="K114" s="659" t="s">
        <v>251</v>
      </c>
      <c r="L114" s="660">
        <v>1</v>
      </c>
      <c r="M114" s="371" t="s">
        <v>360</v>
      </c>
      <c r="N114" s="371" t="s">
        <v>316</v>
      </c>
      <c r="O114" s="371" t="s">
        <v>317</v>
      </c>
      <c r="P114" s="372" t="s">
        <v>917</v>
      </c>
      <c r="Q114" s="372" t="s">
        <v>573</v>
      </c>
      <c r="R114" s="373" t="str">
        <f aca="true" t="shared" si="21" ref="R114:R127">IF(S114="","",IF(OR(S114="国",S114="県",S114="市町",S114="組合その他"),"（公立）","（私立）"))</f>
        <v>（公立）</v>
      </c>
      <c r="S114" s="661" t="s">
        <v>273</v>
      </c>
      <c r="V114" s="662">
        <f aca="true" t="shared" si="22" ref="V114:V127">IF(R114="（公立）",1,0)</f>
        <v>1</v>
      </c>
      <c r="W114" s="663">
        <f aca="true" t="shared" si="23" ref="W114:W127">IF(R114="（私立）",1,0)</f>
        <v>0</v>
      </c>
      <c r="X114" s="664">
        <f aca="true" t="shared" si="24" ref="X114:X127">IF(R114="（公立）",I114,0)</f>
        <v>90</v>
      </c>
      <c r="Y114" s="663">
        <f aca="true" t="shared" si="25" ref="Y114:Y127">IF(R114="（私立）",I114,0)</f>
        <v>0</v>
      </c>
    </row>
    <row r="115" spans="1:25" s="363" customFormat="1" ht="39.75" customHeight="1">
      <c r="A115" s="665"/>
      <c r="B115" s="365" t="s">
        <v>2890</v>
      </c>
      <c r="C115" s="365" t="s">
        <v>317</v>
      </c>
      <c r="D115" s="365" t="s">
        <v>317</v>
      </c>
      <c r="E115" s="365" t="s">
        <v>2271</v>
      </c>
      <c r="F115" s="366" t="str">
        <f t="shared" si="20"/>
        <v>萩市大字椿東1189番地361</v>
      </c>
      <c r="G115" s="366" t="s">
        <v>1195</v>
      </c>
      <c r="H115" s="367">
        <v>19114</v>
      </c>
      <c r="I115" s="401">
        <v>80</v>
      </c>
      <c r="J115" s="369" t="s">
        <v>1627</v>
      </c>
      <c r="K115" s="659" t="s">
        <v>251</v>
      </c>
      <c r="L115" s="660">
        <v>1</v>
      </c>
      <c r="M115" s="371" t="s">
        <v>360</v>
      </c>
      <c r="N115" s="371" t="s">
        <v>316</v>
      </c>
      <c r="O115" s="371" t="s">
        <v>317</v>
      </c>
      <c r="P115" s="372" t="s">
        <v>912</v>
      </c>
      <c r="Q115" s="372" t="s">
        <v>567</v>
      </c>
      <c r="R115" s="373" t="str">
        <f t="shared" si="21"/>
        <v>（公立）</v>
      </c>
      <c r="S115" s="661" t="s">
        <v>273</v>
      </c>
      <c r="V115" s="662">
        <f t="shared" si="22"/>
        <v>1</v>
      </c>
      <c r="W115" s="663">
        <f t="shared" si="23"/>
        <v>0</v>
      </c>
      <c r="X115" s="664">
        <f t="shared" si="24"/>
        <v>80</v>
      </c>
      <c r="Y115" s="663">
        <f t="shared" si="25"/>
        <v>0</v>
      </c>
    </row>
    <row r="116" spans="1:25" s="363" customFormat="1" ht="39.75" customHeight="1">
      <c r="A116" s="665"/>
      <c r="B116" s="365" t="s">
        <v>3047</v>
      </c>
      <c r="C116" s="365" t="s">
        <v>317</v>
      </c>
      <c r="D116" s="365" t="s">
        <v>317</v>
      </c>
      <c r="E116" s="365" t="s">
        <v>2340</v>
      </c>
      <c r="F116" s="366" t="str">
        <f t="shared" si="20"/>
        <v>萩市大字椿2794番地</v>
      </c>
      <c r="G116" s="366" t="s">
        <v>1196</v>
      </c>
      <c r="H116" s="367">
        <v>20271</v>
      </c>
      <c r="I116" s="401">
        <v>80</v>
      </c>
      <c r="J116" s="369" t="s">
        <v>1628</v>
      </c>
      <c r="K116" s="659" t="s">
        <v>251</v>
      </c>
      <c r="L116" s="660">
        <v>1</v>
      </c>
      <c r="M116" s="371" t="s">
        <v>360</v>
      </c>
      <c r="N116" s="371" t="s">
        <v>316</v>
      </c>
      <c r="O116" s="371" t="s">
        <v>317</v>
      </c>
      <c r="P116" s="372" t="s">
        <v>913</v>
      </c>
      <c r="Q116" s="372" t="s">
        <v>568</v>
      </c>
      <c r="R116" s="373" t="str">
        <f t="shared" si="21"/>
        <v>（公立）</v>
      </c>
      <c r="S116" s="661" t="s">
        <v>273</v>
      </c>
      <c r="V116" s="662">
        <f t="shared" si="22"/>
        <v>1</v>
      </c>
      <c r="W116" s="663">
        <f t="shared" si="23"/>
        <v>0</v>
      </c>
      <c r="X116" s="664">
        <f t="shared" si="24"/>
        <v>80</v>
      </c>
      <c r="Y116" s="663">
        <f t="shared" si="25"/>
        <v>0</v>
      </c>
    </row>
    <row r="117" spans="1:25" s="363" customFormat="1" ht="39.75" customHeight="1">
      <c r="A117" s="665"/>
      <c r="B117" s="365" t="s">
        <v>2889</v>
      </c>
      <c r="C117" s="365" t="s">
        <v>317</v>
      </c>
      <c r="D117" s="365" t="s">
        <v>317</v>
      </c>
      <c r="E117" s="365" t="s">
        <v>3050</v>
      </c>
      <c r="F117" s="366" t="str">
        <f t="shared" si="20"/>
        <v>萩市三見3099番地</v>
      </c>
      <c r="G117" s="366" t="s">
        <v>1197</v>
      </c>
      <c r="H117" s="367">
        <v>21429</v>
      </c>
      <c r="I117" s="401">
        <v>30</v>
      </c>
      <c r="J117" s="369" t="s">
        <v>1629</v>
      </c>
      <c r="K117" s="659" t="s">
        <v>251</v>
      </c>
      <c r="L117" s="660">
        <v>1</v>
      </c>
      <c r="M117" s="371" t="s">
        <v>360</v>
      </c>
      <c r="N117" s="371" t="s">
        <v>316</v>
      </c>
      <c r="O117" s="371" t="s">
        <v>317</v>
      </c>
      <c r="P117" s="372" t="s">
        <v>914</v>
      </c>
      <c r="Q117" s="372" t="s">
        <v>569</v>
      </c>
      <c r="R117" s="373" t="str">
        <f t="shared" si="21"/>
        <v>（公立）</v>
      </c>
      <c r="S117" s="661" t="s">
        <v>273</v>
      </c>
      <c r="V117" s="662">
        <f t="shared" si="22"/>
        <v>1</v>
      </c>
      <c r="W117" s="663">
        <f t="shared" si="23"/>
        <v>0</v>
      </c>
      <c r="X117" s="664">
        <f t="shared" si="24"/>
        <v>30</v>
      </c>
      <c r="Y117" s="663">
        <f t="shared" si="25"/>
        <v>0</v>
      </c>
    </row>
    <row r="118" spans="1:25" s="363" customFormat="1" ht="39.75" customHeight="1">
      <c r="A118" s="665"/>
      <c r="B118" s="365" t="s">
        <v>21</v>
      </c>
      <c r="C118" s="365" t="s">
        <v>221</v>
      </c>
      <c r="D118" s="365" t="s">
        <v>221</v>
      </c>
      <c r="E118" s="365" t="s">
        <v>3497</v>
      </c>
      <c r="F118" s="366" t="str">
        <f t="shared" si="20"/>
        <v>萩市大字紫福3356番地</v>
      </c>
      <c r="G118" s="366" t="s">
        <v>1198</v>
      </c>
      <c r="H118" s="367">
        <v>24593</v>
      </c>
      <c r="I118" s="401">
        <v>30</v>
      </c>
      <c r="J118" s="369" t="s">
        <v>1630</v>
      </c>
      <c r="K118" s="659" t="s">
        <v>251</v>
      </c>
      <c r="L118" s="660">
        <v>1</v>
      </c>
      <c r="M118" s="371" t="s">
        <v>360</v>
      </c>
      <c r="N118" s="371" t="s">
        <v>316</v>
      </c>
      <c r="O118" s="371" t="s">
        <v>317</v>
      </c>
      <c r="P118" s="372" t="s">
        <v>920</v>
      </c>
      <c r="Q118" s="372" t="s">
        <v>576</v>
      </c>
      <c r="R118" s="373" t="str">
        <f t="shared" si="21"/>
        <v>（公立）</v>
      </c>
      <c r="S118" s="661" t="s">
        <v>273</v>
      </c>
      <c r="V118" s="662">
        <f t="shared" si="22"/>
        <v>1</v>
      </c>
      <c r="W118" s="663">
        <f t="shared" si="23"/>
        <v>0</v>
      </c>
      <c r="X118" s="664">
        <f t="shared" si="24"/>
        <v>30</v>
      </c>
      <c r="Y118" s="663">
        <f t="shared" si="25"/>
        <v>0</v>
      </c>
    </row>
    <row r="119" spans="1:25" s="363" customFormat="1" ht="39.75" customHeight="1">
      <c r="A119" s="665"/>
      <c r="B119" s="365" t="s">
        <v>3049</v>
      </c>
      <c r="C119" s="365" t="s">
        <v>317</v>
      </c>
      <c r="D119" s="365" t="s">
        <v>317</v>
      </c>
      <c r="E119" s="365" t="s">
        <v>2146</v>
      </c>
      <c r="F119" s="366" t="str">
        <f t="shared" si="20"/>
        <v>萩市大字椿東４５０４番地</v>
      </c>
      <c r="G119" s="366" t="s">
        <v>1195</v>
      </c>
      <c r="H119" s="367">
        <v>27120</v>
      </c>
      <c r="I119" s="401">
        <v>130</v>
      </c>
      <c r="J119" s="369" t="s">
        <v>1631</v>
      </c>
      <c r="K119" s="659" t="s">
        <v>251</v>
      </c>
      <c r="L119" s="660">
        <v>1</v>
      </c>
      <c r="M119" s="371" t="s">
        <v>360</v>
      </c>
      <c r="N119" s="371" t="s">
        <v>316</v>
      </c>
      <c r="O119" s="371" t="s">
        <v>317</v>
      </c>
      <c r="P119" s="372" t="s">
        <v>1908</v>
      </c>
      <c r="Q119" s="372" t="s">
        <v>570</v>
      </c>
      <c r="R119" s="373" t="str">
        <f t="shared" si="21"/>
        <v>（公立）</v>
      </c>
      <c r="S119" s="661" t="s">
        <v>273</v>
      </c>
      <c r="V119" s="662">
        <f t="shared" si="22"/>
        <v>1</v>
      </c>
      <c r="W119" s="663">
        <f t="shared" si="23"/>
        <v>0</v>
      </c>
      <c r="X119" s="664">
        <f t="shared" si="24"/>
        <v>130</v>
      </c>
      <c r="Y119" s="663">
        <f t="shared" si="25"/>
        <v>0</v>
      </c>
    </row>
    <row r="120" spans="1:25" s="363" customFormat="1" ht="39.75" customHeight="1">
      <c r="A120" s="665"/>
      <c r="B120" s="365" t="s">
        <v>17</v>
      </c>
      <c r="C120" s="365" t="s">
        <v>221</v>
      </c>
      <c r="D120" s="365" t="s">
        <v>221</v>
      </c>
      <c r="E120" s="365" t="s">
        <v>3048</v>
      </c>
      <c r="F120" s="366" t="str">
        <f t="shared" si="20"/>
        <v>萩市川上4533番地1</v>
      </c>
      <c r="G120" s="366" t="s">
        <v>1199</v>
      </c>
      <c r="H120" s="367">
        <v>28581</v>
      </c>
      <c r="I120" s="401">
        <v>30</v>
      </c>
      <c r="J120" s="369" t="s">
        <v>1632</v>
      </c>
      <c r="K120" s="659" t="s">
        <v>251</v>
      </c>
      <c r="L120" s="660">
        <v>1</v>
      </c>
      <c r="M120" s="371" t="s">
        <v>360</v>
      </c>
      <c r="N120" s="371" t="s">
        <v>316</v>
      </c>
      <c r="O120" s="371" t="s">
        <v>317</v>
      </c>
      <c r="P120" s="372" t="s">
        <v>916</v>
      </c>
      <c r="Q120" s="372" t="s">
        <v>572</v>
      </c>
      <c r="R120" s="373" t="str">
        <f t="shared" si="21"/>
        <v>（公立）</v>
      </c>
      <c r="S120" s="661" t="s">
        <v>273</v>
      </c>
      <c r="V120" s="662">
        <f t="shared" si="22"/>
        <v>1</v>
      </c>
      <c r="W120" s="663">
        <f t="shared" si="23"/>
        <v>0</v>
      </c>
      <c r="X120" s="664">
        <f t="shared" si="24"/>
        <v>30</v>
      </c>
      <c r="Y120" s="663">
        <f t="shared" si="25"/>
        <v>0</v>
      </c>
    </row>
    <row r="121" spans="1:25" s="363" customFormat="1" ht="39.75" customHeight="1">
      <c r="A121" s="665"/>
      <c r="B121" s="365" t="s">
        <v>20</v>
      </c>
      <c r="C121" s="365" t="s">
        <v>221</v>
      </c>
      <c r="D121" s="365" t="s">
        <v>221</v>
      </c>
      <c r="E121" s="365" t="s">
        <v>2495</v>
      </c>
      <c r="F121" s="366" t="str">
        <f t="shared" si="20"/>
        <v>萩市大字明木2906番地</v>
      </c>
      <c r="G121" s="366" t="s">
        <v>1200</v>
      </c>
      <c r="H121" s="367">
        <v>29312</v>
      </c>
      <c r="I121" s="658">
        <v>60</v>
      </c>
      <c r="J121" s="369" t="s">
        <v>1633</v>
      </c>
      <c r="K121" s="659" t="s">
        <v>251</v>
      </c>
      <c r="L121" s="660">
        <v>1</v>
      </c>
      <c r="M121" s="371" t="s">
        <v>360</v>
      </c>
      <c r="N121" s="371" t="s">
        <v>316</v>
      </c>
      <c r="O121" s="371" t="s">
        <v>317</v>
      </c>
      <c r="P121" s="372" t="s">
        <v>919</v>
      </c>
      <c r="Q121" s="372" t="s">
        <v>575</v>
      </c>
      <c r="R121" s="373" t="str">
        <f t="shared" si="21"/>
        <v>（公立）</v>
      </c>
      <c r="S121" s="661" t="s">
        <v>273</v>
      </c>
      <c r="V121" s="662">
        <f t="shared" si="22"/>
        <v>1</v>
      </c>
      <c r="W121" s="663">
        <f t="shared" si="23"/>
        <v>0</v>
      </c>
      <c r="X121" s="664">
        <f t="shared" si="24"/>
        <v>60</v>
      </c>
      <c r="Y121" s="663">
        <f t="shared" si="25"/>
        <v>0</v>
      </c>
    </row>
    <row r="122" spans="1:25" s="363" customFormat="1" ht="39.75" customHeight="1">
      <c r="A122" s="665"/>
      <c r="B122" s="365" t="s">
        <v>2888</v>
      </c>
      <c r="C122" s="365" t="s">
        <v>317</v>
      </c>
      <c r="D122" s="365" t="s">
        <v>317</v>
      </c>
      <c r="E122" s="365" t="s">
        <v>2058</v>
      </c>
      <c r="F122" s="366" t="str">
        <f t="shared" si="20"/>
        <v>萩市大字山田4253番地</v>
      </c>
      <c r="G122" s="366" t="s">
        <v>1201</v>
      </c>
      <c r="H122" s="367">
        <v>35156</v>
      </c>
      <c r="I122" s="658">
        <v>90</v>
      </c>
      <c r="J122" s="369" t="s">
        <v>1634</v>
      </c>
      <c r="K122" s="659" t="s">
        <v>251</v>
      </c>
      <c r="L122" s="660">
        <v>1</v>
      </c>
      <c r="M122" s="371" t="s">
        <v>360</v>
      </c>
      <c r="N122" s="371" t="s">
        <v>316</v>
      </c>
      <c r="O122" s="371" t="s">
        <v>317</v>
      </c>
      <c r="P122" s="372" t="s">
        <v>915</v>
      </c>
      <c r="Q122" s="372" t="s">
        <v>571</v>
      </c>
      <c r="R122" s="373" t="str">
        <f t="shared" si="21"/>
        <v>（公立）</v>
      </c>
      <c r="S122" s="661" t="s">
        <v>273</v>
      </c>
      <c r="V122" s="662">
        <f t="shared" si="22"/>
        <v>1</v>
      </c>
      <c r="W122" s="663">
        <f t="shared" si="23"/>
        <v>0</v>
      </c>
      <c r="X122" s="664">
        <f t="shared" si="24"/>
        <v>90</v>
      </c>
      <c r="Y122" s="663">
        <f t="shared" si="25"/>
        <v>0</v>
      </c>
    </row>
    <row r="123" spans="1:25" s="363" customFormat="1" ht="39.75" customHeight="1">
      <c r="A123" s="665"/>
      <c r="B123" s="365" t="s">
        <v>22</v>
      </c>
      <c r="C123" s="365" t="s">
        <v>221</v>
      </c>
      <c r="D123" s="365" t="s">
        <v>221</v>
      </c>
      <c r="E123" s="365" t="s">
        <v>3911</v>
      </c>
      <c r="F123" s="366" t="str">
        <f t="shared" si="20"/>
        <v>萩市大字吉部上3170番地1</v>
      </c>
      <c r="G123" s="366" t="s">
        <v>1202</v>
      </c>
      <c r="H123" s="367">
        <v>38078</v>
      </c>
      <c r="I123" s="658">
        <v>45</v>
      </c>
      <c r="J123" s="369" t="s">
        <v>1635</v>
      </c>
      <c r="K123" s="659" t="s">
        <v>251</v>
      </c>
      <c r="L123" s="660">
        <v>1</v>
      </c>
      <c r="M123" s="371" t="s">
        <v>360</v>
      </c>
      <c r="N123" s="371" t="s">
        <v>316</v>
      </c>
      <c r="O123" s="371" t="s">
        <v>317</v>
      </c>
      <c r="P123" s="372" t="s">
        <v>918</v>
      </c>
      <c r="Q123" s="372" t="s">
        <v>577</v>
      </c>
      <c r="R123" s="373" t="str">
        <f t="shared" si="21"/>
        <v>（公立）</v>
      </c>
      <c r="S123" s="661" t="s">
        <v>273</v>
      </c>
      <c r="V123" s="662">
        <f t="shared" si="22"/>
        <v>1</v>
      </c>
      <c r="W123" s="663">
        <f t="shared" si="23"/>
        <v>0</v>
      </c>
      <c r="X123" s="664">
        <f t="shared" si="24"/>
        <v>45</v>
      </c>
      <c r="Y123" s="663">
        <f t="shared" si="25"/>
        <v>0</v>
      </c>
    </row>
    <row r="124" spans="1:25" s="363" customFormat="1" ht="42" customHeight="1">
      <c r="A124" s="665"/>
      <c r="B124" s="365" t="s">
        <v>2887</v>
      </c>
      <c r="C124" s="365" t="s">
        <v>2886</v>
      </c>
      <c r="D124" s="365" t="s">
        <v>26</v>
      </c>
      <c r="E124" s="365" t="s">
        <v>2342</v>
      </c>
      <c r="F124" s="366" t="str">
        <f t="shared" si="20"/>
        <v>萩市恵美須町102番地</v>
      </c>
      <c r="G124" s="366" t="s">
        <v>1203</v>
      </c>
      <c r="H124" s="367">
        <v>17624</v>
      </c>
      <c r="I124" s="401">
        <v>170</v>
      </c>
      <c r="J124" s="369" t="s">
        <v>2200</v>
      </c>
      <c r="K124" s="659"/>
      <c r="L124" s="660">
        <v>2</v>
      </c>
      <c r="M124" s="371" t="s">
        <v>360</v>
      </c>
      <c r="N124" s="371" t="s">
        <v>316</v>
      </c>
      <c r="O124" s="371" t="s">
        <v>317</v>
      </c>
      <c r="P124" s="372" t="s">
        <v>921</v>
      </c>
      <c r="Q124" s="372" t="s">
        <v>578</v>
      </c>
      <c r="R124" s="373" t="str">
        <f t="shared" si="21"/>
        <v>（私立）</v>
      </c>
      <c r="S124" s="661" t="s">
        <v>271</v>
      </c>
      <c r="V124" s="662">
        <f t="shared" si="22"/>
        <v>0</v>
      </c>
      <c r="W124" s="663">
        <f t="shared" si="23"/>
        <v>1</v>
      </c>
      <c r="X124" s="664">
        <f t="shared" si="24"/>
        <v>0</v>
      </c>
      <c r="Y124" s="663">
        <f t="shared" si="25"/>
        <v>170</v>
      </c>
    </row>
    <row r="125" spans="1:25" s="363" customFormat="1" ht="42" customHeight="1">
      <c r="A125" s="665"/>
      <c r="B125" s="365" t="s">
        <v>579</v>
      </c>
      <c r="C125" s="365" t="s">
        <v>15</v>
      </c>
      <c r="D125" s="365" t="s">
        <v>2788</v>
      </c>
      <c r="E125" s="365" t="s">
        <v>2343</v>
      </c>
      <c r="F125" s="366" t="str">
        <f t="shared" si="20"/>
        <v>萩市大字浜崎町240番地</v>
      </c>
      <c r="G125" s="366" t="s">
        <v>1204</v>
      </c>
      <c r="H125" s="367">
        <v>17624</v>
      </c>
      <c r="I125" s="401">
        <v>115</v>
      </c>
      <c r="J125" s="369" t="s">
        <v>1636</v>
      </c>
      <c r="K125" s="659" t="s">
        <v>251</v>
      </c>
      <c r="L125" s="660">
        <v>2</v>
      </c>
      <c r="M125" s="371" t="s">
        <v>360</v>
      </c>
      <c r="N125" s="371" t="s">
        <v>316</v>
      </c>
      <c r="O125" s="371" t="s">
        <v>317</v>
      </c>
      <c r="P125" s="372" t="s">
        <v>922</v>
      </c>
      <c r="Q125" s="372" t="s">
        <v>580</v>
      </c>
      <c r="R125" s="373" t="str">
        <f t="shared" si="21"/>
        <v>（私立）</v>
      </c>
      <c r="S125" s="661" t="s">
        <v>271</v>
      </c>
      <c r="V125" s="662">
        <f t="shared" si="22"/>
        <v>0</v>
      </c>
      <c r="W125" s="663">
        <f t="shared" si="23"/>
        <v>1</v>
      </c>
      <c r="X125" s="664">
        <f t="shared" si="24"/>
        <v>0</v>
      </c>
      <c r="Y125" s="663">
        <f t="shared" si="25"/>
        <v>115</v>
      </c>
    </row>
    <row r="126" spans="1:25" s="363" customFormat="1" ht="53.25" customHeight="1">
      <c r="A126" s="665"/>
      <c r="B126" s="365" t="s">
        <v>584</v>
      </c>
      <c r="C126" s="365" t="s">
        <v>2885</v>
      </c>
      <c r="D126" s="365" t="s">
        <v>2789</v>
      </c>
      <c r="E126" s="365" t="s">
        <v>2060</v>
      </c>
      <c r="F126" s="366" t="str">
        <f t="shared" si="20"/>
        <v>萩市大字堀内325番地10</v>
      </c>
      <c r="G126" s="366" t="s">
        <v>1205</v>
      </c>
      <c r="H126" s="367">
        <v>29677</v>
      </c>
      <c r="I126" s="401">
        <v>70</v>
      </c>
      <c r="J126" s="369" t="s">
        <v>1637</v>
      </c>
      <c r="K126" s="659" t="s">
        <v>251</v>
      </c>
      <c r="L126" s="660">
        <v>2</v>
      </c>
      <c r="M126" s="371" t="s">
        <v>360</v>
      </c>
      <c r="N126" s="371" t="s">
        <v>316</v>
      </c>
      <c r="O126" s="371" t="s">
        <v>317</v>
      </c>
      <c r="P126" s="372" t="s">
        <v>924</v>
      </c>
      <c r="Q126" s="372" t="s">
        <v>585</v>
      </c>
      <c r="R126" s="373" t="str">
        <f t="shared" si="21"/>
        <v>（私立）</v>
      </c>
      <c r="S126" s="661" t="s">
        <v>271</v>
      </c>
      <c r="V126" s="662">
        <f t="shared" si="22"/>
        <v>0</v>
      </c>
      <c r="W126" s="663">
        <f t="shared" si="23"/>
        <v>1</v>
      </c>
      <c r="X126" s="664">
        <f t="shared" si="24"/>
        <v>0</v>
      </c>
      <c r="Y126" s="663">
        <f t="shared" si="25"/>
        <v>70</v>
      </c>
    </row>
    <row r="127" spans="1:25" s="363" customFormat="1" ht="54.75" customHeight="1">
      <c r="A127" s="665"/>
      <c r="B127" s="365" t="s">
        <v>581</v>
      </c>
      <c r="C127" s="365" t="s">
        <v>1823</v>
      </c>
      <c r="D127" s="365" t="s">
        <v>2304</v>
      </c>
      <c r="E127" s="365" t="s">
        <v>582</v>
      </c>
      <c r="F127" s="366" t="str">
        <f t="shared" si="20"/>
        <v>萩市大字大島211番地</v>
      </c>
      <c r="G127" s="366" t="s">
        <v>1206</v>
      </c>
      <c r="H127" s="367">
        <v>39417</v>
      </c>
      <c r="I127" s="401">
        <v>20</v>
      </c>
      <c r="J127" s="369" t="s">
        <v>1638</v>
      </c>
      <c r="K127" s="659" t="s">
        <v>251</v>
      </c>
      <c r="L127" s="660">
        <v>2</v>
      </c>
      <c r="M127" s="371" t="s">
        <v>360</v>
      </c>
      <c r="N127" s="371" t="s">
        <v>316</v>
      </c>
      <c r="O127" s="371" t="s">
        <v>317</v>
      </c>
      <c r="P127" s="372" t="s">
        <v>923</v>
      </c>
      <c r="Q127" s="372" t="s">
        <v>583</v>
      </c>
      <c r="R127" s="373" t="str">
        <f t="shared" si="21"/>
        <v>（私立）</v>
      </c>
      <c r="S127" s="661" t="s">
        <v>271</v>
      </c>
      <c r="V127" s="662">
        <f t="shared" si="22"/>
        <v>0</v>
      </c>
      <c r="W127" s="663">
        <f t="shared" si="23"/>
        <v>1</v>
      </c>
      <c r="X127" s="664">
        <f t="shared" si="24"/>
        <v>0</v>
      </c>
      <c r="Y127" s="663">
        <f t="shared" si="25"/>
        <v>20</v>
      </c>
    </row>
    <row r="128" spans="1:25" s="363" customFormat="1" ht="34.5" customHeight="1">
      <c r="A128" s="670" t="s">
        <v>283</v>
      </c>
      <c r="B128" s="366"/>
      <c r="C128" s="671" t="str">
        <f>"〔施設"&amp;M299&amp;"（公立"&amp;H299&amp;"、"&amp;"私立"&amp;I299&amp;"）"&amp;"  定員"&amp;N299&amp;"（公立"&amp;J299&amp;"、私立"&amp;K299&amp;"）〕"</f>
        <v>〔施設17（公立2、私立15）  定員1650（公立150、私立1500）〕</v>
      </c>
      <c r="D128" s="366"/>
      <c r="E128" s="366"/>
      <c r="F128" s="366"/>
      <c r="G128" s="366"/>
      <c r="H128" s="367"/>
      <c r="I128" s="658"/>
      <c r="J128" s="369"/>
      <c r="K128" s="659"/>
      <c r="L128" s="672"/>
      <c r="M128" s="673"/>
      <c r="N128" s="673"/>
      <c r="O128" s="673"/>
      <c r="P128" s="674"/>
      <c r="Q128" s="674"/>
      <c r="R128" s="675"/>
      <c r="S128" s="676"/>
      <c r="V128" s="662"/>
      <c r="W128" s="663"/>
      <c r="X128" s="664"/>
      <c r="Y128" s="663"/>
    </row>
    <row r="129" spans="1:25" s="363" customFormat="1" ht="39.75" customHeight="1">
      <c r="A129" s="657">
        <f>M299</f>
        <v>17</v>
      </c>
      <c r="B129" s="365" t="s">
        <v>2884</v>
      </c>
      <c r="C129" s="365" t="s">
        <v>229</v>
      </c>
      <c r="D129" s="365" t="s">
        <v>229</v>
      </c>
      <c r="E129" s="365" t="s">
        <v>2496</v>
      </c>
      <c r="F129" s="366" t="str">
        <f aca="true" t="shared" si="26" ref="F129:F145">O129&amp;P129</f>
        <v>防府市本橋町18-1</v>
      </c>
      <c r="G129" s="366" t="s">
        <v>1207</v>
      </c>
      <c r="H129" s="367">
        <v>26755</v>
      </c>
      <c r="I129" s="401">
        <v>90</v>
      </c>
      <c r="J129" s="369" t="s">
        <v>1639</v>
      </c>
      <c r="K129" s="659" t="s">
        <v>251</v>
      </c>
      <c r="L129" s="660">
        <v>1</v>
      </c>
      <c r="M129" s="371" t="s">
        <v>360</v>
      </c>
      <c r="N129" s="371" t="s">
        <v>228</v>
      </c>
      <c r="O129" s="371" t="s">
        <v>229</v>
      </c>
      <c r="P129" s="372" t="s">
        <v>586</v>
      </c>
      <c r="Q129" s="372" t="s">
        <v>587</v>
      </c>
      <c r="R129" s="373" t="str">
        <f aca="true" t="shared" si="27" ref="R129:R145">IF(S129="","",IF(OR(S129="国",S129="県",S129="市町",S129="組合その他"),"（公立）","（私立）"))</f>
        <v>（公立）</v>
      </c>
      <c r="S129" s="661" t="s">
        <v>273</v>
      </c>
      <c r="V129" s="662">
        <f aca="true" t="shared" si="28" ref="V129:V145">IF(R129="（公立）",1,0)</f>
        <v>1</v>
      </c>
      <c r="W129" s="663">
        <f aca="true" t="shared" si="29" ref="W129:W145">IF(R129="（私立）",1,0)</f>
        <v>0</v>
      </c>
      <c r="X129" s="664">
        <f aca="true" t="shared" si="30" ref="X129:X145">IF(R129="（公立）",I129,0)</f>
        <v>90</v>
      </c>
      <c r="Y129" s="663">
        <f aca="true" t="shared" si="31" ref="Y129:Y145">IF(R129="（私立）",I129,0)</f>
        <v>0</v>
      </c>
    </row>
    <row r="130" spans="1:25" s="363" customFormat="1" ht="39.75" customHeight="1">
      <c r="A130" s="657"/>
      <c r="B130" s="365" t="s">
        <v>2883</v>
      </c>
      <c r="C130" s="365" t="s">
        <v>229</v>
      </c>
      <c r="D130" s="365" t="s">
        <v>229</v>
      </c>
      <c r="E130" s="365" t="s">
        <v>3498</v>
      </c>
      <c r="F130" s="366" t="str">
        <f t="shared" si="26"/>
        <v>防府市大字江泊1068</v>
      </c>
      <c r="G130" s="366" t="s">
        <v>1208</v>
      </c>
      <c r="H130" s="367">
        <v>28946</v>
      </c>
      <c r="I130" s="401">
        <v>60</v>
      </c>
      <c r="J130" s="369" t="s">
        <v>1640</v>
      </c>
      <c r="K130" s="659" t="s">
        <v>251</v>
      </c>
      <c r="L130" s="660">
        <v>1</v>
      </c>
      <c r="M130" s="371" t="s">
        <v>360</v>
      </c>
      <c r="N130" s="371" t="s">
        <v>228</v>
      </c>
      <c r="O130" s="371" t="s">
        <v>229</v>
      </c>
      <c r="P130" s="372" t="s">
        <v>588</v>
      </c>
      <c r="Q130" s="372" t="s">
        <v>589</v>
      </c>
      <c r="R130" s="373" t="str">
        <f t="shared" si="27"/>
        <v>（公立）</v>
      </c>
      <c r="S130" s="661" t="s">
        <v>273</v>
      </c>
      <c r="V130" s="662">
        <f t="shared" si="28"/>
        <v>1</v>
      </c>
      <c r="W130" s="663">
        <f t="shared" si="29"/>
        <v>0</v>
      </c>
      <c r="X130" s="664">
        <f t="shared" si="30"/>
        <v>60</v>
      </c>
      <c r="Y130" s="663">
        <f t="shared" si="31"/>
        <v>0</v>
      </c>
    </row>
    <row r="131" spans="1:25" s="363" customFormat="1" ht="42" customHeight="1">
      <c r="A131" s="665"/>
      <c r="B131" s="365" t="s">
        <v>592</v>
      </c>
      <c r="C131" s="365" t="s">
        <v>2868</v>
      </c>
      <c r="D131" s="365" t="s">
        <v>2867</v>
      </c>
      <c r="E131" s="365" t="s">
        <v>2497</v>
      </c>
      <c r="F131" s="366" t="str">
        <f t="shared" si="26"/>
        <v>防府市大字田島716-5</v>
      </c>
      <c r="G131" s="366" t="s">
        <v>1209</v>
      </c>
      <c r="H131" s="367">
        <v>13636</v>
      </c>
      <c r="I131" s="401">
        <v>90</v>
      </c>
      <c r="J131" s="369" t="s">
        <v>1641</v>
      </c>
      <c r="K131" s="659" t="s">
        <v>251</v>
      </c>
      <c r="L131" s="660">
        <v>2</v>
      </c>
      <c r="M131" s="371" t="s">
        <v>360</v>
      </c>
      <c r="N131" s="371" t="s">
        <v>228</v>
      </c>
      <c r="O131" s="371" t="s">
        <v>229</v>
      </c>
      <c r="P131" s="372" t="s">
        <v>593</v>
      </c>
      <c r="Q131" s="372" t="s">
        <v>594</v>
      </c>
      <c r="R131" s="373" t="str">
        <f t="shared" si="27"/>
        <v>（私立）</v>
      </c>
      <c r="S131" s="661" t="s">
        <v>271</v>
      </c>
      <c r="V131" s="662">
        <f t="shared" si="28"/>
        <v>0</v>
      </c>
      <c r="W131" s="663">
        <f t="shared" si="29"/>
        <v>1</v>
      </c>
      <c r="X131" s="664">
        <f t="shared" si="30"/>
        <v>0</v>
      </c>
      <c r="Y131" s="663">
        <f t="shared" si="31"/>
        <v>90</v>
      </c>
    </row>
    <row r="132" spans="1:25" s="363" customFormat="1" ht="42" customHeight="1">
      <c r="A132" s="665"/>
      <c r="B132" s="365" t="s">
        <v>595</v>
      </c>
      <c r="C132" s="365" t="s">
        <v>2882</v>
      </c>
      <c r="D132" s="365" t="s">
        <v>2881</v>
      </c>
      <c r="E132" s="365" t="s">
        <v>1867</v>
      </c>
      <c r="F132" s="366" t="str">
        <f t="shared" si="26"/>
        <v>防府市大字西浦1731</v>
      </c>
      <c r="G132" s="366" t="s">
        <v>1210</v>
      </c>
      <c r="H132" s="367">
        <v>17868</v>
      </c>
      <c r="I132" s="401">
        <v>90</v>
      </c>
      <c r="J132" s="369" t="s">
        <v>1642</v>
      </c>
      <c r="K132" s="659" t="s">
        <v>251</v>
      </c>
      <c r="L132" s="660">
        <v>2</v>
      </c>
      <c r="M132" s="371" t="s">
        <v>360</v>
      </c>
      <c r="N132" s="371" t="s">
        <v>228</v>
      </c>
      <c r="O132" s="371" t="s">
        <v>229</v>
      </c>
      <c r="P132" s="372" t="s">
        <v>596</v>
      </c>
      <c r="Q132" s="372" t="s">
        <v>805</v>
      </c>
      <c r="R132" s="373" t="str">
        <f t="shared" si="27"/>
        <v>（私立）</v>
      </c>
      <c r="S132" s="661" t="s">
        <v>271</v>
      </c>
      <c r="V132" s="662">
        <f t="shared" si="28"/>
        <v>0</v>
      </c>
      <c r="W132" s="663">
        <f t="shared" si="29"/>
        <v>1</v>
      </c>
      <c r="X132" s="664">
        <f t="shared" si="30"/>
        <v>0</v>
      </c>
      <c r="Y132" s="663">
        <f t="shared" si="31"/>
        <v>90</v>
      </c>
    </row>
    <row r="133" spans="1:25" s="363" customFormat="1" ht="42" customHeight="1">
      <c r="A133" s="665"/>
      <c r="B133" s="365" t="s">
        <v>597</v>
      </c>
      <c r="C133" s="365" t="s">
        <v>2871</v>
      </c>
      <c r="D133" s="365" t="s">
        <v>2870</v>
      </c>
      <c r="E133" s="365" t="s">
        <v>2471</v>
      </c>
      <c r="F133" s="366" t="str">
        <f t="shared" si="26"/>
        <v>防府市牟礼今宿二丁目13-25</v>
      </c>
      <c r="G133" s="366" t="s">
        <v>1211</v>
      </c>
      <c r="H133" s="367">
        <v>17868</v>
      </c>
      <c r="I133" s="658">
        <v>130</v>
      </c>
      <c r="J133" s="369" t="s">
        <v>1643</v>
      </c>
      <c r="K133" s="659" t="s">
        <v>251</v>
      </c>
      <c r="L133" s="660">
        <v>2</v>
      </c>
      <c r="M133" s="371" t="s">
        <v>360</v>
      </c>
      <c r="N133" s="371" t="s">
        <v>228</v>
      </c>
      <c r="O133" s="371" t="s">
        <v>229</v>
      </c>
      <c r="P133" s="372" t="s">
        <v>598</v>
      </c>
      <c r="Q133" s="372" t="s">
        <v>599</v>
      </c>
      <c r="R133" s="373" t="str">
        <f t="shared" si="27"/>
        <v>（私立）</v>
      </c>
      <c r="S133" s="661" t="s">
        <v>271</v>
      </c>
      <c r="V133" s="662">
        <f t="shared" si="28"/>
        <v>0</v>
      </c>
      <c r="W133" s="663">
        <f t="shared" si="29"/>
        <v>1</v>
      </c>
      <c r="X133" s="664">
        <f t="shared" si="30"/>
        <v>0</v>
      </c>
      <c r="Y133" s="663">
        <f t="shared" si="31"/>
        <v>130</v>
      </c>
    </row>
    <row r="134" spans="1:25" s="363" customFormat="1" ht="42" customHeight="1">
      <c r="A134" s="665"/>
      <c r="B134" s="365" t="s">
        <v>504</v>
      </c>
      <c r="C134" s="365" t="s">
        <v>2880</v>
      </c>
      <c r="D134" s="365" t="s">
        <v>1119</v>
      </c>
      <c r="E134" s="365" t="s">
        <v>2879</v>
      </c>
      <c r="F134" s="366" t="str">
        <f t="shared" si="26"/>
        <v>防府市大字奈美750-1</v>
      </c>
      <c r="G134" s="366" t="s">
        <v>1212</v>
      </c>
      <c r="H134" s="367">
        <v>20911</v>
      </c>
      <c r="I134" s="401">
        <v>50</v>
      </c>
      <c r="J134" s="369" t="s">
        <v>1644</v>
      </c>
      <c r="K134" s="659" t="s">
        <v>251</v>
      </c>
      <c r="L134" s="660">
        <v>2</v>
      </c>
      <c r="M134" s="371" t="s">
        <v>360</v>
      </c>
      <c r="N134" s="371" t="s">
        <v>228</v>
      </c>
      <c r="O134" s="371" t="s">
        <v>229</v>
      </c>
      <c r="P134" s="372" t="s">
        <v>591</v>
      </c>
      <c r="Q134" s="372" t="s">
        <v>505</v>
      </c>
      <c r="R134" s="373" t="str">
        <f t="shared" si="27"/>
        <v>（私立）</v>
      </c>
      <c r="S134" s="661" t="s">
        <v>271</v>
      </c>
      <c r="V134" s="662">
        <f t="shared" si="28"/>
        <v>0</v>
      </c>
      <c r="W134" s="663">
        <f t="shared" si="29"/>
        <v>1</v>
      </c>
      <c r="X134" s="664">
        <f t="shared" si="30"/>
        <v>0</v>
      </c>
      <c r="Y134" s="663">
        <f t="shared" si="31"/>
        <v>50</v>
      </c>
    </row>
    <row r="135" spans="1:25" s="363" customFormat="1" ht="42" customHeight="1">
      <c r="A135" s="665"/>
      <c r="B135" s="365" t="s">
        <v>473</v>
      </c>
      <c r="C135" s="365" t="s">
        <v>2878</v>
      </c>
      <c r="D135" s="365" t="s">
        <v>2877</v>
      </c>
      <c r="E135" s="365" t="s">
        <v>605</v>
      </c>
      <c r="F135" s="366" t="str">
        <f t="shared" si="26"/>
        <v>防府市警固町2丁目7-49</v>
      </c>
      <c r="G135" s="366" t="s">
        <v>1214</v>
      </c>
      <c r="H135" s="367">
        <v>26390</v>
      </c>
      <c r="I135" s="401">
        <v>60</v>
      </c>
      <c r="J135" s="369" t="s">
        <v>1645</v>
      </c>
      <c r="K135" s="659" t="s">
        <v>251</v>
      </c>
      <c r="L135" s="660">
        <v>2</v>
      </c>
      <c r="M135" s="371" t="s">
        <v>360</v>
      </c>
      <c r="N135" s="371" t="s">
        <v>228</v>
      </c>
      <c r="O135" s="371" t="s">
        <v>229</v>
      </c>
      <c r="P135" s="372" t="s">
        <v>1646</v>
      </c>
      <c r="Q135" s="372" t="s">
        <v>403</v>
      </c>
      <c r="R135" s="373" t="str">
        <f t="shared" si="27"/>
        <v>（私立）</v>
      </c>
      <c r="S135" s="661" t="s">
        <v>271</v>
      </c>
      <c r="V135" s="662">
        <f t="shared" si="28"/>
        <v>0</v>
      </c>
      <c r="W135" s="663">
        <f t="shared" si="29"/>
        <v>1</v>
      </c>
      <c r="X135" s="664">
        <f t="shared" si="30"/>
        <v>0</v>
      </c>
      <c r="Y135" s="663">
        <f t="shared" si="31"/>
        <v>60</v>
      </c>
    </row>
    <row r="136" spans="1:25" s="363" customFormat="1" ht="42" customHeight="1">
      <c r="A136" s="665"/>
      <c r="B136" s="365" t="s">
        <v>606</v>
      </c>
      <c r="C136" s="365" t="s">
        <v>2876</v>
      </c>
      <c r="D136" s="365" t="s">
        <v>2875</v>
      </c>
      <c r="E136" s="365" t="s">
        <v>3499</v>
      </c>
      <c r="F136" s="366" t="str">
        <f t="shared" si="26"/>
        <v>防府市伊佐江町11-40</v>
      </c>
      <c r="G136" s="366" t="s">
        <v>1215</v>
      </c>
      <c r="H136" s="367">
        <v>26390</v>
      </c>
      <c r="I136" s="401">
        <v>120</v>
      </c>
      <c r="J136" s="369" t="s">
        <v>1647</v>
      </c>
      <c r="K136" s="659" t="s">
        <v>251</v>
      </c>
      <c r="L136" s="660">
        <v>2</v>
      </c>
      <c r="M136" s="371" t="s">
        <v>360</v>
      </c>
      <c r="N136" s="371" t="s">
        <v>228</v>
      </c>
      <c r="O136" s="371" t="s">
        <v>229</v>
      </c>
      <c r="P136" s="372" t="s">
        <v>607</v>
      </c>
      <c r="Q136" s="372" t="s">
        <v>608</v>
      </c>
      <c r="R136" s="373" t="str">
        <f t="shared" si="27"/>
        <v>（私立）</v>
      </c>
      <c r="S136" s="661" t="s">
        <v>271</v>
      </c>
      <c r="V136" s="662">
        <f t="shared" si="28"/>
        <v>0</v>
      </c>
      <c r="W136" s="663">
        <f t="shared" si="29"/>
        <v>1</v>
      </c>
      <c r="X136" s="664">
        <f t="shared" si="30"/>
        <v>0</v>
      </c>
      <c r="Y136" s="663">
        <f t="shared" si="31"/>
        <v>120</v>
      </c>
    </row>
    <row r="137" spans="1:25" s="363" customFormat="1" ht="42" customHeight="1">
      <c r="A137" s="665"/>
      <c r="B137" s="365" t="s">
        <v>609</v>
      </c>
      <c r="C137" s="365" t="s">
        <v>2865</v>
      </c>
      <c r="D137" s="365" t="s">
        <v>2061</v>
      </c>
      <c r="E137" s="365" t="s">
        <v>610</v>
      </c>
      <c r="F137" s="366" t="str">
        <f t="shared" si="26"/>
        <v>防府市高倉1丁目16-10</v>
      </c>
      <c r="G137" s="366" t="s">
        <v>1216</v>
      </c>
      <c r="H137" s="367">
        <v>26785</v>
      </c>
      <c r="I137" s="658">
        <v>150</v>
      </c>
      <c r="J137" s="369" t="s">
        <v>1648</v>
      </c>
      <c r="K137" s="659" t="s">
        <v>251</v>
      </c>
      <c r="L137" s="660">
        <v>2</v>
      </c>
      <c r="M137" s="371" t="s">
        <v>360</v>
      </c>
      <c r="N137" s="371" t="s">
        <v>228</v>
      </c>
      <c r="O137" s="371" t="s">
        <v>229</v>
      </c>
      <c r="P137" s="372" t="s">
        <v>1649</v>
      </c>
      <c r="Q137" s="372" t="s">
        <v>611</v>
      </c>
      <c r="R137" s="373" t="str">
        <f t="shared" si="27"/>
        <v>（私立）</v>
      </c>
      <c r="S137" s="661" t="s">
        <v>271</v>
      </c>
      <c r="V137" s="662">
        <f t="shared" si="28"/>
        <v>0</v>
      </c>
      <c r="W137" s="663">
        <f t="shared" si="29"/>
        <v>1</v>
      </c>
      <c r="X137" s="664">
        <f t="shared" si="30"/>
        <v>0</v>
      </c>
      <c r="Y137" s="663">
        <f t="shared" si="31"/>
        <v>150</v>
      </c>
    </row>
    <row r="138" spans="1:25" s="363" customFormat="1" ht="42" customHeight="1">
      <c r="A138" s="665"/>
      <c r="B138" s="365" t="s">
        <v>603</v>
      </c>
      <c r="C138" s="365" t="s">
        <v>2874</v>
      </c>
      <c r="D138" s="365" t="s">
        <v>2873</v>
      </c>
      <c r="E138" s="365" t="s">
        <v>3500</v>
      </c>
      <c r="F138" s="366" t="str">
        <f t="shared" si="26"/>
        <v>防府市大字台道5381</v>
      </c>
      <c r="G138" s="366" t="s">
        <v>1217</v>
      </c>
      <c r="H138" s="367">
        <v>27061</v>
      </c>
      <c r="I138" s="401">
        <v>60</v>
      </c>
      <c r="J138" s="369" t="s">
        <v>1650</v>
      </c>
      <c r="K138" s="659" t="s">
        <v>251</v>
      </c>
      <c r="L138" s="660">
        <v>2</v>
      </c>
      <c r="M138" s="371" t="s">
        <v>360</v>
      </c>
      <c r="N138" s="371" t="s">
        <v>228</v>
      </c>
      <c r="O138" s="371" t="s">
        <v>229</v>
      </c>
      <c r="P138" s="372" t="s">
        <v>2872</v>
      </c>
      <c r="Q138" s="372" t="s">
        <v>604</v>
      </c>
      <c r="R138" s="373" t="str">
        <f t="shared" si="27"/>
        <v>（私立）</v>
      </c>
      <c r="S138" s="661" t="s">
        <v>271</v>
      </c>
      <c r="V138" s="662">
        <f t="shared" si="28"/>
        <v>0</v>
      </c>
      <c r="W138" s="663">
        <f t="shared" si="29"/>
        <v>1</v>
      </c>
      <c r="X138" s="664">
        <f t="shared" si="30"/>
        <v>0</v>
      </c>
      <c r="Y138" s="663">
        <f t="shared" si="31"/>
        <v>60</v>
      </c>
    </row>
    <row r="139" spans="1:25" s="363" customFormat="1" ht="42" customHeight="1">
      <c r="A139" s="665"/>
      <c r="B139" s="365" t="s">
        <v>612</v>
      </c>
      <c r="C139" s="365" t="s">
        <v>2871</v>
      </c>
      <c r="D139" s="365" t="s">
        <v>2870</v>
      </c>
      <c r="E139" s="365" t="s">
        <v>613</v>
      </c>
      <c r="F139" s="366" t="str">
        <f t="shared" si="26"/>
        <v>防府市大字牟礼836-3</v>
      </c>
      <c r="G139" s="366" t="s">
        <v>1070</v>
      </c>
      <c r="H139" s="367">
        <v>27120</v>
      </c>
      <c r="I139" s="401">
        <v>80</v>
      </c>
      <c r="J139" s="369" t="s">
        <v>1651</v>
      </c>
      <c r="K139" s="659" t="s">
        <v>251</v>
      </c>
      <c r="L139" s="660">
        <v>2</v>
      </c>
      <c r="M139" s="371" t="s">
        <v>360</v>
      </c>
      <c r="N139" s="371" t="s">
        <v>228</v>
      </c>
      <c r="O139" s="371" t="s">
        <v>229</v>
      </c>
      <c r="P139" s="372" t="s">
        <v>614</v>
      </c>
      <c r="Q139" s="372" t="s">
        <v>615</v>
      </c>
      <c r="R139" s="373" t="str">
        <f t="shared" si="27"/>
        <v>（私立）</v>
      </c>
      <c r="S139" s="661" t="s">
        <v>271</v>
      </c>
      <c r="V139" s="662">
        <f t="shared" si="28"/>
        <v>0</v>
      </c>
      <c r="W139" s="663">
        <f t="shared" si="29"/>
        <v>1</v>
      </c>
      <c r="X139" s="664">
        <f t="shared" si="30"/>
        <v>0</v>
      </c>
      <c r="Y139" s="663">
        <f t="shared" si="31"/>
        <v>80</v>
      </c>
    </row>
    <row r="140" spans="1:25" s="363" customFormat="1" ht="42" customHeight="1">
      <c r="A140" s="665"/>
      <c r="B140" s="365" t="s">
        <v>616</v>
      </c>
      <c r="C140" s="365" t="s">
        <v>2868</v>
      </c>
      <c r="D140" s="365" t="s">
        <v>2867</v>
      </c>
      <c r="E140" s="699" t="s">
        <v>3501</v>
      </c>
      <c r="F140" s="366" t="str">
        <f t="shared" si="26"/>
        <v>防府市大字新田847-2</v>
      </c>
      <c r="G140" s="366" t="s">
        <v>1218</v>
      </c>
      <c r="H140" s="367">
        <v>27485</v>
      </c>
      <c r="I140" s="401">
        <v>100</v>
      </c>
      <c r="J140" s="369" t="s">
        <v>1652</v>
      </c>
      <c r="K140" s="659" t="s">
        <v>251</v>
      </c>
      <c r="L140" s="660">
        <v>2</v>
      </c>
      <c r="M140" s="371" t="s">
        <v>360</v>
      </c>
      <c r="N140" s="371" t="s">
        <v>228</v>
      </c>
      <c r="O140" s="371" t="s">
        <v>229</v>
      </c>
      <c r="P140" s="372" t="s">
        <v>617</v>
      </c>
      <c r="Q140" s="372" t="s">
        <v>618</v>
      </c>
      <c r="R140" s="373" t="str">
        <f t="shared" si="27"/>
        <v>（私立）</v>
      </c>
      <c r="S140" s="661" t="s">
        <v>271</v>
      </c>
      <c r="V140" s="662">
        <f t="shared" si="28"/>
        <v>0</v>
      </c>
      <c r="W140" s="663">
        <f t="shared" si="29"/>
        <v>1</v>
      </c>
      <c r="X140" s="664">
        <f t="shared" si="30"/>
        <v>0</v>
      </c>
      <c r="Y140" s="663">
        <f t="shared" si="31"/>
        <v>100</v>
      </c>
    </row>
    <row r="141" spans="1:25" s="363" customFormat="1" ht="42" customHeight="1">
      <c r="A141" s="665"/>
      <c r="B141" s="365" t="s">
        <v>2869</v>
      </c>
      <c r="C141" s="365" t="s">
        <v>2868</v>
      </c>
      <c r="D141" s="365" t="s">
        <v>2867</v>
      </c>
      <c r="E141" s="365" t="s">
        <v>2498</v>
      </c>
      <c r="F141" s="366" t="str">
        <f t="shared" si="26"/>
        <v>防府市大字新田1204-3</v>
      </c>
      <c r="G141" s="366" t="s">
        <v>1218</v>
      </c>
      <c r="H141" s="367">
        <v>28581</v>
      </c>
      <c r="I141" s="401">
        <v>90</v>
      </c>
      <c r="J141" s="369" t="s">
        <v>1653</v>
      </c>
      <c r="K141" s="659" t="s">
        <v>251</v>
      </c>
      <c r="L141" s="660">
        <v>1</v>
      </c>
      <c r="M141" s="371" t="s">
        <v>360</v>
      </c>
      <c r="N141" s="371" t="s">
        <v>228</v>
      </c>
      <c r="O141" s="371" t="s">
        <v>229</v>
      </c>
      <c r="P141" s="372" t="s">
        <v>1654</v>
      </c>
      <c r="Q141" s="372" t="s">
        <v>2866</v>
      </c>
      <c r="R141" s="373" t="str">
        <f t="shared" si="27"/>
        <v>（私立）</v>
      </c>
      <c r="S141" s="661" t="s">
        <v>271</v>
      </c>
      <c r="V141" s="662">
        <f t="shared" si="28"/>
        <v>0</v>
      </c>
      <c r="W141" s="663">
        <f t="shared" si="29"/>
        <v>1</v>
      </c>
      <c r="X141" s="664">
        <f t="shared" si="30"/>
        <v>0</v>
      </c>
      <c r="Y141" s="663">
        <f t="shared" si="31"/>
        <v>90</v>
      </c>
    </row>
    <row r="142" spans="1:25" s="363" customFormat="1" ht="42" customHeight="1">
      <c r="A142" s="665"/>
      <c r="B142" s="365" t="s">
        <v>416</v>
      </c>
      <c r="C142" s="365" t="s">
        <v>2865</v>
      </c>
      <c r="D142" s="365" t="s">
        <v>2061</v>
      </c>
      <c r="E142" s="365" t="s">
        <v>4059</v>
      </c>
      <c r="F142" s="366" t="str">
        <f t="shared" si="26"/>
        <v>防府市緑町1丁目8-9</v>
      </c>
      <c r="G142" s="366" t="s">
        <v>1219</v>
      </c>
      <c r="H142" s="367">
        <v>28946</v>
      </c>
      <c r="I142" s="401">
        <v>220</v>
      </c>
      <c r="J142" s="369" t="s">
        <v>1655</v>
      </c>
      <c r="K142" s="659" t="s">
        <v>251</v>
      </c>
      <c r="L142" s="660">
        <v>2</v>
      </c>
      <c r="M142" s="371" t="s">
        <v>360</v>
      </c>
      <c r="N142" s="371" t="s">
        <v>228</v>
      </c>
      <c r="O142" s="371" t="s">
        <v>229</v>
      </c>
      <c r="P142" s="372" t="s">
        <v>1656</v>
      </c>
      <c r="Q142" s="372" t="s">
        <v>417</v>
      </c>
      <c r="R142" s="373" t="str">
        <f t="shared" si="27"/>
        <v>（私立）</v>
      </c>
      <c r="S142" s="661" t="s">
        <v>271</v>
      </c>
      <c r="V142" s="662">
        <f t="shared" si="28"/>
        <v>0</v>
      </c>
      <c r="W142" s="663">
        <f t="shared" si="29"/>
        <v>1</v>
      </c>
      <c r="X142" s="664">
        <f t="shared" si="30"/>
        <v>0</v>
      </c>
      <c r="Y142" s="663">
        <f t="shared" si="31"/>
        <v>220</v>
      </c>
    </row>
    <row r="143" spans="1:25" s="363" customFormat="1" ht="42" customHeight="1">
      <c r="A143" s="665"/>
      <c r="B143" s="365" t="s">
        <v>600</v>
      </c>
      <c r="C143" s="365" t="s">
        <v>2864</v>
      </c>
      <c r="D143" s="365" t="s">
        <v>1984</v>
      </c>
      <c r="E143" s="365" t="s">
        <v>601</v>
      </c>
      <c r="F143" s="366" t="str">
        <f t="shared" si="26"/>
        <v>防府市大字佐野362</v>
      </c>
      <c r="G143" s="366" t="s">
        <v>1220</v>
      </c>
      <c r="H143" s="367">
        <v>29221</v>
      </c>
      <c r="I143" s="401">
        <v>120</v>
      </c>
      <c r="J143" s="369" t="s">
        <v>1657</v>
      </c>
      <c r="K143" s="659" t="s">
        <v>251</v>
      </c>
      <c r="L143" s="660">
        <v>2</v>
      </c>
      <c r="M143" s="371" t="s">
        <v>360</v>
      </c>
      <c r="N143" s="371" t="s">
        <v>228</v>
      </c>
      <c r="O143" s="371" t="s">
        <v>229</v>
      </c>
      <c r="P143" s="372" t="s">
        <v>602</v>
      </c>
      <c r="Q143" s="372" t="s">
        <v>2863</v>
      </c>
      <c r="R143" s="373" t="str">
        <f t="shared" si="27"/>
        <v>（私立）</v>
      </c>
      <c r="S143" s="661" t="s">
        <v>271</v>
      </c>
      <c r="V143" s="662">
        <f t="shared" si="28"/>
        <v>0</v>
      </c>
      <c r="W143" s="663">
        <f t="shared" si="29"/>
        <v>1</v>
      </c>
      <c r="X143" s="664">
        <f t="shared" si="30"/>
        <v>0</v>
      </c>
      <c r="Y143" s="663">
        <f t="shared" si="31"/>
        <v>120</v>
      </c>
    </row>
    <row r="144" spans="1:25" s="363" customFormat="1" ht="42" customHeight="1">
      <c r="A144" s="665"/>
      <c r="B144" s="365" t="s">
        <v>2862</v>
      </c>
      <c r="C144" s="365" t="s">
        <v>2861</v>
      </c>
      <c r="D144" s="365" t="s">
        <v>2860</v>
      </c>
      <c r="E144" s="365" t="s">
        <v>828</v>
      </c>
      <c r="F144" s="366" t="str">
        <f t="shared" si="26"/>
        <v>防府市大字向島806-12</v>
      </c>
      <c r="G144" s="366" t="s">
        <v>1221</v>
      </c>
      <c r="H144" s="367">
        <v>29768</v>
      </c>
      <c r="I144" s="401">
        <v>50</v>
      </c>
      <c r="J144" s="369" t="s">
        <v>1658</v>
      </c>
      <c r="K144" s="659" t="s">
        <v>251</v>
      </c>
      <c r="L144" s="660">
        <v>2</v>
      </c>
      <c r="M144" s="371" t="s">
        <v>360</v>
      </c>
      <c r="N144" s="371" t="s">
        <v>228</v>
      </c>
      <c r="O144" s="371" t="s">
        <v>229</v>
      </c>
      <c r="P144" s="372" t="s">
        <v>590</v>
      </c>
      <c r="Q144" s="372" t="s">
        <v>2859</v>
      </c>
      <c r="R144" s="373" t="str">
        <f t="shared" si="27"/>
        <v>（私立）</v>
      </c>
      <c r="S144" s="661" t="s">
        <v>271</v>
      </c>
      <c r="V144" s="662">
        <f t="shared" si="28"/>
        <v>0</v>
      </c>
      <c r="W144" s="663">
        <f t="shared" si="29"/>
        <v>1</v>
      </c>
      <c r="X144" s="664">
        <f t="shared" si="30"/>
        <v>0</v>
      </c>
      <c r="Y144" s="663">
        <f t="shared" si="31"/>
        <v>50</v>
      </c>
    </row>
    <row r="145" spans="1:25" s="363" customFormat="1" ht="42" customHeight="1">
      <c r="A145" s="665"/>
      <c r="B145" s="365" t="s">
        <v>619</v>
      </c>
      <c r="C145" s="365" t="s">
        <v>3051</v>
      </c>
      <c r="D145" s="365" t="s">
        <v>3052</v>
      </c>
      <c r="E145" s="365" t="s">
        <v>3053</v>
      </c>
      <c r="F145" s="366" t="str">
        <f t="shared" si="26"/>
        <v>防府市大字下右田390-1</v>
      </c>
      <c r="G145" s="366" t="s">
        <v>1222</v>
      </c>
      <c r="H145" s="367">
        <v>30407</v>
      </c>
      <c r="I145" s="401">
        <v>90</v>
      </c>
      <c r="J145" s="369" t="s">
        <v>1659</v>
      </c>
      <c r="K145" s="659" t="s">
        <v>251</v>
      </c>
      <c r="L145" s="660">
        <v>2</v>
      </c>
      <c r="M145" s="371" t="s">
        <v>360</v>
      </c>
      <c r="N145" s="371" t="s">
        <v>228</v>
      </c>
      <c r="O145" s="371" t="s">
        <v>229</v>
      </c>
      <c r="P145" s="372" t="s">
        <v>620</v>
      </c>
      <c r="Q145" s="372" t="s">
        <v>621</v>
      </c>
      <c r="R145" s="373" t="str">
        <f t="shared" si="27"/>
        <v>（私立）</v>
      </c>
      <c r="S145" s="661" t="s">
        <v>271</v>
      </c>
      <c r="V145" s="662">
        <f t="shared" si="28"/>
        <v>0</v>
      </c>
      <c r="W145" s="663">
        <f t="shared" si="29"/>
        <v>1</v>
      </c>
      <c r="X145" s="664">
        <f t="shared" si="30"/>
        <v>0</v>
      </c>
      <c r="Y145" s="663">
        <f t="shared" si="31"/>
        <v>90</v>
      </c>
    </row>
    <row r="146" spans="1:25" s="363" customFormat="1" ht="34.5" customHeight="1">
      <c r="A146" s="670" t="s">
        <v>284</v>
      </c>
      <c r="B146" s="366"/>
      <c r="C146" s="671" t="str">
        <f>"〔施設"&amp;M300&amp;"（公立"&amp;H300&amp;"、"&amp;"私立"&amp;I300&amp;"）"&amp;"  定員"&amp;N300&amp;"（公立"&amp;J300&amp;"、私立"&amp;K300&amp;"）〕"</f>
        <v>〔施設10（公立2、私立8）  定員1067（公立280、私立787）〕</v>
      </c>
      <c r="D146" s="366"/>
      <c r="E146" s="366"/>
      <c r="F146" s="366"/>
      <c r="G146" s="366"/>
      <c r="H146" s="367"/>
      <c r="I146" s="658"/>
      <c r="J146" s="369"/>
      <c r="K146" s="659"/>
      <c r="L146" s="672"/>
      <c r="M146" s="673"/>
      <c r="N146" s="673"/>
      <c r="O146" s="673"/>
      <c r="P146" s="674"/>
      <c r="Q146" s="674"/>
      <c r="R146" s="675"/>
      <c r="S146" s="676"/>
      <c r="V146" s="662"/>
      <c r="W146" s="663"/>
      <c r="X146" s="664"/>
      <c r="Y146" s="663"/>
    </row>
    <row r="147" spans="1:25" s="363" customFormat="1" ht="39.75" customHeight="1">
      <c r="A147" s="657">
        <f>M300</f>
        <v>10</v>
      </c>
      <c r="B147" s="365" t="s">
        <v>1320</v>
      </c>
      <c r="C147" s="365" t="s">
        <v>355</v>
      </c>
      <c r="D147" s="365" t="s">
        <v>355</v>
      </c>
      <c r="E147" s="365" t="s">
        <v>3502</v>
      </c>
      <c r="F147" s="366" t="str">
        <f aca="true" t="shared" si="32" ref="F147:F156">O147&amp;P147</f>
        <v>下松市潮音町4丁目2-1</v>
      </c>
      <c r="G147" s="366" t="s">
        <v>1223</v>
      </c>
      <c r="H147" s="367">
        <v>22737</v>
      </c>
      <c r="I147" s="401">
        <v>110</v>
      </c>
      <c r="J147" s="369" t="s">
        <v>1660</v>
      </c>
      <c r="K147" s="659" t="s">
        <v>251</v>
      </c>
      <c r="L147" s="660">
        <v>1</v>
      </c>
      <c r="M147" s="371" t="s">
        <v>360</v>
      </c>
      <c r="N147" s="371" t="s">
        <v>354</v>
      </c>
      <c r="O147" s="371" t="s">
        <v>355</v>
      </c>
      <c r="P147" s="372" t="s">
        <v>1661</v>
      </c>
      <c r="Q147" s="372" t="s">
        <v>622</v>
      </c>
      <c r="R147" s="373" t="str">
        <f>IF(S147="","",IF(OR(S147="国",S147="県",S147="市町",S147="組合その他"),"（公立）","（私立）"))</f>
        <v>（公立）</v>
      </c>
      <c r="S147" s="661" t="s">
        <v>273</v>
      </c>
      <c r="V147" s="662">
        <f>IF(R147="（公立）",1,0)</f>
        <v>1</v>
      </c>
      <c r="W147" s="663">
        <f>IF(R147="（私立）",1,0)</f>
        <v>0</v>
      </c>
      <c r="X147" s="664">
        <f>IF(R147="（公立）",I147,0)</f>
        <v>110</v>
      </c>
      <c r="Y147" s="663">
        <f>IF(R147="（私立）",I147,0)</f>
        <v>0</v>
      </c>
    </row>
    <row r="148" spans="1:25" s="363" customFormat="1" ht="39.75" customHeight="1">
      <c r="A148" s="657"/>
      <c r="B148" s="365" t="s">
        <v>2858</v>
      </c>
      <c r="C148" s="365" t="s">
        <v>355</v>
      </c>
      <c r="D148" s="365" t="s">
        <v>355</v>
      </c>
      <c r="E148" s="365" t="s">
        <v>4060</v>
      </c>
      <c r="F148" s="366" t="str">
        <f t="shared" si="32"/>
        <v>下松市楠木町1丁目11-11</v>
      </c>
      <c r="G148" s="366" t="s">
        <v>1224</v>
      </c>
      <c r="H148" s="367">
        <v>27851</v>
      </c>
      <c r="I148" s="401">
        <v>170</v>
      </c>
      <c r="J148" s="369" t="s">
        <v>1663</v>
      </c>
      <c r="K148" s="659" t="s">
        <v>251</v>
      </c>
      <c r="L148" s="660">
        <v>1</v>
      </c>
      <c r="M148" s="371" t="s">
        <v>360</v>
      </c>
      <c r="N148" s="371" t="s">
        <v>354</v>
      </c>
      <c r="O148" s="371" t="s">
        <v>355</v>
      </c>
      <c r="P148" s="372" t="s">
        <v>962</v>
      </c>
      <c r="Q148" s="372" t="s">
        <v>623</v>
      </c>
      <c r="R148" s="373" t="str">
        <f>IF(S148="","",IF(OR(S148="国",S148="県",S148="市町",S148="組合その他"),"（公立）","（私立）"))</f>
        <v>（公立）</v>
      </c>
      <c r="S148" s="661" t="s">
        <v>273</v>
      </c>
      <c r="V148" s="662">
        <f>IF(R148="（公立）",1,0)</f>
        <v>1</v>
      </c>
      <c r="W148" s="663">
        <f>IF(R148="（私立）",1,0)</f>
        <v>0</v>
      </c>
      <c r="X148" s="664">
        <f>IF(R148="（公立）",I148,0)</f>
        <v>170</v>
      </c>
      <c r="Y148" s="663">
        <f>IF(R148="（私立）",I148,0)</f>
        <v>0</v>
      </c>
    </row>
    <row r="149" spans="1:25" s="363" customFormat="1" ht="42" customHeight="1">
      <c r="A149" s="665"/>
      <c r="B149" s="365" t="s">
        <v>629</v>
      </c>
      <c r="C149" s="365" t="s">
        <v>2856</v>
      </c>
      <c r="D149" s="365" t="s">
        <v>1512</v>
      </c>
      <c r="E149" s="365" t="s">
        <v>1518</v>
      </c>
      <c r="F149" s="366" t="str">
        <f t="shared" si="32"/>
        <v>下松市潮音町1丁目7-15</v>
      </c>
      <c r="G149" s="366" t="s">
        <v>1223</v>
      </c>
      <c r="H149" s="367">
        <v>17989</v>
      </c>
      <c r="I149" s="658">
        <v>90</v>
      </c>
      <c r="J149" s="369" t="s">
        <v>1664</v>
      </c>
      <c r="K149" s="659" t="s">
        <v>630</v>
      </c>
      <c r="L149" s="660">
        <v>2</v>
      </c>
      <c r="M149" s="371" t="s">
        <v>360</v>
      </c>
      <c r="N149" s="371" t="s">
        <v>354</v>
      </c>
      <c r="O149" s="371" t="s">
        <v>355</v>
      </c>
      <c r="P149" s="372" t="s">
        <v>1665</v>
      </c>
      <c r="Q149" s="372" t="s">
        <v>631</v>
      </c>
      <c r="R149" s="373" t="str">
        <f>IF(S149="","",IF(OR(S149="国",S149="県",S149="市町",S149="組合その他"),"（公立）","（私立）"))</f>
        <v>（私立）</v>
      </c>
      <c r="S149" s="661" t="s">
        <v>271</v>
      </c>
      <c r="V149" s="662">
        <f>IF(R149="（公立）",1,0)</f>
        <v>0</v>
      </c>
      <c r="W149" s="663">
        <f>IF(R149="（私立）",1,0)</f>
        <v>1</v>
      </c>
      <c r="X149" s="664">
        <f>IF(R149="（公立）",I149,0)</f>
        <v>0</v>
      </c>
      <c r="Y149" s="663">
        <f>IF(R149="（私立）",I149,0)</f>
        <v>90</v>
      </c>
    </row>
    <row r="150" spans="1:25" s="363" customFormat="1" ht="42" customHeight="1">
      <c r="A150" s="665"/>
      <c r="B150" s="365" t="s">
        <v>392</v>
      </c>
      <c r="C150" s="365" t="s">
        <v>2797</v>
      </c>
      <c r="D150" s="365" t="s">
        <v>2857</v>
      </c>
      <c r="E150" s="365" t="s">
        <v>624</v>
      </c>
      <c r="F150" s="366" t="str">
        <f t="shared" si="32"/>
        <v>下松市大字河内字八口2736-1</v>
      </c>
      <c r="G150" s="366" t="s">
        <v>1225</v>
      </c>
      <c r="H150" s="367">
        <v>18295</v>
      </c>
      <c r="I150" s="401">
        <v>90</v>
      </c>
      <c r="J150" s="369" t="s">
        <v>1666</v>
      </c>
      <c r="K150" s="659" t="s">
        <v>251</v>
      </c>
      <c r="L150" s="660">
        <v>2</v>
      </c>
      <c r="M150" s="371" t="s">
        <v>360</v>
      </c>
      <c r="N150" s="371" t="s">
        <v>354</v>
      </c>
      <c r="O150" s="371" t="s">
        <v>355</v>
      </c>
      <c r="P150" s="372" t="s">
        <v>625</v>
      </c>
      <c r="Q150" s="372" t="s">
        <v>394</v>
      </c>
      <c r="R150" s="373" t="str">
        <f>IF(S150="","",IF(OR(S150="国",S150="県",S150="市町",S150="組合その他"),"（公立）","（私立）"))</f>
        <v>（私立）</v>
      </c>
      <c r="S150" s="661" t="s">
        <v>271</v>
      </c>
      <c r="V150" s="662">
        <f>IF(R150="（公立）",1,0)</f>
        <v>0</v>
      </c>
      <c r="W150" s="663">
        <f>IF(R150="（私立）",1,0)</f>
        <v>1</v>
      </c>
      <c r="X150" s="664">
        <f>IF(R150="（公立）",I150,0)</f>
        <v>0</v>
      </c>
      <c r="Y150" s="663">
        <f>IF(R150="（私立）",I150,0)</f>
        <v>90</v>
      </c>
    </row>
    <row r="151" spans="1:25" s="363" customFormat="1" ht="42" customHeight="1">
      <c r="A151" s="665"/>
      <c r="B151" s="365" t="s">
        <v>626</v>
      </c>
      <c r="C151" s="365" t="s">
        <v>2856</v>
      </c>
      <c r="D151" s="365" t="s">
        <v>1512</v>
      </c>
      <c r="E151" s="365" t="s">
        <v>627</v>
      </c>
      <c r="F151" s="366" t="str">
        <f t="shared" si="32"/>
        <v>下松市美里町3丁目22-20</v>
      </c>
      <c r="G151" s="366" t="s">
        <v>1226</v>
      </c>
      <c r="H151" s="367">
        <v>19252</v>
      </c>
      <c r="I151" s="401">
        <v>90</v>
      </c>
      <c r="J151" s="369" t="s">
        <v>1667</v>
      </c>
      <c r="K151" s="659" t="s">
        <v>251</v>
      </c>
      <c r="L151" s="660">
        <v>2</v>
      </c>
      <c r="M151" s="410" t="s">
        <v>360</v>
      </c>
      <c r="N151" s="410" t="s">
        <v>354</v>
      </c>
      <c r="O151" s="410" t="s">
        <v>355</v>
      </c>
      <c r="P151" s="411" t="s">
        <v>1668</v>
      </c>
      <c r="Q151" s="411" t="s">
        <v>628</v>
      </c>
      <c r="R151" s="412" t="str">
        <f>IF(S151="","",IF(OR(S151="国",S151="県",S151="市町",S151="組合その他"),"（公立）","（私立）"))</f>
        <v>（私立）</v>
      </c>
      <c r="S151" s="700" t="s">
        <v>271</v>
      </c>
      <c r="V151" s="662">
        <f>IF(R151="（公立）",1,0)</f>
        <v>0</v>
      </c>
      <c r="W151" s="663">
        <f>IF(R151="（私立）",1,0)</f>
        <v>1</v>
      </c>
      <c r="X151" s="664">
        <f>IF(R151="（公立）",I151,0)</f>
        <v>0</v>
      </c>
      <c r="Y151" s="663">
        <f>IF(R151="（私立）",I151,0)</f>
        <v>90</v>
      </c>
    </row>
    <row r="152" spans="1:25" s="363" customFormat="1" ht="39.75" customHeight="1">
      <c r="A152" s="665"/>
      <c r="B152" s="365" t="s">
        <v>4061</v>
      </c>
      <c r="C152" s="365" t="s">
        <v>1989</v>
      </c>
      <c r="D152" s="365" t="s">
        <v>2499</v>
      </c>
      <c r="E152" s="365" t="s">
        <v>2472</v>
      </c>
      <c r="F152" s="366" t="str">
        <f t="shared" si="32"/>
        <v>下松市潮音町3丁目12-15</v>
      </c>
      <c r="G152" s="366" t="s">
        <v>3054</v>
      </c>
      <c r="H152" s="367">
        <v>42461</v>
      </c>
      <c r="I152" s="401">
        <v>90</v>
      </c>
      <c r="J152" s="369" t="s">
        <v>3055</v>
      </c>
      <c r="K152" s="659"/>
      <c r="L152" s="680">
        <v>2</v>
      </c>
      <c r="M152" s="667" t="s">
        <v>1870</v>
      </c>
      <c r="N152" s="667" t="s">
        <v>2849</v>
      </c>
      <c r="O152" s="667" t="s">
        <v>2715</v>
      </c>
      <c r="P152" s="668" t="s">
        <v>3056</v>
      </c>
      <c r="Q152" s="668" t="s">
        <v>3057</v>
      </c>
      <c r="R152" s="685" t="s">
        <v>263</v>
      </c>
      <c r="S152" s="638" t="s">
        <v>276</v>
      </c>
      <c r="V152" s="662">
        <v>0</v>
      </c>
      <c r="W152" s="663">
        <v>1</v>
      </c>
      <c r="X152" s="664">
        <v>0</v>
      </c>
      <c r="Y152" s="663">
        <v>90</v>
      </c>
    </row>
    <row r="153" spans="1:25" s="363" customFormat="1" ht="39.75" customHeight="1">
      <c r="A153" s="665"/>
      <c r="B153" s="365" t="s">
        <v>4062</v>
      </c>
      <c r="C153" s="365" t="s">
        <v>1989</v>
      </c>
      <c r="D153" s="365" t="s">
        <v>2500</v>
      </c>
      <c r="E153" s="365" t="s">
        <v>3058</v>
      </c>
      <c r="F153" s="366" t="str">
        <f t="shared" si="32"/>
        <v>下松市東豊井1507-2</v>
      </c>
      <c r="G153" s="366" t="s">
        <v>3059</v>
      </c>
      <c r="H153" s="367">
        <v>42826</v>
      </c>
      <c r="I153" s="401">
        <v>130</v>
      </c>
      <c r="J153" s="369" t="s">
        <v>3060</v>
      </c>
      <c r="K153" s="659"/>
      <c r="L153" s="680">
        <v>2</v>
      </c>
      <c r="M153" s="701" t="s">
        <v>1870</v>
      </c>
      <c r="N153" s="701" t="s">
        <v>2849</v>
      </c>
      <c r="O153" s="701" t="s">
        <v>2715</v>
      </c>
      <c r="P153" s="504" t="s">
        <v>2147</v>
      </c>
      <c r="Q153" s="504" t="s">
        <v>3061</v>
      </c>
      <c r="R153" s="503" t="str">
        <f>IF(S153="","",IF(OR(S153="国",S153="県",S153="市町",S153="組合その他"),"（公立）","（私立）"))</f>
        <v>（私立）</v>
      </c>
      <c r="S153" s="696" t="s">
        <v>276</v>
      </c>
      <c r="V153" s="662">
        <f>IF(R153="（公立）",1,0)</f>
        <v>0</v>
      </c>
      <c r="W153" s="663">
        <f>IF(R153="（私立）",1,0)</f>
        <v>1</v>
      </c>
      <c r="X153" s="664">
        <f>IF(R153="（公立）",I153,0)</f>
        <v>0</v>
      </c>
      <c r="Y153" s="663">
        <f>IF(R153="（私立）",I153,0)</f>
        <v>130</v>
      </c>
    </row>
    <row r="154" spans="1:25" s="363" customFormat="1" ht="42" customHeight="1">
      <c r="A154" s="665"/>
      <c r="B154" s="365" t="s">
        <v>2272</v>
      </c>
      <c r="C154" s="365" t="s">
        <v>2273</v>
      </c>
      <c r="D154" s="365" t="s">
        <v>4362</v>
      </c>
      <c r="E154" s="365" t="s">
        <v>3503</v>
      </c>
      <c r="F154" s="366" t="str">
        <f t="shared" si="32"/>
        <v>下松市大字生野屋414-1</v>
      </c>
      <c r="G154" s="366" t="s">
        <v>2855</v>
      </c>
      <c r="H154" s="367">
        <v>27273</v>
      </c>
      <c r="I154" s="401">
        <v>120</v>
      </c>
      <c r="J154" s="369" t="s">
        <v>1662</v>
      </c>
      <c r="K154" s="659" t="s">
        <v>251</v>
      </c>
      <c r="L154" s="660">
        <v>1</v>
      </c>
      <c r="M154" s="371" t="s">
        <v>360</v>
      </c>
      <c r="N154" s="371" t="s">
        <v>354</v>
      </c>
      <c r="O154" s="371" t="s">
        <v>355</v>
      </c>
      <c r="P154" s="372" t="s">
        <v>2274</v>
      </c>
      <c r="Q154" s="372" t="s">
        <v>2854</v>
      </c>
      <c r="R154" s="373" t="str">
        <f>IF(S154="","",IF(OR(S154="国",S154="県",S154="市町",S154="組合その他"),"（公立）","（私立）"))</f>
        <v>（私立）</v>
      </c>
      <c r="S154" s="661" t="s">
        <v>271</v>
      </c>
      <c r="V154" s="662">
        <f>IF(R154="（公立）",1,0)</f>
        <v>0</v>
      </c>
      <c r="W154" s="663">
        <f>IF(R154="（私立）",1,0)</f>
        <v>1</v>
      </c>
      <c r="X154" s="664">
        <f>IF(R154="（公立）",I154,0)</f>
        <v>0</v>
      </c>
      <c r="Y154" s="663">
        <f>IF(R154="（私立）",I154,0)</f>
        <v>120</v>
      </c>
    </row>
    <row r="155" spans="1:25" s="363" customFormat="1" ht="39.75" customHeight="1">
      <c r="A155" s="665"/>
      <c r="B155" s="365" t="s">
        <v>2501</v>
      </c>
      <c r="C155" s="365" t="s">
        <v>2273</v>
      </c>
      <c r="D155" s="365" t="s">
        <v>4362</v>
      </c>
      <c r="E155" s="365" t="s">
        <v>3504</v>
      </c>
      <c r="F155" s="366" t="str">
        <f t="shared" si="32"/>
        <v>下松市大字山田229-1</v>
      </c>
      <c r="G155" s="366" t="s">
        <v>2853</v>
      </c>
      <c r="H155" s="367">
        <v>43922</v>
      </c>
      <c r="I155" s="401">
        <v>90</v>
      </c>
      <c r="J155" s="369" t="s">
        <v>2852</v>
      </c>
      <c r="K155" s="659"/>
      <c r="L155" s="680">
        <v>2</v>
      </c>
      <c r="M155" s="701" t="s">
        <v>1870</v>
      </c>
      <c r="N155" s="701" t="s">
        <v>2849</v>
      </c>
      <c r="O155" s="701" t="s">
        <v>2715</v>
      </c>
      <c r="P155" s="504" t="s">
        <v>2851</v>
      </c>
      <c r="Q155" s="504" t="s">
        <v>2850</v>
      </c>
      <c r="R155" s="503" t="str">
        <f>IF(S155="","",IF(OR(S155="国",S155="県",S155="市町",S155="組合その他"),"（公立）","（私立）"))</f>
        <v>（私立）</v>
      </c>
      <c r="S155" s="700" t="s">
        <v>271</v>
      </c>
      <c r="V155" s="662">
        <f>IF(R155="（公立）",1,0)</f>
        <v>0</v>
      </c>
      <c r="W155" s="663">
        <f>IF(R155="（私立）",1,0)</f>
        <v>1</v>
      </c>
      <c r="X155" s="664">
        <f>IF(R155="（公立）",I155,0)</f>
        <v>0</v>
      </c>
      <c r="Y155" s="663">
        <f>IF(R155="（私立）",I155,0)</f>
        <v>90</v>
      </c>
    </row>
    <row r="156" spans="1:25" s="363" customFormat="1" ht="39.75" customHeight="1">
      <c r="A156" s="665"/>
      <c r="B156" s="365" t="s">
        <v>3506</v>
      </c>
      <c r="C156" s="365" t="s">
        <v>3062</v>
      </c>
      <c r="D156" s="365" t="s">
        <v>3063</v>
      </c>
      <c r="E156" s="365" t="s">
        <v>3505</v>
      </c>
      <c r="F156" s="366" t="str">
        <f t="shared" si="32"/>
        <v>下松市清瀬町3-1-1</v>
      </c>
      <c r="G156" s="366" t="s">
        <v>3064</v>
      </c>
      <c r="H156" s="367">
        <v>43922</v>
      </c>
      <c r="I156" s="401">
        <v>87</v>
      </c>
      <c r="J156" s="369" t="s">
        <v>3065</v>
      </c>
      <c r="K156" s="659"/>
      <c r="L156" s="680">
        <v>2</v>
      </c>
      <c r="M156" s="701" t="s">
        <v>1870</v>
      </c>
      <c r="N156" s="701" t="s">
        <v>2849</v>
      </c>
      <c r="O156" s="701" t="s">
        <v>2715</v>
      </c>
      <c r="P156" s="504" t="s">
        <v>2502</v>
      </c>
      <c r="Q156" s="504" t="s">
        <v>3066</v>
      </c>
      <c r="R156" s="503" t="str">
        <f>IF(S156="","",IF(OR(S156="国",S156="県",S156="市町",S156="組合その他"),"（公立）","（私立）"))</f>
        <v>（私立）</v>
      </c>
      <c r="S156" s="696" t="s">
        <v>276</v>
      </c>
      <c r="V156" s="662">
        <f>IF(R156="（公立）",1,0)</f>
        <v>0</v>
      </c>
      <c r="W156" s="663">
        <f>IF(R156="（私立）",1,0)</f>
        <v>1</v>
      </c>
      <c r="X156" s="664">
        <f>IF(R156="（公立）",I156,0)</f>
        <v>0</v>
      </c>
      <c r="Y156" s="663">
        <f>IF(R156="（私立）",I156,0)</f>
        <v>87</v>
      </c>
    </row>
    <row r="157" spans="1:25" s="363" customFormat="1" ht="34.5" customHeight="1">
      <c r="A157" s="670" t="s">
        <v>352</v>
      </c>
      <c r="B157" s="366"/>
      <c r="C157" s="671" t="str">
        <f>"〔施設"&amp;M301&amp;"（公立"&amp;H301&amp;"、"&amp;"私立"&amp;I301&amp;"）"&amp;"  定員"&amp;N301&amp;"（公立"&amp;J301&amp;"、私立"&amp;K301&amp;"）〕"</f>
        <v>〔施設26（公立8、私立18）  定員1830（公立470、私立1360）〕</v>
      </c>
      <c r="D157" s="366"/>
      <c r="E157" s="366"/>
      <c r="F157" s="366"/>
      <c r="G157" s="366"/>
      <c r="H157" s="367"/>
      <c r="I157" s="658"/>
      <c r="J157" s="369"/>
      <c r="K157" s="659"/>
      <c r="L157" s="672"/>
      <c r="M157" s="673"/>
      <c r="N157" s="673"/>
      <c r="O157" s="673"/>
      <c r="P157" s="674"/>
      <c r="Q157" s="674"/>
      <c r="R157" s="675"/>
      <c r="S157" s="676"/>
      <c r="V157" s="662"/>
      <c r="W157" s="663"/>
      <c r="X157" s="664"/>
      <c r="Y157" s="663"/>
    </row>
    <row r="158" spans="1:25" s="363" customFormat="1" ht="39.75" customHeight="1">
      <c r="A158" s="657">
        <f>M301</f>
        <v>26</v>
      </c>
      <c r="B158" s="365" t="s">
        <v>3067</v>
      </c>
      <c r="C158" s="365" t="s">
        <v>257</v>
      </c>
      <c r="D158" s="365" t="s">
        <v>257</v>
      </c>
      <c r="E158" s="365" t="s">
        <v>3068</v>
      </c>
      <c r="F158" s="366" t="str">
        <f aca="true" t="shared" si="33" ref="F158:F183">O158&amp;P158</f>
        <v>岩国市中津町2丁目7-20</v>
      </c>
      <c r="G158" s="366" t="s">
        <v>1227</v>
      </c>
      <c r="H158" s="367">
        <v>17989</v>
      </c>
      <c r="I158" s="401">
        <v>90</v>
      </c>
      <c r="J158" s="369" t="s">
        <v>1669</v>
      </c>
      <c r="K158" s="659" t="s">
        <v>251</v>
      </c>
      <c r="L158" s="660">
        <v>1</v>
      </c>
      <c r="M158" s="371" t="s">
        <v>360</v>
      </c>
      <c r="N158" s="371" t="s">
        <v>256</v>
      </c>
      <c r="O158" s="371" t="s">
        <v>257</v>
      </c>
      <c r="P158" s="372" t="s">
        <v>1670</v>
      </c>
      <c r="Q158" s="372" t="s">
        <v>632</v>
      </c>
      <c r="R158" s="373" t="str">
        <f>IF(S158="","",IF(OR(S158="国",S158="県",S158="市町",S158="組合その他"),"（公立）","（私立）"))</f>
        <v>（公立）</v>
      </c>
      <c r="S158" s="661" t="s">
        <v>273</v>
      </c>
      <c r="V158" s="662">
        <f>IF(R158="（公立）",1,0)</f>
        <v>1</v>
      </c>
      <c r="W158" s="663">
        <f>IF(R158="（私立）",1,0)</f>
        <v>0</v>
      </c>
      <c r="X158" s="664">
        <f>IF(R158="（公立）",I158,0)</f>
        <v>90</v>
      </c>
      <c r="Y158" s="663">
        <f>IF(R158="（私立）",I158,0)</f>
        <v>0</v>
      </c>
    </row>
    <row r="159" spans="1:25" s="363" customFormat="1" ht="39.75" customHeight="1">
      <c r="A159" s="665"/>
      <c r="B159" s="365" t="s">
        <v>1321</v>
      </c>
      <c r="C159" s="365" t="s">
        <v>352</v>
      </c>
      <c r="D159" s="365" t="s">
        <v>352</v>
      </c>
      <c r="E159" s="365" t="s">
        <v>3069</v>
      </c>
      <c r="F159" s="366" t="str">
        <f t="shared" si="33"/>
        <v>岩国市周東町上久原1100-1</v>
      </c>
      <c r="G159" s="366" t="s">
        <v>1228</v>
      </c>
      <c r="H159" s="367">
        <v>19450</v>
      </c>
      <c r="I159" s="702">
        <v>50</v>
      </c>
      <c r="J159" s="369" t="s">
        <v>1671</v>
      </c>
      <c r="K159" s="659" t="s">
        <v>251</v>
      </c>
      <c r="L159" s="660">
        <v>1</v>
      </c>
      <c r="M159" s="371" t="s">
        <v>360</v>
      </c>
      <c r="N159" s="371">
        <v>35208</v>
      </c>
      <c r="O159" s="371" t="s">
        <v>352</v>
      </c>
      <c r="P159" s="372" t="s">
        <v>638</v>
      </c>
      <c r="Q159" s="372" t="s">
        <v>639</v>
      </c>
      <c r="R159" s="373" t="str">
        <f>IF(S159="","",IF(OR(S159="国",S159="県",S159="市町",S159="組合その他"),"（公立）","（私立）"))</f>
        <v>（公立）</v>
      </c>
      <c r="S159" s="661" t="s">
        <v>273</v>
      </c>
      <c r="V159" s="662">
        <f>IF(R159="（公立）",1,0)</f>
        <v>1</v>
      </c>
      <c r="W159" s="663">
        <f>IF(R159="（私立）",1,0)</f>
        <v>0</v>
      </c>
      <c r="X159" s="664">
        <f>IF(R159="（公立）",I159,0)</f>
        <v>50</v>
      </c>
      <c r="Y159" s="663">
        <f>IF(R159="（私立）",I159,0)</f>
        <v>0</v>
      </c>
    </row>
    <row r="160" spans="1:25" s="363" customFormat="1" ht="39.75" customHeight="1">
      <c r="A160" s="665"/>
      <c r="B160" s="365" t="s">
        <v>1322</v>
      </c>
      <c r="C160" s="365" t="s">
        <v>352</v>
      </c>
      <c r="D160" s="365" t="s">
        <v>352</v>
      </c>
      <c r="E160" s="365" t="s">
        <v>3507</v>
      </c>
      <c r="F160" s="366" t="str">
        <f t="shared" si="33"/>
        <v>岩国市周東町祖生4504-4</v>
      </c>
      <c r="G160" s="366" t="s">
        <v>1229</v>
      </c>
      <c r="H160" s="367">
        <v>19845</v>
      </c>
      <c r="I160" s="702">
        <v>20</v>
      </c>
      <c r="J160" s="369" t="s">
        <v>1672</v>
      </c>
      <c r="K160" s="679"/>
      <c r="L160" s="660">
        <v>1</v>
      </c>
      <c r="M160" s="371" t="s">
        <v>360</v>
      </c>
      <c r="N160" s="371">
        <v>35208</v>
      </c>
      <c r="O160" s="371" t="s">
        <v>352</v>
      </c>
      <c r="P160" s="372" t="s">
        <v>640</v>
      </c>
      <c r="Q160" s="372" t="s">
        <v>641</v>
      </c>
      <c r="R160" s="373" t="str">
        <f>IF(S160="","",IF(OR(S160="国",S160="県",S160="市町",S160="組合その他"),"（公立）","（私立）"))</f>
        <v>（公立）</v>
      </c>
      <c r="S160" s="661" t="s">
        <v>273</v>
      </c>
      <c r="V160" s="662">
        <f>IF(R160="（公立）",1,0)</f>
        <v>1</v>
      </c>
      <c r="W160" s="663">
        <f>IF(R160="（私立）",1,0)</f>
        <v>0</v>
      </c>
      <c r="X160" s="664">
        <f>IF(R160="（公立）",I160,0)</f>
        <v>20</v>
      </c>
      <c r="Y160" s="663">
        <f>IF(R160="（私立）",I160,0)</f>
        <v>0</v>
      </c>
    </row>
    <row r="161" spans="1:25" s="363" customFormat="1" ht="39.75" customHeight="1">
      <c r="A161" s="665"/>
      <c r="B161" s="365" t="s">
        <v>1323</v>
      </c>
      <c r="C161" s="365" t="s">
        <v>352</v>
      </c>
      <c r="D161" s="365" t="s">
        <v>352</v>
      </c>
      <c r="E161" s="365" t="s">
        <v>3070</v>
      </c>
      <c r="F161" s="366" t="str">
        <f t="shared" si="33"/>
        <v>岩国市本郷町本郷2058-1</v>
      </c>
      <c r="G161" s="366" t="s">
        <v>1230</v>
      </c>
      <c r="H161" s="367">
        <v>20271</v>
      </c>
      <c r="I161" s="702">
        <v>20</v>
      </c>
      <c r="J161" s="369" t="s">
        <v>1673</v>
      </c>
      <c r="K161" s="679"/>
      <c r="L161" s="660">
        <v>1</v>
      </c>
      <c r="M161" s="371" t="s">
        <v>360</v>
      </c>
      <c r="N161" s="371">
        <v>35208</v>
      </c>
      <c r="O161" s="371" t="s">
        <v>352</v>
      </c>
      <c r="P161" s="372" t="s">
        <v>636</v>
      </c>
      <c r="Q161" s="372" t="s">
        <v>637</v>
      </c>
      <c r="R161" s="373" t="str">
        <f aca="true" t="shared" si="34" ref="R161:R183">IF(S161="","",IF(OR(S161="国",S161="県",S161="市町",S161="組合その他"),"（公立）","（私立）"))</f>
        <v>（公立）</v>
      </c>
      <c r="S161" s="661" t="s">
        <v>273</v>
      </c>
      <c r="V161" s="662">
        <f aca="true" t="shared" si="35" ref="V161:V183">IF(R161="（公立）",1,0)</f>
        <v>1</v>
      </c>
      <c r="W161" s="663">
        <f aca="true" t="shared" si="36" ref="W161:W183">IF(R161="（私立）",1,0)</f>
        <v>0</v>
      </c>
      <c r="X161" s="664">
        <f aca="true" t="shared" si="37" ref="X161:X183">IF(R161="（公立）",I161,0)</f>
        <v>20</v>
      </c>
      <c r="Y161" s="663">
        <f aca="true" t="shared" si="38" ref="Y161:Y183">IF(R161="（私立）",I161,0)</f>
        <v>0</v>
      </c>
    </row>
    <row r="162" spans="1:25" s="363" customFormat="1" ht="39.75" customHeight="1">
      <c r="A162" s="665"/>
      <c r="B162" s="365" t="s">
        <v>2848</v>
      </c>
      <c r="C162" s="365" t="s">
        <v>257</v>
      </c>
      <c r="D162" s="365" t="s">
        <v>257</v>
      </c>
      <c r="E162" s="365" t="s">
        <v>2510</v>
      </c>
      <c r="F162" s="366" t="str">
        <f t="shared" si="33"/>
        <v>岩国市桂町2丁目4-56</v>
      </c>
      <c r="G162" s="366" t="s">
        <v>1071</v>
      </c>
      <c r="H162" s="367">
        <v>23102</v>
      </c>
      <c r="I162" s="401">
        <v>130</v>
      </c>
      <c r="J162" s="369" t="s">
        <v>1674</v>
      </c>
      <c r="K162" s="679"/>
      <c r="L162" s="660">
        <v>1</v>
      </c>
      <c r="M162" s="371" t="s">
        <v>360</v>
      </c>
      <c r="N162" s="371" t="s">
        <v>256</v>
      </c>
      <c r="O162" s="371" t="s">
        <v>257</v>
      </c>
      <c r="P162" s="372" t="s">
        <v>1480</v>
      </c>
      <c r="Q162" s="372" t="s">
        <v>633</v>
      </c>
      <c r="R162" s="373" t="str">
        <f t="shared" si="34"/>
        <v>（公立）</v>
      </c>
      <c r="S162" s="661" t="s">
        <v>273</v>
      </c>
      <c r="V162" s="662">
        <f t="shared" si="35"/>
        <v>1</v>
      </c>
      <c r="W162" s="663">
        <f t="shared" si="36"/>
        <v>0</v>
      </c>
      <c r="X162" s="664">
        <f t="shared" si="37"/>
        <v>130</v>
      </c>
      <c r="Y162" s="663">
        <f t="shared" si="38"/>
        <v>0</v>
      </c>
    </row>
    <row r="163" spans="1:25" s="363" customFormat="1" ht="39.75" customHeight="1">
      <c r="A163" s="665"/>
      <c r="B163" s="365" t="s">
        <v>2847</v>
      </c>
      <c r="C163" s="365" t="s">
        <v>257</v>
      </c>
      <c r="D163" s="365" t="s">
        <v>257</v>
      </c>
      <c r="E163" s="365" t="s">
        <v>3508</v>
      </c>
      <c r="F163" s="366" t="str">
        <f t="shared" si="33"/>
        <v>岩国市黒磯町2丁目47-43</v>
      </c>
      <c r="G163" s="366" t="s">
        <v>1231</v>
      </c>
      <c r="H163" s="367">
        <v>28216</v>
      </c>
      <c r="I163" s="401">
        <v>50</v>
      </c>
      <c r="J163" s="369" t="s">
        <v>1675</v>
      </c>
      <c r="K163" s="659" t="s">
        <v>251</v>
      </c>
      <c r="L163" s="660">
        <v>1</v>
      </c>
      <c r="M163" s="371" t="s">
        <v>360</v>
      </c>
      <c r="N163" s="371" t="s">
        <v>256</v>
      </c>
      <c r="O163" s="371" t="s">
        <v>257</v>
      </c>
      <c r="P163" s="372" t="s">
        <v>1676</v>
      </c>
      <c r="Q163" s="372" t="s">
        <v>634</v>
      </c>
      <c r="R163" s="373" t="str">
        <f t="shared" si="34"/>
        <v>（公立）</v>
      </c>
      <c r="S163" s="661" t="s">
        <v>273</v>
      </c>
      <c r="V163" s="662">
        <f t="shared" si="35"/>
        <v>1</v>
      </c>
      <c r="W163" s="663">
        <f t="shared" si="36"/>
        <v>0</v>
      </c>
      <c r="X163" s="664">
        <f t="shared" si="37"/>
        <v>50</v>
      </c>
      <c r="Y163" s="663">
        <f t="shared" si="38"/>
        <v>0</v>
      </c>
    </row>
    <row r="164" spans="1:25" s="363" customFormat="1" ht="39.75" customHeight="1">
      <c r="A164" s="665"/>
      <c r="B164" s="365" t="s">
        <v>1324</v>
      </c>
      <c r="C164" s="365" t="s">
        <v>352</v>
      </c>
      <c r="D164" s="365" t="s">
        <v>352</v>
      </c>
      <c r="E164" s="365" t="s">
        <v>3509</v>
      </c>
      <c r="F164" s="366" t="str">
        <f t="shared" si="33"/>
        <v>岩国市周東町下須通429-3</v>
      </c>
      <c r="G164" s="366" t="s">
        <v>1232</v>
      </c>
      <c r="H164" s="367">
        <v>28946</v>
      </c>
      <c r="I164" s="401">
        <v>20</v>
      </c>
      <c r="J164" s="369" t="s">
        <v>1677</v>
      </c>
      <c r="K164" s="659" t="s">
        <v>251</v>
      </c>
      <c r="L164" s="660">
        <v>1</v>
      </c>
      <c r="M164" s="371" t="s">
        <v>360</v>
      </c>
      <c r="N164" s="371">
        <v>35208</v>
      </c>
      <c r="O164" s="371" t="s">
        <v>352</v>
      </c>
      <c r="P164" s="372" t="s">
        <v>806</v>
      </c>
      <c r="Q164" s="372" t="s">
        <v>642</v>
      </c>
      <c r="R164" s="373" t="str">
        <f t="shared" si="34"/>
        <v>（公立）</v>
      </c>
      <c r="S164" s="661" t="s">
        <v>273</v>
      </c>
      <c r="V164" s="662">
        <f t="shared" si="35"/>
        <v>1</v>
      </c>
      <c r="W164" s="663">
        <f t="shared" si="36"/>
        <v>0</v>
      </c>
      <c r="X164" s="664">
        <f t="shared" si="37"/>
        <v>20</v>
      </c>
      <c r="Y164" s="663">
        <f t="shared" si="38"/>
        <v>0</v>
      </c>
    </row>
    <row r="165" spans="1:25" s="363" customFormat="1" ht="39.75" customHeight="1">
      <c r="A165" s="665"/>
      <c r="B165" s="365" t="s">
        <v>2846</v>
      </c>
      <c r="C165" s="365" t="s">
        <v>257</v>
      </c>
      <c r="D165" s="365" t="s">
        <v>257</v>
      </c>
      <c r="E165" s="365" t="s">
        <v>4063</v>
      </c>
      <c r="F165" s="366" t="str">
        <f t="shared" si="33"/>
        <v>岩国市麻里布町7丁目1-5</v>
      </c>
      <c r="G165" s="366" t="s">
        <v>1233</v>
      </c>
      <c r="H165" s="367">
        <v>30042</v>
      </c>
      <c r="I165" s="401">
        <v>90</v>
      </c>
      <c r="J165" s="369" t="s">
        <v>1678</v>
      </c>
      <c r="K165" s="659" t="s">
        <v>251</v>
      </c>
      <c r="L165" s="660">
        <v>1</v>
      </c>
      <c r="M165" s="371" t="s">
        <v>360</v>
      </c>
      <c r="N165" s="371" t="s">
        <v>256</v>
      </c>
      <c r="O165" s="371" t="s">
        <v>257</v>
      </c>
      <c r="P165" s="372" t="s">
        <v>1679</v>
      </c>
      <c r="Q165" s="372" t="s">
        <v>635</v>
      </c>
      <c r="R165" s="373" t="str">
        <f t="shared" si="34"/>
        <v>（公立）</v>
      </c>
      <c r="S165" s="661" t="s">
        <v>273</v>
      </c>
      <c r="V165" s="662">
        <f t="shared" si="35"/>
        <v>1</v>
      </c>
      <c r="W165" s="663">
        <f t="shared" si="36"/>
        <v>0</v>
      </c>
      <c r="X165" s="664">
        <f t="shared" si="37"/>
        <v>90</v>
      </c>
      <c r="Y165" s="663">
        <f t="shared" si="38"/>
        <v>0</v>
      </c>
    </row>
    <row r="166" spans="1:25" s="363" customFormat="1" ht="42" customHeight="1">
      <c r="A166" s="665"/>
      <c r="B166" s="365" t="s">
        <v>644</v>
      </c>
      <c r="C166" s="365" t="s">
        <v>2845</v>
      </c>
      <c r="D166" s="365" t="s">
        <v>2062</v>
      </c>
      <c r="E166" s="365" t="s">
        <v>3510</v>
      </c>
      <c r="F166" s="366" t="str">
        <f t="shared" si="33"/>
        <v>岩国市楠町3丁目7-21</v>
      </c>
      <c r="G166" s="366" t="s">
        <v>1234</v>
      </c>
      <c r="H166" s="367">
        <v>17624</v>
      </c>
      <c r="I166" s="401">
        <v>80</v>
      </c>
      <c r="J166" s="369" t="s">
        <v>1680</v>
      </c>
      <c r="K166" s="659" t="s">
        <v>251</v>
      </c>
      <c r="L166" s="660">
        <v>2</v>
      </c>
      <c r="M166" s="371" t="s">
        <v>360</v>
      </c>
      <c r="N166" s="371" t="s">
        <v>256</v>
      </c>
      <c r="O166" s="371" t="s">
        <v>257</v>
      </c>
      <c r="P166" s="372" t="s">
        <v>1681</v>
      </c>
      <c r="Q166" s="372" t="s">
        <v>645</v>
      </c>
      <c r="R166" s="373" t="str">
        <f t="shared" si="34"/>
        <v>（私立）</v>
      </c>
      <c r="S166" s="661" t="s">
        <v>271</v>
      </c>
      <c r="V166" s="662">
        <f t="shared" si="35"/>
        <v>0</v>
      </c>
      <c r="W166" s="663">
        <f t="shared" si="36"/>
        <v>1</v>
      </c>
      <c r="X166" s="664">
        <f t="shared" si="37"/>
        <v>0</v>
      </c>
      <c r="Y166" s="663">
        <f t="shared" si="38"/>
        <v>80</v>
      </c>
    </row>
    <row r="167" spans="1:25" s="363" customFormat="1" ht="42" customHeight="1">
      <c r="A167" s="665"/>
      <c r="B167" s="365" t="s">
        <v>646</v>
      </c>
      <c r="C167" s="365" t="s">
        <v>3071</v>
      </c>
      <c r="D167" s="365" t="s">
        <v>3450</v>
      </c>
      <c r="E167" s="365" t="s">
        <v>1990</v>
      </c>
      <c r="F167" s="366" t="str">
        <f t="shared" si="33"/>
        <v>岩国市門前町2丁目28-15</v>
      </c>
      <c r="G167" s="366" t="s">
        <v>1235</v>
      </c>
      <c r="H167" s="367">
        <v>17624</v>
      </c>
      <c r="I167" s="401">
        <v>130</v>
      </c>
      <c r="J167" s="369" t="s">
        <v>1682</v>
      </c>
      <c r="K167" s="659" t="s">
        <v>251</v>
      </c>
      <c r="L167" s="660">
        <v>2</v>
      </c>
      <c r="M167" s="371" t="s">
        <v>360</v>
      </c>
      <c r="N167" s="371" t="s">
        <v>256</v>
      </c>
      <c r="O167" s="371" t="s">
        <v>257</v>
      </c>
      <c r="P167" s="372" t="s">
        <v>1683</v>
      </c>
      <c r="Q167" s="372" t="s">
        <v>647</v>
      </c>
      <c r="R167" s="373" t="str">
        <f t="shared" si="34"/>
        <v>（私立）</v>
      </c>
      <c r="S167" s="661" t="s">
        <v>271</v>
      </c>
      <c r="V167" s="662">
        <f t="shared" si="35"/>
        <v>0</v>
      </c>
      <c r="W167" s="663">
        <f t="shared" si="36"/>
        <v>1</v>
      </c>
      <c r="X167" s="664">
        <f t="shared" si="37"/>
        <v>0</v>
      </c>
      <c r="Y167" s="663">
        <f t="shared" si="38"/>
        <v>130</v>
      </c>
    </row>
    <row r="168" spans="1:25" s="363" customFormat="1" ht="42" customHeight="1">
      <c r="A168" s="665"/>
      <c r="B168" s="365" t="s">
        <v>669</v>
      </c>
      <c r="C168" s="365" t="s">
        <v>2844</v>
      </c>
      <c r="D168" s="365" t="s">
        <v>1513</v>
      </c>
      <c r="E168" s="365" t="s">
        <v>3511</v>
      </c>
      <c r="F168" s="366" t="str">
        <f t="shared" si="33"/>
        <v>岩国市玖珂町807</v>
      </c>
      <c r="G168" s="366" t="s">
        <v>1236</v>
      </c>
      <c r="H168" s="367">
        <v>17624</v>
      </c>
      <c r="I168" s="401">
        <v>110</v>
      </c>
      <c r="J168" s="369" t="s">
        <v>1684</v>
      </c>
      <c r="K168" s="659" t="s">
        <v>251</v>
      </c>
      <c r="L168" s="660">
        <v>2</v>
      </c>
      <c r="M168" s="371" t="s">
        <v>360</v>
      </c>
      <c r="N168" s="371">
        <v>35208</v>
      </c>
      <c r="O168" s="371" t="s">
        <v>352</v>
      </c>
      <c r="P168" s="372" t="s">
        <v>670</v>
      </c>
      <c r="Q168" s="372" t="s">
        <v>671</v>
      </c>
      <c r="R168" s="373" t="str">
        <f t="shared" si="34"/>
        <v>（私立）</v>
      </c>
      <c r="S168" s="661" t="s">
        <v>271</v>
      </c>
      <c r="V168" s="662">
        <f t="shared" si="35"/>
        <v>0</v>
      </c>
      <c r="W168" s="663">
        <f t="shared" si="36"/>
        <v>1</v>
      </c>
      <c r="X168" s="664">
        <f t="shared" si="37"/>
        <v>0</v>
      </c>
      <c r="Y168" s="663">
        <f t="shared" si="38"/>
        <v>110</v>
      </c>
    </row>
    <row r="169" spans="1:25" s="363" customFormat="1" ht="42" customHeight="1">
      <c r="A169" s="665"/>
      <c r="B169" s="365" t="s">
        <v>648</v>
      </c>
      <c r="C169" s="365" t="s">
        <v>3071</v>
      </c>
      <c r="D169" s="365" t="s">
        <v>3450</v>
      </c>
      <c r="E169" s="365" t="s">
        <v>2473</v>
      </c>
      <c r="F169" s="366" t="str">
        <f t="shared" si="33"/>
        <v>岩国市海土路町2丁目2-5</v>
      </c>
      <c r="G169" s="366" t="s">
        <v>1237</v>
      </c>
      <c r="H169" s="367">
        <v>17624</v>
      </c>
      <c r="I169" s="401">
        <v>100</v>
      </c>
      <c r="J169" s="369" t="s">
        <v>1685</v>
      </c>
      <c r="K169" s="659" t="s">
        <v>251</v>
      </c>
      <c r="L169" s="660">
        <v>2</v>
      </c>
      <c r="M169" s="371" t="s">
        <v>360</v>
      </c>
      <c r="N169" s="371" t="s">
        <v>256</v>
      </c>
      <c r="O169" s="371" t="s">
        <v>257</v>
      </c>
      <c r="P169" s="372" t="s">
        <v>1686</v>
      </c>
      <c r="Q169" s="372" t="s">
        <v>649</v>
      </c>
      <c r="R169" s="373" t="str">
        <f t="shared" si="34"/>
        <v>（私立）</v>
      </c>
      <c r="S169" s="661" t="s">
        <v>271</v>
      </c>
      <c r="V169" s="662">
        <f t="shared" si="35"/>
        <v>0</v>
      </c>
      <c r="W169" s="663">
        <f t="shared" si="36"/>
        <v>1</v>
      </c>
      <c r="X169" s="664">
        <f t="shared" si="37"/>
        <v>0</v>
      </c>
      <c r="Y169" s="663">
        <f t="shared" si="38"/>
        <v>100</v>
      </c>
    </row>
    <row r="170" spans="1:25" s="363" customFormat="1" ht="39.75" customHeight="1">
      <c r="A170" s="665"/>
      <c r="B170" s="365" t="s">
        <v>668</v>
      </c>
      <c r="C170" s="365" t="s">
        <v>2843</v>
      </c>
      <c r="D170" s="365" t="s">
        <v>2843</v>
      </c>
      <c r="E170" s="365" t="s">
        <v>2843</v>
      </c>
      <c r="F170" s="366" t="str">
        <f t="shared" si="33"/>
        <v>岩国市玖珂町5950-2</v>
      </c>
      <c r="G170" s="366" t="s">
        <v>1236</v>
      </c>
      <c r="H170" s="367">
        <v>18354</v>
      </c>
      <c r="I170" s="401">
        <v>60</v>
      </c>
      <c r="J170" s="369" t="s">
        <v>1687</v>
      </c>
      <c r="K170" s="659" t="s">
        <v>251</v>
      </c>
      <c r="L170" s="660">
        <v>2</v>
      </c>
      <c r="M170" s="371" t="s">
        <v>360</v>
      </c>
      <c r="N170" s="371">
        <v>35208</v>
      </c>
      <c r="O170" s="371" t="s">
        <v>352</v>
      </c>
      <c r="P170" s="372" t="s">
        <v>965</v>
      </c>
      <c r="Q170" s="372" t="s">
        <v>479</v>
      </c>
      <c r="R170" s="373" t="str">
        <f t="shared" si="34"/>
        <v>（私立）</v>
      </c>
      <c r="S170" s="661" t="s">
        <v>277</v>
      </c>
      <c r="V170" s="662">
        <f t="shared" si="35"/>
        <v>0</v>
      </c>
      <c r="W170" s="663">
        <f t="shared" si="36"/>
        <v>1</v>
      </c>
      <c r="X170" s="664">
        <f t="shared" si="37"/>
        <v>0</v>
      </c>
      <c r="Y170" s="663">
        <f t="shared" si="38"/>
        <v>60</v>
      </c>
    </row>
    <row r="171" spans="1:25" s="363" customFormat="1" ht="42" customHeight="1">
      <c r="A171" s="665"/>
      <c r="B171" s="365" t="s">
        <v>663</v>
      </c>
      <c r="C171" s="365" t="s">
        <v>2842</v>
      </c>
      <c r="D171" s="365" t="s">
        <v>1514</v>
      </c>
      <c r="E171" s="365" t="s">
        <v>664</v>
      </c>
      <c r="F171" s="366" t="str">
        <f t="shared" si="33"/>
        <v>岩国市由宇町南2丁目10-17</v>
      </c>
      <c r="G171" s="366" t="s">
        <v>1239</v>
      </c>
      <c r="H171" s="367">
        <v>18354</v>
      </c>
      <c r="I171" s="401">
        <v>60</v>
      </c>
      <c r="J171" s="369" t="s">
        <v>1688</v>
      </c>
      <c r="K171" s="659" t="s">
        <v>251</v>
      </c>
      <c r="L171" s="660">
        <v>2</v>
      </c>
      <c r="M171" s="371" t="s">
        <v>360</v>
      </c>
      <c r="N171" s="371">
        <v>35208</v>
      </c>
      <c r="O171" s="371" t="s">
        <v>352</v>
      </c>
      <c r="P171" s="372" t="s">
        <v>963</v>
      </c>
      <c r="Q171" s="372" t="s">
        <v>665</v>
      </c>
      <c r="R171" s="373" t="str">
        <f t="shared" si="34"/>
        <v>（私立）</v>
      </c>
      <c r="S171" s="661" t="s">
        <v>271</v>
      </c>
      <c r="V171" s="662">
        <f t="shared" si="35"/>
        <v>0</v>
      </c>
      <c r="W171" s="663">
        <f t="shared" si="36"/>
        <v>1</v>
      </c>
      <c r="X171" s="664">
        <f t="shared" si="37"/>
        <v>0</v>
      </c>
      <c r="Y171" s="663">
        <f t="shared" si="38"/>
        <v>60</v>
      </c>
    </row>
    <row r="172" spans="1:25" s="363" customFormat="1" ht="42" customHeight="1">
      <c r="A172" s="665"/>
      <c r="B172" s="365" t="s">
        <v>650</v>
      </c>
      <c r="C172" s="365" t="s">
        <v>16</v>
      </c>
      <c r="D172" s="365" t="s">
        <v>808</v>
      </c>
      <c r="E172" s="365" t="s">
        <v>809</v>
      </c>
      <c r="F172" s="366" t="str">
        <f t="shared" si="33"/>
        <v>岩国市錦見2丁目11-30</v>
      </c>
      <c r="G172" s="366" t="s">
        <v>1240</v>
      </c>
      <c r="H172" s="367">
        <v>19694</v>
      </c>
      <c r="I172" s="401">
        <v>60</v>
      </c>
      <c r="J172" s="369" t="s">
        <v>1689</v>
      </c>
      <c r="K172" s="659" t="s">
        <v>251</v>
      </c>
      <c r="L172" s="660">
        <v>2</v>
      </c>
      <c r="M172" s="371" t="s">
        <v>360</v>
      </c>
      <c r="N172" s="371" t="s">
        <v>256</v>
      </c>
      <c r="O172" s="371" t="s">
        <v>257</v>
      </c>
      <c r="P172" s="372" t="s">
        <v>1690</v>
      </c>
      <c r="Q172" s="372" t="s">
        <v>651</v>
      </c>
      <c r="R172" s="373" t="str">
        <f t="shared" si="34"/>
        <v>（私立）</v>
      </c>
      <c r="S172" s="661" t="s">
        <v>271</v>
      </c>
      <c r="V172" s="662">
        <f t="shared" si="35"/>
        <v>0</v>
      </c>
      <c r="W172" s="663">
        <f t="shared" si="36"/>
        <v>1</v>
      </c>
      <c r="X172" s="664">
        <f t="shared" si="37"/>
        <v>0</v>
      </c>
      <c r="Y172" s="663">
        <f t="shared" si="38"/>
        <v>60</v>
      </c>
    </row>
    <row r="173" spans="1:25" s="363" customFormat="1" ht="42" customHeight="1">
      <c r="A173" s="665"/>
      <c r="B173" s="365" t="s">
        <v>626</v>
      </c>
      <c r="C173" s="365" t="s">
        <v>2841</v>
      </c>
      <c r="D173" s="365" t="s">
        <v>4363</v>
      </c>
      <c r="E173" s="365" t="s">
        <v>643</v>
      </c>
      <c r="F173" s="366" t="str">
        <f t="shared" si="33"/>
        <v>岩国市平田6丁目4-20</v>
      </c>
      <c r="G173" s="366" t="s">
        <v>1241</v>
      </c>
      <c r="H173" s="367">
        <v>19695</v>
      </c>
      <c r="I173" s="401">
        <v>90</v>
      </c>
      <c r="J173" s="369" t="s">
        <v>1691</v>
      </c>
      <c r="K173" s="659" t="s">
        <v>251</v>
      </c>
      <c r="L173" s="660">
        <v>2</v>
      </c>
      <c r="M173" s="371" t="s">
        <v>360</v>
      </c>
      <c r="N173" s="371" t="s">
        <v>256</v>
      </c>
      <c r="O173" s="371" t="s">
        <v>257</v>
      </c>
      <c r="P173" s="372" t="s">
        <v>1692</v>
      </c>
      <c r="Q173" s="372" t="s">
        <v>628</v>
      </c>
      <c r="R173" s="373" t="str">
        <f t="shared" si="34"/>
        <v>（私立）</v>
      </c>
      <c r="S173" s="661" t="s">
        <v>271</v>
      </c>
      <c r="V173" s="662">
        <f t="shared" si="35"/>
        <v>0</v>
      </c>
      <c r="W173" s="663">
        <f t="shared" si="36"/>
        <v>1</v>
      </c>
      <c r="X173" s="664">
        <f t="shared" si="37"/>
        <v>0</v>
      </c>
      <c r="Y173" s="663">
        <f t="shared" si="38"/>
        <v>90</v>
      </c>
    </row>
    <row r="174" spans="1:25" s="363" customFormat="1" ht="42" customHeight="1">
      <c r="A174" s="665"/>
      <c r="B174" s="365" t="s">
        <v>654</v>
      </c>
      <c r="C174" s="365" t="s">
        <v>2840</v>
      </c>
      <c r="D174" s="365" t="s">
        <v>27</v>
      </c>
      <c r="E174" s="365" t="s">
        <v>925</v>
      </c>
      <c r="F174" s="366" t="str">
        <f t="shared" si="33"/>
        <v>岩国市小瀬294-4</v>
      </c>
      <c r="G174" s="366" t="s">
        <v>1242</v>
      </c>
      <c r="H174" s="367">
        <v>23102</v>
      </c>
      <c r="I174" s="658">
        <v>30</v>
      </c>
      <c r="J174" s="369" t="s">
        <v>1693</v>
      </c>
      <c r="K174" s="659" t="s">
        <v>251</v>
      </c>
      <c r="L174" s="660">
        <v>2</v>
      </c>
      <c r="M174" s="371" t="s">
        <v>360</v>
      </c>
      <c r="N174" s="371" t="s">
        <v>256</v>
      </c>
      <c r="O174" s="371" t="s">
        <v>257</v>
      </c>
      <c r="P174" s="372" t="s">
        <v>655</v>
      </c>
      <c r="Q174" s="372" t="s">
        <v>656</v>
      </c>
      <c r="R174" s="373" t="str">
        <f t="shared" si="34"/>
        <v>（私立）</v>
      </c>
      <c r="S174" s="661" t="s">
        <v>271</v>
      </c>
      <c r="V174" s="662">
        <f t="shared" si="35"/>
        <v>0</v>
      </c>
      <c r="W174" s="663">
        <f t="shared" si="36"/>
        <v>1</v>
      </c>
      <c r="X174" s="664">
        <f t="shared" si="37"/>
        <v>0</v>
      </c>
      <c r="Y174" s="663">
        <f t="shared" si="38"/>
        <v>30</v>
      </c>
    </row>
    <row r="175" spans="1:25" s="363" customFormat="1" ht="42" customHeight="1">
      <c r="A175" s="669"/>
      <c r="B175" s="365" t="s">
        <v>652</v>
      </c>
      <c r="C175" s="365" t="s">
        <v>2839</v>
      </c>
      <c r="D175" s="365" t="s">
        <v>1515</v>
      </c>
      <c r="E175" s="365" t="s">
        <v>2344</v>
      </c>
      <c r="F175" s="366" t="str">
        <f t="shared" si="33"/>
        <v>岩国市立石町3丁目3-24</v>
      </c>
      <c r="G175" s="366" t="s">
        <v>1112</v>
      </c>
      <c r="H175" s="367">
        <v>24016</v>
      </c>
      <c r="I175" s="401">
        <v>60</v>
      </c>
      <c r="J175" s="369" t="s">
        <v>1694</v>
      </c>
      <c r="K175" s="659" t="s">
        <v>251</v>
      </c>
      <c r="L175" s="660">
        <v>2</v>
      </c>
      <c r="M175" s="371" t="s">
        <v>360</v>
      </c>
      <c r="N175" s="371" t="s">
        <v>256</v>
      </c>
      <c r="O175" s="371" t="s">
        <v>257</v>
      </c>
      <c r="P175" s="372" t="s">
        <v>1695</v>
      </c>
      <c r="Q175" s="372" t="s">
        <v>653</v>
      </c>
      <c r="R175" s="373" t="str">
        <f t="shared" si="34"/>
        <v>（私立）</v>
      </c>
      <c r="S175" s="661" t="s">
        <v>271</v>
      </c>
      <c r="V175" s="662">
        <f t="shared" si="35"/>
        <v>0</v>
      </c>
      <c r="W175" s="663">
        <f t="shared" si="36"/>
        <v>1</v>
      </c>
      <c r="X175" s="664">
        <f t="shared" si="37"/>
        <v>0</v>
      </c>
      <c r="Y175" s="663">
        <f t="shared" si="38"/>
        <v>60</v>
      </c>
    </row>
    <row r="176" spans="1:25" s="363" customFormat="1" ht="42" customHeight="1">
      <c r="A176" s="670"/>
      <c r="B176" s="365" t="s">
        <v>810</v>
      </c>
      <c r="C176" s="365" t="s">
        <v>2833</v>
      </c>
      <c r="D176" s="365" t="s">
        <v>1120</v>
      </c>
      <c r="E176" s="365" t="s">
        <v>2276</v>
      </c>
      <c r="F176" s="366" t="str">
        <f t="shared" si="33"/>
        <v>岩国市錦町広瀬6570</v>
      </c>
      <c r="G176" s="366" t="s">
        <v>1243</v>
      </c>
      <c r="H176" s="367">
        <v>24646</v>
      </c>
      <c r="I176" s="658">
        <v>20</v>
      </c>
      <c r="J176" s="369" t="s">
        <v>1696</v>
      </c>
      <c r="K176" s="659" t="s">
        <v>251</v>
      </c>
      <c r="L176" s="660">
        <v>2</v>
      </c>
      <c r="M176" s="371" t="s">
        <v>360</v>
      </c>
      <c r="N176" s="371">
        <v>35208</v>
      </c>
      <c r="O176" s="371" t="s">
        <v>352</v>
      </c>
      <c r="P176" s="372" t="s">
        <v>672</v>
      </c>
      <c r="Q176" s="372" t="s">
        <v>673</v>
      </c>
      <c r="R176" s="373" t="str">
        <f t="shared" si="34"/>
        <v>（私立）</v>
      </c>
      <c r="S176" s="661" t="s">
        <v>271</v>
      </c>
      <c r="V176" s="662">
        <f t="shared" si="35"/>
        <v>0</v>
      </c>
      <c r="W176" s="663">
        <f t="shared" si="36"/>
        <v>1</v>
      </c>
      <c r="X176" s="664">
        <f t="shared" si="37"/>
        <v>0</v>
      </c>
      <c r="Y176" s="663">
        <f t="shared" si="38"/>
        <v>20</v>
      </c>
    </row>
    <row r="177" spans="1:25" s="363" customFormat="1" ht="42" customHeight="1">
      <c r="A177" s="665"/>
      <c r="B177" s="365" t="s">
        <v>657</v>
      </c>
      <c r="C177" s="365" t="s">
        <v>2838</v>
      </c>
      <c r="D177" s="365" t="s">
        <v>788</v>
      </c>
      <c r="E177" s="365" t="s">
        <v>926</v>
      </c>
      <c r="F177" s="366" t="str">
        <f t="shared" si="33"/>
        <v>岩国市今津町6丁目13-13</v>
      </c>
      <c r="G177" s="366" t="s">
        <v>1244</v>
      </c>
      <c r="H177" s="367">
        <v>25294</v>
      </c>
      <c r="I177" s="401">
        <v>90</v>
      </c>
      <c r="J177" s="369" t="s">
        <v>1697</v>
      </c>
      <c r="K177" s="659" t="s">
        <v>251</v>
      </c>
      <c r="L177" s="660">
        <v>2</v>
      </c>
      <c r="M177" s="371" t="s">
        <v>360</v>
      </c>
      <c r="N177" s="371" t="s">
        <v>256</v>
      </c>
      <c r="O177" s="371" t="s">
        <v>257</v>
      </c>
      <c r="P177" s="372" t="s">
        <v>1909</v>
      </c>
      <c r="Q177" s="372" t="s">
        <v>658</v>
      </c>
      <c r="R177" s="373" t="str">
        <f t="shared" si="34"/>
        <v>（私立）</v>
      </c>
      <c r="S177" s="661" t="s">
        <v>271</v>
      </c>
      <c r="V177" s="662">
        <f t="shared" si="35"/>
        <v>0</v>
      </c>
      <c r="W177" s="663">
        <f t="shared" si="36"/>
        <v>1</v>
      </c>
      <c r="X177" s="664">
        <f t="shared" si="37"/>
        <v>0</v>
      </c>
      <c r="Y177" s="663">
        <f t="shared" si="38"/>
        <v>90</v>
      </c>
    </row>
    <row r="178" spans="1:25" s="363" customFormat="1" ht="42" customHeight="1">
      <c r="A178" s="665"/>
      <c r="B178" s="365" t="s">
        <v>659</v>
      </c>
      <c r="C178" s="365" t="s">
        <v>3071</v>
      </c>
      <c r="D178" s="365" t="s">
        <v>3450</v>
      </c>
      <c r="E178" s="365" t="s">
        <v>2474</v>
      </c>
      <c r="F178" s="366" t="str">
        <f t="shared" si="33"/>
        <v>岩国市牛野谷町3丁目29-11</v>
      </c>
      <c r="G178" s="366" t="s">
        <v>1072</v>
      </c>
      <c r="H178" s="367">
        <v>28307</v>
      </c>
      <c r="I178" s="401">
        <v>70</v>
      </c>
      <c r="J178" s="369" t="s">
        <v>1698</v>
      </c>
      <c r="K178" s="659" t="s">
        <v>251</v>
      </c>
      <c r="L178" s="660">
        <v>2</v>
      </c>
      <c r="M178" s="371" t="s">
        <v>360</v>
      </c>
      <c r="N178" s="371" t="s">
        <v>256</v>
      </c>
      <c r="O178" s="371" t="s">
        <v>257</v>
      </c>
      <c r="P178" s="372" t="s">
        <v>1699</v>
      </c>
      <c r="Q178" s="372" t="s">
        <v>660</v>
      </c>
      <c r="R178" s="373" t="str">
        <f t="shared" si="34"/>
        <v>（私立）</v>
      </c>
      <c r="S178" s="661" t="s">
        <v>271</v>
      </c>
      <c r="V178" s="662">
        <f t="shared" si="35"/>
        <v>0</v>
      </c>
      <c r="W178" s="663">
        <f t="shared" si="36"/>
        <v>1</v>
      </c>
      <c r="X178" s="664">
        <f t="shared" si="37"/>
        <v>0</v>
      </c>
      <c r="Y178" s="663">
        <f t="shared" si="38"/>
        <v>70</v>
      </c>
    </row>
    <row r="179" spans="1:25" s="363" customFormat="1" ht="42" customHeight="1">
      <c r="A179" s="665"/>
      <c r="B179" s="365" t="s">
        <v>666</v>
      </c>
      <c r="C179" s="365" t="s">
        <v>2837</v>
      </c>
      <c r="D179" s="365" t="s">
        <v>2836</v>
      </c>
      <c r="E179" s="365" t="s">
        <v>928</v>
      </c>
      <c r="F179" s="366" t="str">
        <f t="shared" si="33"/>
        <v>岩国市由宇町千鳥ケ丘3丁目1-7</v>
      </c>
      <c r="G179" s="366" t="s">
        <v>1245</v>
      </c>
      <c r="H179" s="367">
        <v>28581</v>
      </c>
      <c r="I179" s="401">
        <v>60</v>
      </c>
      <c r="J179" s="369" t="s">
        <v>1700</v>
      </c>
      <c r="K179" s="659" t="s">
        <v>251</v>
      </c>
      <c r="L179" s="660">
        <v>2</v>
      </c>
      <c r="M179" s="371" t="s">
        <v>360</v>
      </c>
      <c r="N179" s="371">
        <v>35208</v>
      </c>
      <c r="O179" s="371" t="s">
        <v>352</v>
      </c>
      <c r="P179" s="372" t="s">
        <v>964</v>
      </c>
      <c r="Q179" s="372" t="s">
        <v>667</v>
      </c>
      <c r="R179" s="373" t="str">
        <f t="shared" si="34"/>
        <v>（私立）</v>
      </c>
      <c r="S179" s="661" t="s">
        <v>271</v>
      </c>
      <c r="V179" s="662">
        <f t="shared" si="35"/>
        <v>0</v>
      </c>
      <c r="W179" s="663">
        <f t="shared" si="36"/>
        <v>1</v>
      </c>
      <c r="X179" s="664">
        <f t="shared" si="37"/>
        <v>0</v>
      </c>
      <c r="Y179" s="663">
        <f t="shared" si="38"/>
        <v>60</v>
      </c>
    </row>
    <row r="180" spans="1:25" s="363" customFormat="1" ht="42" customHeight="1">
      <c r="A180" s="665"/>
      <c r="B180" s="365" t="s">
        <v>661</v>
      </c>
      <c r="C180" s="365" t="s">
        <v>2835</v>
      </c>
      <c r="D180" s="365" t="s">
        <v>969</v>
      </c>
      <c r="E180" s="365" t="s">
        <v>927</v>
      </c>
      <c r="F180" s="366" t="str">
        <f t="shared" si="33"/>
        <v>岩国市旭町1丁目1-1</v>
      </c>
      <c r="G180" s="366" t="s">
        <v>1246</v>
      </c>
      <c r="H180" s="367">
        <v>29677</v>
      </c>
      <c r="I180" s="401">
        <v>80</v>
      </c>
      <c r="J180" s="369" t="s">
        <v>1701</v>
      </c>
      <c r="K180" s="659" t="s">
        <v>251</v>
      </c>
      <c r="L180" s="660">
        <v>2</v>
      </c>
      <c r="M180" s="371" t="s">
        <v>360</v>
      </c>
      <c r="N180" s="371" t="s">
        <v>256</v>
      </c>
      <c r="O180" s="371" t="s">
        <v>257</v>
      </c>
      <c r="P180" s="372" t="s">
        <v>1702</v>
      </c>
      <c r="Q180" s="372" t="s">
        <v>662</v>
      </c>
      <c r="R180" s="373" t="str">
        <f t="shared" si="34"/>
        <v>（私立）</v>
      </c>
      <c r="S180" s="661" t="s">
        <v>271</v>
      </c>
      <c r="V180" s="662">
        <f t="shared" si="35"/>
        <v>0</v>
      </c>
      <c r="W180" s="663">
        <f t="shared" si="36"/>
        <v>1</v>
      </c>
      <c r="X180" s="664">
        <f t="shared" si="37"/>
        <v>0</v>
      </c>
      <c r="Y180" s="663">
        <f t="shared" si="38"/>
        <v>80</v>
      </c>
    </row>
    <row r="181" spans="1:25" s="363" customFormat="1" ht="42" customHeight="1">
      <c r="A181" s="665"/>
      <c r="B181" s="365" t="s">
        <v>830</v>
      </c>
      <c r="C181" s="365" t="s">
        <v>807</v>
      </c>
      <c r="D181" s="365" t="s">
        <v>829</v>
      </c>
      <c r="E181" s="365" t="s">
        <v>2063</v>
      </c>
      <c r="F181" s="366" t="str">
        <f t="shared" si="33"/>
        <v>岩国市川西1丁目7-5</v>
      </c>
      <c r="G181" s="366" t="s">
        <v>1238</v>
      </c>
      <c r="H181" s="367">
        <v>40634</v>
      </c>
      <c r="I181" s="658">
        <v>60</v>
      </c>
      <c r="J181" s="369" t="s">
        <v>1703</v>
      </c>
      <c r="K181" s="659"/>
      <c r="L181" s="680">
        <v>2</v>
      </c>
      <c r="M181" s="681" t="s">
        <v>360</v>
      </c>
      <c r="N181" s="681">
        <v>35208</v>
      </c>
      <c r="O181" s="681" t="s">
        <v>352</v>
      </c>
      <c r="P181" s="682" t="s">
        <v>1704</v>
      </c>
      <c r="Q181" s="682" t="s">
        <v>2834</v>
      </c>
      <c r="R181" s="373" t="str">
        <f t="shared" si="34"/>
        <v>（私立）</v>
      </c>
      <c r="S181" s="661" t="s">
        <v>271</v>
      </c>
      <c r="V181" s="662">
        <f t="shared" si="35"/>
        <v>0</v>
      </c>
      <c r="W181" s="663">
        <f t="shared" si="36"/>
        <v>1</v>
      </c>
      <c r="X181" s="664">
        <f t="shared" si="37"/>
        <v>0</v>
      </c>
      <c r="Y181" s="663">
        <f t="shared" si="38"/>
        <v>60</v>
      </c>
    </row>
    <row r="182" spans="1:25" s="363" customFormat="1" ht="49.5" customHeight="1">
      <c r="A182" s="665"/>
      <c r="B182" s="365" t="s">
        <v>3072</v>
      </c>
      <c r="C182" s="365" t="s">
        <v>3073</v>
      </c>
      <c r="D182" s="365" t="s">
        <v>3512</v>
      </c>
      <c r="E182" s="365" t="s">
        <v>3074</v>
      </c>
      <c r="F182" s="366" t="str">
        <f t="shared" si="33"/>
        <v>岩国市周東町下久原８３０－１</v>
      </c>
      <c r="G182" s="366" t="s">
        <v>2832</v>
      </c>
      <c r="H182" s="367" t="s">
        <v>1868</v>
      </c>
      <c r="I182" s="658">
        <v>90</v>
      </c>
      <c r="J182" s="369" t="s">
        <v>3075</v>
      </c>
      <c r="K182" s="659"/>
      <c r="L182" s="680">
        <v>2</v>
      </c>
      <c r="M182" s="688" t="s">
        <v>1870</v>
      </c>
      <c r="N182" s="688" t="s">
        <v>3076</v>
      </c>
      <c r="O182" s="688" t="s">
        <v>352</v>
      </c>
      <c r="P182" s="434" t="s">
        <v>1871</v>
      </c>
      <c r="Q182" s="434" t="s">
        <v>3077</v>
      </c>
      <c r="R182" s="373" t="str">
        <f t="shared" si="34"/>
        <v>（私立）</v>
      </c>
      <c r="S182" s="696" t="s">
        <v>276</v>
      </c>
      <c r="V182" s="662">
        <f t="shared" si="35"/>
        <v>0</v>
      </c>
      <c r="W182" s="663">
        <f t="shared" si="36"/>
        <v>1</v>
      </c>
      <c r="X182" s="664">
        <f t="shared" si="37"/>
        <v>0</v>
      </c>
      <c r="Y182" s="663">
        <f t="shared" si="38"/>
        <v>90</v>
      </c>
    </row>
    <row r="183" spans="1:25" s="363" customFormat="1" ht="42" customHeight="1">
      <c r="A183" s="687"/>
      <c r="B183" s="365" t="s">
        <v>2275</v>
      </c>
      <c r="C183" s="365" t="s">
        <v>2833</v>
      </c>
      <c r="D183" s="365" t="s">
        <v>1120</v>
      </c>
      <c r="E183" s="365" t="s">
        <v>3513</v>
      </c>
      <c r="F183" s="366" t="str">
        <f t="shared" si="33"/>
        <v>岩国市周東町下久原1265-1</v>
      </c>
      <c r="G183" s="366" t="s">
        <v>2832</v>
      </c>
      <c r="H183" s="367">
        <v>43191</v>
      </c>
      <c r="I183" s="658">
        <v>110</v>
      </c>
      <c r="J183" s="369" t="s">
        <v>2831</v>
      </c>
      <c r="K183" s="659"/>
      <c r="L183" s="660">
        <v>2</v>
      </c>
      <c r="M183" s="703" t="s">
        <v>360</v>
      </c>
      <c r="N183" s="704">
        <v>35208</v>
      </c>
      <c r="O183" s="705" t="s">
        <v>352</v>
      </c>
      <c r="P183" s="706" t="s">
        <v>2278</v>
      </c>
      <c r="Q183" s="372" t="s">
        <v>2830</v>
      </c>
      <c r="R183" s="373" t="str">
        <f t="shared" si="34"/>
        <v>（私立）</v>
      </c>
      <c r="S183" s="661" t="s">
        <v>271</v>
      </c>
      <c r="V183" s="662">
        <f t="shared" si="35"/>
        <v>0</v>
      </c>
      <c r="W183" s="663">
        <f t="shared" si="36"/>
        <v>1</v>
      </c>
      <c r="X183" s="664">
        <f t="shared" si="37"/>
        <v>0</v>
      </c>
      <c r="Y183" s="663">
        <f t="shared" si="38"/>
        <v>110</v>
      </c>
    </row>
    <row r="184" spans="1:25" s="363" customFormat="1" ht="34.5" customHeight="1">
      <c r="A184" s="670" t="s">
        <v>222</v>
      </c>
      <c r="B184" s="366"/>
      <c r="C184" s="671" t="str">
        <f>"〔施設"&amp;M302&amp;"（公立"&amp;H302&amp;"、"&amp;"私立"&amp;I302&amp;"）"&amp;"  定員"&amp;N302&amp;"（公立"&amp;J302&amp;"、私立"&amp;K302&amp;"）〕"</f>
        <v>〔施設11（公立4、私立7）  定員1165（公立305、私立860）〕</v>
      </c>
      <c r="D184" s="366"/>
      <c r="E184" s="366"/>
      <c r="F184" s="366"/>
      <c r="G184" s="366"/>
      <c r="H184" s="367"/>
      <c r="I184" s="658"/>
      <c r="J184" s="369"/>
      <c r="K184" s="659"/>
      <c r="L184" s="672"/>
      <c r="M184" s="673"/>
      <c r="N184" s="673"/>
      <c r="O184" s="673"/>
      <c r="P184" s="674"/>
      <c r="Q184" s="674"/>
      <c r="R184" s="675"/>
      <c r="S184" s="676"/>
      <c r="V184" s="662"/>
      <c r="W184" s="663"/>
      <c r="X184" s="664"/>
      <c r="Y184" s="663"/>
    </row>
    <row r="185" spans="1:25" s="363" customFormat="1" ht="40.5" customHeight="1">
      <c r="A185" s="657">
        <f>M302</f>
        <v>11</v>
      </c>
      <c r="B185" s="365" t="s">
        <v>1508</v>
      </c>
      <c r="C185" s="365" t="s">
        <v>222</v>
      </c>
      <c r="D185" s="365" t="s">
        <v>222</v>
      </c>
      <c r="E185" s="365" t="s">
        <v>4064</v>
      </c>
      <c r="F185" s="366" t="str">
        <f aca="true" t="shared" si="39" ref="F185:F203">O185&amp;P185</f>
        <v>光市大字三輪1106</v>
      </c>
      <c r="G185" s="366" t="s">
        <v>1247</v>
      </c>
      <c r="H185" s="367">
        <v>23102</v>
      </c>
      <c r="I185" s="401">
        <v>90</v>
      </c>
      <c r="J185" s="369" t="s">
        <v>1705</v>
      </c>
      <c r="K185" s="659" t="s">
        <v>251</v>
      </c>
      <c r="L185" s="660">
        <v>1</v>
      </c>
      <c r="M185" s="371" t="s">
        <v>360</v>
      </c>
      <c r="N185" s="371">
        <v>35210</v>
      </c>
      <c r="O185" s="371" t="s">
        <v>222</v>
      </c>
      <c r="P185" s="372" t="s">
        <v>678</v>
      </c>
      <c r="Q185" s="372" t="s">
        <v>679</v>
      </c>
      <c r="R185" s="373" t="str">
        <f aca="true" t="shared" si="40" ref="R185:R195">IF(S185="","",IF(OR(S185="国",S185="県",S185="市町",S185="組合その他"),"（公立）","（私立）"))</f>
        <v>（公立）</v>
      </c>
      <c r="S185" s="661" t="s">
        <v>273</v>
      </c>
      <c r="V185" s="662">
        <f aca="true" t="shared" si="41" ref="V185:V195">IF(R185="（公立）",1,0)</f>
        <v>1</v>
      </c>
      <c r="W185" s="663">
        <f aca="true" t="shared" si="42" ref="W185:W195">IF(R185="（私立）",1,0)</f>
        <v>0</v>
      </c>
      <c r="X185" s="664">
        <f aca="true" t="shared" si="43" ref="X185:X195">IF(R185="（公立）",I185,0)</f>
        <v>90</v>
      </c>
      <c r="Y185" s="663">
        <f aca="true" t="shared" si="44" ref="Y185:Y195">IF(R185="（私立）",I185,0)</f>
        <v>0</v>
      </c>
    </row>
    <row r="186" spans="1:25" s="363" customFormat="1" ht="40.5" customHeight="1">
      <c r="A186" s="665"/>
      <c r="B186" s="365" t="s">
        <v>2829</v>
      </c>
      <c r="C186" s="365" t="s">
        <v>324</v>
      </c>
      <c r="D186" s="365" t="s">
        <v>324</v>
      </c>
      <c r="E186" s="365" t="s">
        <v>4065</v>
      </c>
      <c r="F186" s="366" t="str">
        <f t="shared" si="39"/>
        <v>光市浅江302番地1</v>
      </c>
      <c r="G186" s="366" t="s">
        <v>1248</v>
      </c>
      <c r="H186" s="367">
        <v>24929</v>
      </c>
      <c r="I186" s="401">
        <v>110</v>
      </c>
      <c r="J186" s="369" t="s">
        <v>1706</v>
      </c>
      <c r="K186" s="659" t="s">
        <v>251</v>
      </c>
      <c r="L186" s="660">
        <v>1</v>
      </c>
      <c r="M186" s="371" t="s">
        <v>360</v>
      </c>
      <c r="N186" s="371" t="s">
        <v>323</v>
      </c>
      <c r="O186" s="371" t="s">
        <v>324</v>
      </c>
      <c r="P186" s="372" t="s">
        <v>2064</v>
      </c>
      <c r="Q186" s="372" t="s">
        <v>674</v>
      </c>
      <c r="R186" s="373" t="str">
        <f t="shared" si="40"/>
        <v>（公立）</v>
      </c>
      <c r="S186" s="661" t="s">
        <v>273</v>
      </c>
      <c r="V186" s="662">
        <f t="shared" si="41"/>
        <v>1</v>
      </c>
      <c r="W186" s="663">
        <f t="shared" si="42"/>
        <v>0</v>
      </c>
      <c r="X186" s="664">
        <f t="shared" si="43"/>
        <v>110</v>
      </c>
      <c r="Y186" s="663">
        <f t="shared" si="44"/>
        <v>0</v>
      </c>
    </row>
    <row r="187" spans="1:25" s="363" customFormat="1" ht="40.5" customHeight="1">
      <c r="A187" s="657"/>
      <c r="B187" s="365" t="s">
        <v>2828</v>
      </c>
      <c r="C187" s="365" t="s">
        <v>324</v>
      </c>
      <c r="D187" s="365" t="s">
        <v>324</v>
      </c>
      <c r="E187" s="365" t="s">
        <v>2508</v>
      </c>
      <c r="F187" s="366" t="str">
        <f t="shared" si="39"/>
        <v>光市大字浅江7丁目4-23</v>
      </c>
      <c r="G187" s="366" t="s">
        <v>1248</v>
      </c>
      <c r="H187" s="367">
        <v>25659</v>
      </c>
      <c r="I187" s="401">
        <v>60</v>
      </c>
      <c r="J187" s="369" t="s">
        <v>1707</v>
      </c>
      <c r="K187" s="659" t="s">
        <v>251</v>
      </c>
      <c r="L187" s="660">
        <v>1</v>
      </c>
      <c r="M187" s="371" t="s">
        <v>360</v>
      </c>
      <c r="N187" s="371" t="s">
        <v>323</v>
      </c>
      <c r="O187" s="371" t="s">
        <v>324</v>
      </c>
      <c r="P187" s="372" t="s">
        <v>2201</v>
      </c>
      <c r="Q187" s="372" t="s">
        <v>675</v>
      </c>
      <c r="R187" s="373" t="str">
        <f t="shared" si="40"/>
        <v>（公立）</v>
      </c>
      <c r="S187" s="661" t="s">
        <v>273</v>
      </c>
      <c r="V187" s="662">
        <f t="shared" si="41"/>
        <v>1</v>
      </c>
      <c r="W187" s="663">
        <f t="shared" si="42"/>
        <v>0</v>
      </c>
      <c r="X187" s="664">
        <f t="shared" si="43"/>
        <v>60</v>
      </c>
      <c r="Y187" s="663">
        <f t="shared" si="44"/>
        <v>0</v>
      </c>
    </row>
    <row r="188" spans="1:25" s="363" customFormat="1" ht="40.5" customHeight="1">
      <c r="A188" s="657"/>
      <c r="B188" s="365" t="s">
        <v>2827</v>
      </c>
      <c r="C188" s="365" t="s">
        <v>324</v>
      </c>
      <c r="D188" s="365" t="s">
        <v>324</v>
      </c>
      <c r="E188" s="365" t="s">
        <v>2475</v>
      </c>
      <c r="F188" s="366" t="str">
        <f t="shared" si="39"/>
        <v>光市室積東ノ庄30番26号</v>
      </c>
      <c r="G188" s="366" t="s">
        <v>1249</v>
      </c>
      <c r="H188" s="367">
        <v>26390</v>
      </c>
      <c r="I188" s="401">
        <v>45</v>
      </c>
      <c r="J188" s="369" t="s">
        <v>1708</v>
      </c>
      <c r="K188" s="659" t="s">
        <v>251</v>
      </c>
      <c r="L188" s="660">
        <v>1</v>
      </c>
      <c r="M188" s="371" t="s">
        <v>360</v>
      </c>
      <c r="N188" s="371" t="s">
        <v>323</v>
      </c>
      <c r="O188" s="371" t="s">
        <v>324</v>
      </c>
      <c r="P188" s="372" t="s">
        <v>676</v>
      </c>
      <c r="Q188" s="372" t="s">
        <v>677</v>
      </c>
      <c r="R188" s="373" t="str">
        <f t="shared" si="40"/>
        <v>（公立）</v>
      </c>
      <c r="S188" s="661" t="s">
        <v>273</v>
      </c>
      <c r="V188" s="662">
        <f t="shared" si="41"/>
        <v>1</v>
      </c>
      <c r="W188" s="663">
        <f t="shared" si="42"/>
        <v>0</v>
      </c>
      <c r="X188" s="664">
        <f t="shared" si="43"/>
        <v>45</v>
      </c>
      <c r="Y188" s="663">
        <f t="shared" si="44"/>
        <v>0</v>
      </c>
    </row>
    <row r="189" spans="1:25" s="363" customFormat="1" ht="42" customHeight="1">
      <c r="A189" s="657"/>
      <c r="B189" s="365" t="s">
        <v>687</v>
      </c>
      <c r="C189" s="365" t="s">
        <v>3078</v>
      </c>
      <c r="D189" s="365" t="s">
        <v>29</v>
      </c>
      <c r="E189" s="365" t="s">
        <v>2476</v>
      </c>
      <c r="F189" s="366" t="str">
        <f t="shared" si="39"/>
        <v>光市光井3丁目4-1</v>
      </c>
      <c r="G189" s="366" t="s">
        <v>1250</v>
      </c>
      <c r="H189" s="367">
        <v>17624</v>
      </c>
      <c r="I189" s="658">
        <v>110</v>
      </c>
      <c r="J189" s="369" t="s">
        <v>1709</v>
      </c>
      <c r="K189" s="659" t="s">
        <v>251</v>
      </c>
      <c r="L189" s="660">
        <v>2</v>
      </c>
      <c r="M189" s="371" t="s">
        <v>360</v>
      </c>
      <c r="N189" s="371" t="s">
        <v>323</v>
      </c>
      <c r="O189" s="371" t="s">
        <v>324</v>
      </c>
      <c r="P189" s="372" t="s">
        <v>1710</v>
      </c>
      <c r="Q189" s="372" t="s">
        <v>688</v>
      </c>
      <c r="R189" s="373" t="str">
        <f t="shared" si="40"/>
        <v>（私立）</v>
      </c>
      <c r="S189" s="661" t="s">
        <v>271</v>
      </c>
      <c r="V189" s="662">
        <f t="shared" si="41"/>
        <v>0</v>
      </c>
      <c r="W189" s="663">
        <f t="shared" si="42"/>
        <v>1</v>
      </c>
      <c r="X189" s="664">
        <f t="shared" si="43"/>
        <v>0</v>
      </c>
      <c r="Y189" s="663">
        <f t="shared" si="44"/>
        <v>110</v>
      </c>
    </row>
    <row r="190" spans="1:25" s="363" customFormat="1" ht="42" customHeight="1">
      <c r="A190" s="665"/>
      <c r="B190" s="365" t="s">
        <v>689</v>
      </c>
      <c r="C190" s="365" t="s">
        <v>3079</v>
      </c>
      <c r="D190" s="365" t="s">
        <v>30</v>
      </c>
      <c r="E190" s="365" t="s">
        <v>690</v>
      </c>
      <c r="F190" s="366" t="str">
        <f t="shared" si="39"/>
        <v>光市中央3丁目5-12</v>
      </c>
      <c r="G190" s="366" t="s">
        <v>1251</v>
      </c>
      <c r="H190" s="367">
        <v>17624</v>
      </c>
      <c r="I190" s="658">
        <v>60</v>
      </c>
      <c r="J190" s="369" t="s">
        <v>1711</v>
      </c>
      <c r="K190" s="659" t="s">
        <v>251</v>
      </c>
      <c r="L190" s="660">
        <v>2</v>
      </c>
      <c r="M190" s="371" t="s">
        <v>360</v>
      </c>
      <c r="N190" s="371" t="s">
        <v>323</v>
      </c>
      <c r="O190" s="371" t="s">
        <v>324</v>
      </c>
      <c r="P190" s="372" t="s">
        <v>1712</v>
      </c>
      <c r="Q190" s="372" t="s">
        <v>691</v>
      </c>
      <c r="R190" s="373" t="str">
        <f t="shared" si="40"/>
        <v>（私立）</v>
      </c>
      <c r="S190" s="661" t="s">
        <v>271</v>
      </c>
      <c r="V190" s="662">
        <f t="shared" si="41"/>
        <v>0</v>
      </c>
      <c r="W190" s="663">
        <f t="shared" si="42"/>
        <v>1</v>
      </c>
      <c r="X190" s="664">
        <f t="shared" si="43"/>
        <v>0</v>
      </c>
      <c r="Y190" s="663">
        <f t="shared" si="44"/>
        <v>60</v>
      </c>
    </row>
    <row r="191" spans="1:25" s="363" customFormat="1" ht="42" customHeight="1">
      <c r="A191" s="665"/>
      <c r="B191" s="365" t="s">
        <v>409</v>
      </c>
      <c r="C191" s="365" t="s">
        <v>28</v>
      </c>
      <c r="D191" s="365" t="s">
        <v>31</v>
      </c>
      <c r="E191" s="365" t="s">
        <v>3080</v>
      </c>
      <c r="F191" s="366" t="str">
        <f t="shared" si="39"/>
        <v>光市木園1丁目11-2</v>
      </c>
      <c r="G191" s="366" t="s">
        <v>1252</v>
      </c>
      <c r="H191" s="367">
        <v>17624</v>
      </c>
      <c r="I191" s="401">
        <v>225</v>
      </c>
      <c r="J191" s="369" t="s">
        <v>1713</v>
      </c>
      <c r="K191" s="659" t="s">
        <v>251</v>
      </c>
      <c r="L191" s="660">
        <v>2</v>
      </c>
      <c r="M191" s="371" t="s">
        <v>360</v>
      </c>
      <c r="N191" s="371" t="s">
        <v>323</v>
      </c>
      <c r="O191" s="371" t="s">
        <v>324</v>
      </c>
      <c r="P191" s="372" t="s">
        <v>1714</v>
      </c>
      <c r="Q191" s="372" t="s">
        <v>413</v>
      </c>
      <c r="R191" s="373" t="str">
        <f t="shared" si="40"/>
        <v>（私立）</v>
      </c>
      <c r="S191" s="661" t="s">
        <v>271</v>
      </c>
      <c r="V191" s="662">
        <f t="shared" si="41"/>
        <v>0</v>
      </c>
      <c r="W191" s="663">
        <f t="shared" si="42"/>
        <v>1</v>
      </c>
      <c r="X191" s="664">
        <f t="shared" si="43"/>
        <v>0</v>
      </c>
      <c r="Y191" s="663">
        <f t="shared" si="44"/>
        <v>225</v>
      </c>
    </row>
    <row r="192" spans="1:25" s="363" customFormat="1" ht="42" customHeight="1">
      <c r="A192" s="665"/>
      <c r="B192" s="365" t="s">
        <v>692</v>
      </c>
      <c r="C192" s="365" t="s">
        <v>3081</v>
      </c>
      <c r="D192" s="365" t="s">
        <v>32</v>
      </c>
      <c r="E192" s="365" t="s">
        <v>693</v>
      </c>
      <c r="F192" s="366" t="str">
        <f t="shared" si="39"/>
        <v>光市上島田3丁目6-1</v>
      </c>
      <c r="G192" s="366" t="s">
        <v>2509</v>
      </c>
      <c r="H192" s="367">
        <v>17624</v>
      </c>
      <c r="I192" s="401">
        <v>140</v>
      </c>
      <c r="J192" s="369" t="s">
        <v>1715</v>
      </c>
      <c r="K192" s="659" t="s">
        <v>251</v>
      </c>
      <c r="L192" s="660">
        <v>2</v>
      </c>
      <c r="M192" s="371" t="s">
        <v>360</v>
      </c>
      <c r="N192" s="371" t="s">
        <v>323</v>
      </c>
      <c r="O192" s="371" t="s">
        <v>324</v>
      </c>
      <c r="P192" s="372" t="s">
        <v>966</v>
      </c>
      <c r="Q192" s="372" t="s">
        <v>667</v>
      </c>
      <c r="R192" s="373" t="str">
        <f t="shared" si="40"/>
        <v>（私立）</v>
      </c>
      <c r="S192" s="661" t="s">
        <v>271</v>
      </c>
      <c r="V192" s="662">
        <f t="shared" si="41"/>
        <v>0</v>
      </c>
      <c r="W192" s="663">
        <f t="shared" si="42"/>
        <v>1</v>
      </c>
      <c r="X192" s="664">
        <f t="shared" si="43"/>
        <v>0</v>
      </c>
      <c r="Y192" s="663">
        <f t="shared" si="44"/>
        <v>140</v>
      </c>
    </row>
    <row r="193" spans="1:25" s="363" customFormat="1" ht="39.75" customHeight="1">
      <c r="A193" s="665"/>
      <c r="B193" s="365" t="s">
        <v>684</v>
      </c>
      <c r="C193" s="365" t="s">
        <v>685</v>
      </c>
      <c r="D193" s="365" t="s">
        <v>3082</v>
      </c>
      <c r="E193" s="365" t="s">
        <v>685</v>
      </c>
      <c r="F193" s="366" t="str">
        <f t="shared" si="39"/>
        <v>光市室積5丁目13番27号</v>
      </c>
      <c r="G193" s="366" t="s">
        <v>1253</v>
      </c>
      <c r="H193" s="367">
        <v>17989</v>
      </c>
      <c r="I193" s="401">
        <v>45</v>
      </c>
      <c r="J193" s="369" t="s">
        <v>1716</v>
      </c>
      <c r="K193" s="659" t="s">
        <v>251</v>
      </c>
      <c r="L193" s="660">
        <v>2</v>
      </c>
      <c r="M193" s="371" t="s">
        <v>360</v>
      </c>
      <c r="N193" s="371" t="s">
        <v>323</v>
      </c>
      <c r="O193" s="371" t="s">
        <v>324</v>
      </c>
      <c r="P193" s="372" t="s">
        <v>3083</v>
      </c>
      <c r="Q193" s="372" t="s">
        <v>686</v>
      </c>
      <c r="R193" s="373" t="str">
        <f t="shared" si="40"/>
        <v>（私立）</v>
      </c>
      <c r="S193" s="661" t="s">
        <v>277</v>
      </c>
      <c r="V193" s="662">
        <f t="shared" si="41"/>
        <v>0</v>
      </c>
      <c r="W193" s="663">
        <f t="shared" si="42"/>
        <v>1</v>
      </c>
      <c r="X193" s="664">
        <f t="shared" si="43"/>
        <v>0</v>
      </c>
      <c r="Y193" s="663">
        <f t="shared" si="44"/>
        <v>45</v>
      </c>
    </row>
    <row r="194" spans="1:25" s="363" customFormat="1" ht="42" customHeight="1">
      <c r="A194" s="665"/>
      <c r="B194" s="365" t="s">
        <v>682</v>
      </c>
      <c r="C194" s="365" t="s">
        <v>3084</v>
      </c>
      <c r="D194" s="365" t="s">
        <v>2493</v>
      </c>
      <c r="E194" s="365" t="s">
        <v>1991</v>
      </c>
      <c r="F194" s="366" t="str">
        <f t="shared" si="39"/>
        <v>光市室積新開2丁目1-17</v>
      </c>
      <c r="G194" s="366" t="s">
        <v>1073</v>
      </c>
      <c r="H194" s="367">
        <v>19143</v>
      </c>
      <c r="I194" s="401">
        <v>80</v>
      </c>
      <c r="J194" s="369" t="s">
        <v>1717</v>
      </c>
      <c r="K194" s="659" t="s">
        <v>251</v>
      </c>
      <c r="L194" s="660">
        <v>2</v>
      </c>
      <c r="M194" s="371" t="s">
        <v>360</v>
      </c>
      <c r="N194" s="371" t="s">
        <v>323</v>
      </c>
      <c r="O194" s="371" t="s">
        <v>324</v>
      </c>
      <c r="P194" s="372" t="s">
        <v>1718</v>
      </c>
      <c r="Q194" s="372" t="s">
        <v>683</v>
      </c>
      <c r="R194" s="373" t="str">
        <f t="shared" si="40"/>
        <v>（私立）</v>
      </c>
      <c r="S194" s="661" t="s">
        <v>271</v>
      </c>
      <c r="V194" s="662">
        <f t="shared" si="41"/>
        <v>0</v>
      </c>
      <c r="W194" s="663">
        <f t="shared" si="42"/>
        <v>1</v>
      </c>
      <c r="X194" s="664">
        <f t="shared" si="43"/>
        <v>0</v>
      </c>
      <c r="Y194" s="663">
        <f t="shared" si="44"/>
        <v>80</v>
      </c>
    </row>
    <row r="195" spans="1:25" s="363" customFormat="1" ht="42" customHeight="1">
      <c r="A195" s="665"/>
      <c r="B195" s="365" t="s">
        <v>680</v>
      </c>
      <c r="C195" s="365" t="s">
        <v>3514</v>
      </c>
      <c r="D195" s="365" t="s">
        <v>2279</v>
      </c>
      <c r="E195" s="365" t="s">
        <v>681</v>
      </c>
      <c r="F195" s="366" t="str">
        <f t="shared" si="39"/>
        <v>光市虹ケ丘4丁目22-1</v>
      </c>
      <c r="G195" s="366" t="s">
        <v>1254</v>
      </c>
      <c r="H195" s="367">
        <v>25659</v>
      </c>
      <c r="I195" s="401">
        <v>200</v>
      </c>
      <c r="J195" s="369" t="s">
        <v>1719</v>
      </c>
      <c r="K195" s="659" t="s">
        <v>251</v>
      </c>
      <c r="L195" s="660">
        <v>2</v>
      </c>
      <c r="M195" s="371" t="s">
        <v>360</v>
      </c>
      <c r="N195" s="371" t="s">
        <v>323</v>
      </c>
      <c r="O195" s="371" t="s">
        <v>324</v>
      </c>
      <c r="P195" s="372" t="s">
        <v>1720</v>
      </c>
      <c r="Q195" s="372" t="s">
        <v>3085</v>
      </c>
      <c r="R195" s="373" t="str">
        <f t="shared" si="40"/>
        <v>（私立）</v>
      </c>
      <c r="S195" s="661" t="s">
        <v>271</v>
      </c>
      <c r="V195" s="662">
        <f t="shared" si="41"/>
        <v>0</v>
      </c>
      <c r="W195" s="663">
        <f t="shared" si="42"/>
        <v>1</v>
      </c>
      <c r="X195" s="664">
        <f t="shared" si="43"/>
        <v>0</v>
      </c>
      <c r="Y195" s="663">
        <f t="shared" si="44"/>
        <v>200</v>
      </c>
    </row>
    <row r="196" spans="1:25" s="363" customFormat="1" ht="34.5" customHeight="1">
      <c r="A196" s="670" t="s">
        <v>223</v>
      </c>
      <c r="B196" s="365"/>
      <c r="C196" s="671" t="str">
        <f>"〔施設"&amp;M303&amp;"（公立"&amp;H303&amp;"、"&amp;"私立"&amp;I303&amp;"）"&amp;"  定員"&amp;N303&amp;"（公立"&amp;J303&amp;"、私立"&amp;K303&amp;"）〕"</f>
        <v>〔施設7（公立6、私立1）  定員655（公立565、私立90）〕</v>
      </c>
      <c r="D196" s="365"/>
      <c r="E196" s="365"/>
      <c r="F196" s="366"/>
      <c r="G196" s="366"/>
      <c r="H196" s="367"/>
      <c r="I196" s="658"/>
      <c r="J196" s="369"/>
      <c r="K196" s="659"/>
      <c r="L196" s="672"/>
      <c r="M196" s="673"/>
      <c r="N196" s="673"/>
      <c r="O196" s="673"/>
      <c r="P196" s="674"/>
      <c r="Q196" s="674"/>
      <c r="R196" s="675"/>
      <c r="S196" s="676"/>
      <c r="V196" s="662"/>
      <c r="W196" s="663"/>
      <c r="X196" s="664"/>
      <c r="Y196" s="663"/>
    </row>
    <row r="197" spans="1:25" s="363" customFormat="1" ht="39.75" customHeight="1">
      <c r="A197" s="657">
        <f>M303</f>
        <v>7</v>
      </c>
      <c r="B197" s="365" t="s">
        <v>34</v>
      </c>
      <c r="C197" s="365" t="s">
        <v>223</v>
      </c>
      <c r="D197" s="365" t="s">
        <v>223</v>
      </c>
      <c r="E197" s="365" t="s">
        <v>3515</v>
      </c>
      <c r="F197" s="366" t="str">
        <f t="shared" si="39"/>
        <v>長門市日置上5926</v>
      </c>
      <c r="G197" s="366" t="s">
        <v>1255</v>
      </c>
      <c r="H197" s="367">
        <v>19085</v>
      </c>
      <c r="I197" s="401">
        <v>70</v>
      </c>
      <c r="J197" s="369" t="s">
        <v>1721</v>
      </c>
      <c r="K197" s="659" t="s">
        <v>251</v>
      </c>
      <c r="L197" s="660">
        <v>1</v>
      </c>
      <c r="M197" s="371" t="s">
        <v>360</v>
      </c>
      <c r="N197" s="371" t="s">
        <v>233</v>
      </c>
      <c r="O197" s="371" t="s">
        <v>234</v>
      </c>
      <c r="P197" s="372" t="s">
        <v>2826</v>
      </c>
      <c r="Q197" s="372" t="s">
        <v>695</v>
      </c>
      <c r="R197" s="373" t="str">
        <f aca="true" t="shared" si="45" ref="R197:R203">IF(S197="","",IF(OR(S197="国",S197="県",S197="市町",S197="組合その他"),"（公立）","（私立）"))</f>
        <v>（公立）</v>
      </c>
      <c r="S197" s="661" t="s">
        <v>273</v>
      </c>
      <c r="V197" s="662">
        <f aca="true" t="shared" si="46" ref="V197:V203">IF(R197="（公立）",1,0)</f>
        <v>1</v>
      </c>
      <c r="W197" s="663">
        <f aca="true" t="shared" si="47" ref="W197:W203">IF(R197="（私立）",1,0)</f>
        <v>0</v>
      </c>
      <c r="X197" s="664">
        <f aca="true" t="shared" si="48" ref="X197:X203">IF(R197="（公立）",I197,0)</f>
        <v>70</v>
      </c>
      <c r="Y197" s="663">
        <f aca="true" t="shared" si="49" ref="Y197:Y203">IF(R197="（私立）",I197,0)</f>
        <v>0</v>
      </c>
    </row>
    <row r="198" spans="1:25" s="363" customFormat="1" ht="39.75" customHeight="1">
      <c r="A198" s="665"/>
      <c r="B198" s="365" t="s">
        <v>36</v>
      </c>
      <c r="C198" s="365" t="s">
        <v>223</v>
      </c>
      <c r="D198" s="365" t="s">
        <v>223</v>
      </c>
      <c r="E198" s="365" t="s">
        <v>3088</v>
      </c>
      <c r="F198" s="366" t="str">
        <f t="shared" si="39"/>
        <v>長門市油谷新別名10801</v>
      </c>
      <c r="G198" s="366" t="s">
        <v>1256</v>
      </c>
      <c r="H198" s="367">
        <v>19104</v>
      </c>
      <c r="I198" s="401">
        <v>90</v>
      </c>
      <c r="J198" s="369" t="s">
        <v>1722</v>
      </c>
      <c r="K198" s="659" t="s">
        <v>251</v>
      </c>
      <c r="L198" s="660">
        <v>1</v>
      </c>
      <c r="M198" s="371" t="s">
        <v>360</v>
      </c>
      <c r="N198" s="371" t="s">
        <v>233</v>
      </c>
      <c r="O198" s="371" t="s">
        <v>234</v>
      </c>
      <c r="P198" s="372" t="s">
        <v>2280</v>
      </c>
      <c r="Q198" s="372" t="s">
        <v>698</v>
      </c>
      <c r="R198" s="373" t="str">
        <f t="shared" si="45"/>
        <v>（公立）</v>
      </c>
      <c r="S198" s="661" t="s">
        <v>273</v>
      </c>
      <c r="V198" s="662">
        <f t="shared" si="46"/>
        <v>1</v>
      </c>
      <c r="W198" s="663">
        <f t="shared" si="47"/>
        <v>0</v>
      </c>
      <c r="X198" s="664">
        <f t="shared" si="48"/>
        <v>90</v>
      </c>
      <c r="Y198" s="663">
        <f t="shared" si="49"/>
        <v>0</v>
      </c>
    </row>
    <row r="199" spans="1:25" s="363" customFormat="1" ht="39.75" customHeight="1">
      <c r="A199" s="665"/>
      <c r="B199" s="365" t="s">
        <v>35</v>
      </c>
      <c r="C199" s="365" t="s">
        <v>223</v>
      </c>
      <c r="D199" s="365" t="s">
        <v>223</v>
      </c>
      <c r="E199" s="365" t="s">
        <v>3087</v>
      </c>
      <c r="F199" s="366" t="str">
        <f t="shared" si="39"/>
        <v>長門市日置上2388-26</v>
      </c>
      <c r="G199" s="366" t="s">
        <v>1255</v>
      </c>
      <c r="H199" s="367">
        <v>21276</v>
      </c>
      <c r="I199" s="401">
        <v>45</v>
      </c>
      <c r="J199" s="369" t="s">
        <v>1723</v>
      </c>
      <c r="K199" s="659" t="s">
        <v>251</v>
      </c>
      <c r="L199" s="660">
        <v>1</v>
      </c>
      <c r="M199" s="371" t="s">
        <v>360</v>
      </c>
      <c r="N199" s="371" t="s">
        <v>233</v>
      </c>
      <c r="O199" s="371" t="s">
        <v>234</v>
      </c>
      <c r="P199" s="372" t="s">
        <v>696</v>
      </c>
      <c r="Q199" s="372" t="s">
        <v>697</v>
      </c>
      <c r="R199" s="373" t="str">
        <f t="shared" si="45"/>
        <v>（公立）</v>
      </c>
      <c r="S199" s="661" t="s">
        <v>273</v>
      </c>
      <c r="V199" s="662">
        <f t="shared" si="46"/>
        <v>1</v>
      </c>
      <c r="W199" s="663">
        <f t="shared" si="47"/>
        <v>0</v>
      </c>
      <c r="X199" s="664">
        <f t="shared" si="48"/>
        <v>45</v>
      </c>
      <c r="Y199" s="663">
        <f t="shared" si="49"/>
        <v>0</v>
      </c>
    </row>
    <row r="200" spans="1:25" s="363" customFormat="1" ht="39.75" customHeight="1">
      <c r="A200" s="669"/>
      <c r="B200" s="365" t="s">
        <v>831</v>
      </c>
      <c r="C200" s="365" t="s">
        <v>223</v>
      </c>
      <c r="D200" s="365" t="s">
        <v>223</v>
      </c>
      <c r="E200" s="365" t="s">
        <v>3516</v>
      </c>
      <c r="F200" s="366" t="str">
        <f t="shared" si="39"/>
        <v>長門市油谷向津具上1136-26</v>
      </c>
      <c r="G200" s="366" t="s">
        <v>1257</v>
      </c>
      <c r="H200" s="367">
        <v>21290</v>
      </c>
      <c r="I200" s="401">
        <v>30</v>
      </c>
      <c r="J200" s="369" t="s">
        <v>1724</v>
      </c>
      <c r="K200" s="659" t="s">
        <v>251</v>
      </c>
      <c r="L200" s="660">
        <v>1</v>
      </c>
      <c r="M200" s="371" t="s">
        <v>360</v>
      </c>
      <c r="N200" s="371" t="s">
        <v>233</v>
      </c>
      <c r="O200" s="371" t="s">
        <v>234</v>
      </c>
      <c r="P200" s="372" t="s">
        <v>699</v>
      </c>
      <c r="Q200" s="372" t="s">
        <v>3089</v>
      </c>
      <c r="R200" s="373" t="str">
        <f t="shared" si="45"/>
        <v>（公立）</v>
      </c>
      <c r="S200" s="661" t="s">
        <v>273</v>
      </c>
      <c r="V200" s="662">
        <f t="shared" si="46"/>
        <v>1</v>
      </c>
      <c r="W200" s="663">
        <f t="shared" si="47"/>
        <v>0</v>
      </c>
      <c r="X200" s="664">
        <f t="shared" si="48"/>
        <v>30</v>
      </c>
      <c r="Y200" s="663">
        <f t="shared" si="49"/>
        <v>0</v>
      </c>
    </row>
    <row r="201" spans="1:25" s="363" customFormat="1" ht="39.75" customHeight="1">
      <c r="A201" s="670"/>
      <c r="B201" s="365" t="s">
        <v>33</v>
      </c>
      <c r="C201" s="365" t="s">
        <v>223</v>
      </c>
      <c r="D201" s="365" t="s">
        <v>223</v>
      </c>
      <c r="E201" s="365" t="s">
        <v>3564</v>
      </c>
      <c r="F201" s="366" t="str">
        <f t="shared" si="39"/>
        <v>長門市三隅下473</v>
      </c>
      <c r="G201" s="366" t="s">
        <v>1258</v>
      </c>
      <c r="H201" s="367">
        <v>38443</v>
      </c>
      <c r="I201" s="658">
        <v>150</v>
      </c>
      <c r="J201" s="369" t="s">
        <v>1725</v>
      </c>
      <c r="K201" s="659"/>
      <c r="L201" s="660">
        <v>1</v>
      </c>
      <c r="M201" s="371" t="s">
        <v>360</v>
      </c>
      <c r="N201" s="371" t="s">
        <v>233</v>
      </c>
      <c r="O201" s="371" t="s">
        <v>223</v>
      </c>
      <c r="P201" s="372" t="s">
        <v>303</v>
      </c>
      <c r="Q201" s="372" t="s">
        <v>694</v>
      </c>
      <c r="R201" s="373" t="str">
        <f t="shared" si="45"/>
        <v>（公立）</v>
      </c>
      <c r="S201" s="661" t="s">
        <v>273</v>
      </c>
      <c r="V201" s="662">
        <f t="shared" si="46"/>
        <v>1</v>
      </c>
      <c r="W201" s="663">
        <f t="shared" si="47"/>
        <v>0</v>
      </c>
      <c r="X201" s="664">
        <f t="shared" si="48"/>
        <v>150</v>
      </c>
      <c r="Y201" s="663">
        <f t="shared" si="49"/>
        <v>0</v>
      </c>
    </row>
    <row r="202" spans="1:25" s="363" customFormat="1" ht="39.75" customHeight="1">
      <c r="A202" s="665"/>
      <c r="B202" s="365" t="s">
        <v>37</v>
      </c>
      <c r="C202" s="365" t="s">
        <v>223</v>
      </c>
      <c r="D202" s="365" t="s">
        <v>223</v>
      </c>
      <c r="E202" s="365" t="s">
        <v>3086</v>
      </c>
      <c r="F202" s="366" t="str">
        <f t="shared" si="39"/>
        <v>長門市西深川3766</v>
      </c>
      <c r="G202" s="366" t="s">
        <v>1103</v>
      </c>
      <c r="H202" s="367">
        <v>39173</v>
      </c>
      <c r="I202" s="401">
        <v>180</v>
      </c>
      <c r="J202" s="369" t="s">
        <v>1726</v>
      </c>
      <c r="K202" s="659"/>
      <c r="L202" s="660">
        <v>1</v>
      </c>
      <c r="M202" s="371" t="s">
        <v>360</v>
      </c>
      <c r="N202" s="371" t="s">
        <v>233</v>
      </c>
      <c r="O202" s="371" t="s">
        <v>234</v>
      </c>
      <c r="P202" s="372" t="s">
        <v>700</v>
      </c>
      <c r="Q202" s="372" t="s">
        <v>3090</v>
      </c>
      <c r="R202" s="373" t="str">
        <f t="shared" si="45"/>
        <v>（公立）</v>
      </c>
      <c r="S202" s="661" t="s">
        <v>273</v>
      </c>
      <c r="V202" s="662">
        <f t="shared" si="46"/>
        <v>1</v>
      </c>
      <c r="W202" s="663">
        <f t="shared" si="47"/>
        <v>0</v>
      </c>
      <c r="X202" s="664">
        <f t="shared" si="48"/>
        <v>180</v>
      </c>
      <c r="Y202" s="663">
        <f t="shared" si="49"/>
        <v>0</v>
      </c>
    </row>
    <row r="203" spans="1:25" s="363" customFormat="1" ht="42" customHeight="1">
      <c r="A203" s="665"/>
      <c r="B203" s="365" t="s">
        <v>2825</v>
      </c>
      <c r="C203" s="365" t="s">
        <v>39</v>
      </c>
      <c r="D203" s="365" t="s">
        <v>38</v>
      </c>
      <c r="E203" s="365" t="s">
        <v>3565</v>
      </c>
      <c r="F203" s="366" t="str">
        <f t="shared" si="39"/>
        <v>長門市仙崎1263-1</v>
      </c>
      <c r="G203" s="366" t="s">
        <v>1259</v>
      </c>
      <c r="H203" s="367">
        <v>17624</v>
      </c>
      <c r="I203" s="658">
        <v>90</v>
      </c>
      <c r="J203" s="369" t="s">
        <v>1727</v>
      </c>
      <c r="K203" s="659" t="s">
        <v>251</v>
      </c>
      <c r="L203" s="660">
        <v>2</v>
      </c>
      <c r="M203" s="371" t="s">
        <v>360</v>
      </c>
      <c r="N203" s="371" t="s">
        <v>233</v>
      </c>
      <c r="O203" s="371" t="s">
        <v>234</v>
      </c>
      <c r="P203" s="372" t="s">
        <v>701</v>
      </c>
      <c r="Q203" s="372" t="s">
        <v>702</v>
      </c>
      <c r="R203" s="373" t="str">
        <f t="shared" si="45"/>
        <v>（私立）</v>
      </c>
      <c r="S203" s="661" t="s">
        <v>271</v>
      </c>
      <c r="V203" s="662">
        <f t="shared" si="46"/>
        <v>0</v>
      </c>
      <c r="W203" s="663">
        <f t="shared" si="47"/>
        <v>1</v>
      </c>
      <c r="X203" s="664">
        <f t="shared" si="48"/>
        <v>0</v>
      </c>
      <c r="Y203" s="663">
        <f t="shared" si="49"/>
        <v>90</v>
      </c>
    </row>
    <row r="204" spans="1:25" s="363" customFormat="1" ht="34.5" customHeight="1">
      <c r="A204" s="670" t="s">
        <v>305</v>
      </c>
      <c r="B204" s="366"/>
      <c r="C204" s="671" t="str">
        <f>"〔施設"&amp;M304&amp;"（公立"&amp;H304&amp;"、"&amp;"私立"&amp;I304&amp;"）"&amp;"  定員"&amp;N304&amp;"（公立"&amp;J304&amp;"、私立"&amp;K304&amp;"）〕"</f>
        <v>〔施設11（公立2、私立9）  定員790（公立120、私立670）〕</v>
      </c>
      <c r="D204" s="366"/>
      <c r="E204" s="366"/>
      <c r="F204" s="366"/>
      <c r="G204" s="366"/>
      <c r="H204" s="367"/>
      <c r="I204" s="658"/>
      <c r="J204" s="369"/>
      <c r="K204" s="659"/>
      <c r="L204" s="672"/>
      <c r="M204" s="673"/>
      <c r="N204" s="673"/>
      <c r="O204" s="673"/>
      <c r="P204" s="674"/>
      <c r="Q204" s="674"/>
      <c r="R204" s="675"/>
      <c r="S204" s="676"/>
      <c r="V204" s="662"/>
      <c r="W204" s="663"/>
      <c r="X204" s="664"/>
      <c r="Y204" s="663"/>
    </row>
    <row r="205" spans="1:25" s="363" customFormat="1" ht="39.75" customHeight="1">
      <c r="A205" s="657">
        <f>M304</f>
        <v>11</v>
      </c>
      <c r="B205" s="365" t="s">
        <v>703</v>
      </c>
      <c r="C205" s="365" t="s">
        <v>315</v>
      </c>
      <c r="D205" s="365" t="s">
        <v>315</v>
      </c>
      <c r="E205" s="365" t="s">
        <v>929</v>
      </c>
      <c r="F205" s="366" t="str">
        <f aca="true" t="shared" si="50" ref="F205:F215">O205&amp;P205</f>
        <v>柳井市伊保庄2530-3</v>
      </c>
      <c r="G205" s="366" t="s">
        <v>1048</v>
      </c>
      <c r="H205" s="367">
        <v>20210</v>
      </c>
      <c r="I205" s="401">
        <v>60</v>
      </c>
      <c r="J205" s="369" t="s">
        <v>1728</v>
      </c>
      <c r="K205" s="659" t="s">
        <v>251</v>
      </c>
      <c r="L205" s="660">
        <v>1</v>
      </c>
      <c r="M205" s="371" t="s">
        <v>360</v>
      </c>
      <c r="N205" s="371" t="s">
        <v>314</v>
      </c>
      <c r="O205" s="371" t="s">
        <v>315</v>
      </c>
      <c r="P205" s="372" t="s">
        <v>704</v>
      </c>
      <c r="Q205" s="372" t="s">
        <v>705</v>
      </c>
      <c r="R205" s="373" t="str">
        <f aca="true" t="shared" si="51" ref="R205:R215">IF(S205="","",IF(OR(S205="国",S205="県",S205="市町",S205="組合その他"),"（公立）","（私立）"))</f>
        <v>（公立）</v>
      </c>
      <c r="S205" s="661" t="s">
        <v>273</v>
      </c>
      <c r="V205" s="662">
        <f aca="true" t="shared" si="52" ref="V205:V215">IF(R205="（公立）",1,0)</f>
        <v>1</v>
      </c>
      <c r="W205" s="663">
        <f aca="true" t="shared" si="53" ref="W205:W215">IF(R205="（私立）",1,0)</f>
        <v>0</v>
      </c>
      <c r="X205" s="664">
        <f aca="true" t="shared" si="54" ref="X205:X215">IF(R205="（公立）",I205,0)</f>
        <v>60</v>
      </c>
      <c r="Y205" s="663">
        <f aca="true" t="shared" si="55" ref="Y205:Y215">IF(R205="（私立）",I205,0)</f>
        <v>0</v>
      </c>
    </row>
    <row r="206" spans="1:25" s="363" customFormat="1" ht="39.75" customHeight="1">
      <c r="A206" s="665"/>
      <c r="B206" s="365" t="s">
        <v>706</v>
      </c>
      <c r="C206" s="365" t="s">
        <v>305</v>
      </c>
      <c r="D206" s="365" t="s">
        <v>305</v>
      </c>
      <c r="E206" s="365" t="s">
        <v>3517</v>
      </c>
      <c r="F206" s="366" t="str">
        <f t="shared" si="50"/>
        <v>柳井市神代2966-25</v>
      </c>
      <c r="G206" s="366" t="s">
        <v>1260</v>
      </c>
      <c r="H206" s="367">
        <v>23833</v>
      </c>
      <c r="I206" s="401">
        <v>60</v>
      </c>
      <c r="J206" s="369" t="s">
        <v>1729</v>
      </c>
      <c r="K206" s="659" t="s">
        <v>251</v>
      </c>
      <c r="L206" s="660">
        <v>1</v>
      </c>
      <c r="M206" s="371" t="s">
        <v>360</v>
      </c>
      <c r="N206" s="371" t="s">
        <v>314</v>
      </c>
      <c r="O206" s="371" t="s">
        <v>315</v>
      </c>
      <c r="P206" s="372" t="s">
        <v>707</v>
      </c>
      <c r="Q206" s="372" t="s">
        <v>708</v>
      </c>
      <c r="R206" s="373" t="str">
        <f t="shared" si="51"/>
        <v>（公立）</v>
      </c>
      <c r="S206" s="661" t="s">
        <v>273</v>
      </c>
      <c r="V206" s="662">
        <f t="shared" si="52"/>
        <v>1</v>
      </c>
      <c r="W206" s="663">
        <f t="shared" si="53"/>
        <v>0</v>
      </c>
      <c r="X206" s="664">
        <f t="shared" si="54"/>
        <v>60</v>
      </c>
      <c r="Y206" s="663">
        <f t="shared" si="55"/>
        <v>0</v>
      </c>
    </row>
    <row r="207" spans="1:25" s="363" customFormat="1" ht="42" customHeight="1">
      <c r="A207" s="657"/>
      <c r="B207" s="365" t="s">
        <v>711</v>
      </c>
      <c r="C207" s="365" t="s">
        <v>2824</v>
      </c>
      <c r="D207" s="365" t="s">
        <v>2823</v>
      </c>
      <c r="E207" s="365" t="s">
        <v>2822</v>
      </c>
      <c r="F207" s="366" t="str">
        <f t="shared" si="50"/>
        <v>柳井市柳井津308-4</v>
      </c>
      <c r="G207" s="366" t="s">
        <v>1261</v>
      </c>
      <c r="H207" s="367">
        <v>18354</v>
      </c>
      <c r="I207" s="401">
        <v>100</v>
      </c>
      <c r="J207" s="369" t="s">
        <v>1730</v>
      </c>
      <c r="K207" s="659" t="s">
        <v>251</v>
      </c>
      <c r="L207" s="660">
        <v>2</v>
      </c>
      <c r="M207" s="371" t="s">
        <v>360</v>
      </c>
      <c r="N207" s="371" t="s">
        <v>314</v>
      </c>
      <c r="O207" s="371" t="s">
        <v>315</v>
      </c>
      <c r="P207" s="372" t="s">
        <v>1731</v>
      </c>
      <c r="Q207" s="372" t="s">
        <v>712</v>
      </c>
      <c r="R207" s="373" t="str">
        <f t="shared" si="51"/>
        <v>（私立）</v>
      </c>
      <c r="S207" s="661" t="s">
        <v>271</v>
      </c>
      <c r="V207" s="662">
        <f t="shared" si="52"/>
        <v>0</v>
      </c>
      <c r="W207" s="663">
        <f t="shared" si="53"/>
        <v>1</v>
      </c>
      <c r="X207" s="664">
        <f t="shared" si="54"/>
        <v>0</v>
      </c>
      <c r="Y207" s="663">
        <f t="shared" si="55"/>
        <v>100</v>
      </c>
    </row>
    <row r="208" spans="1:25" s="363" customFormat="1" ht="42" customHeight="1">
      <c r="A208" s="665"/>
      <c r="B208" s="365" t="s">
        <v>725</v>
      </c>
      <c r="C208" s="365" t="s">
        <v>2821</v>
      </c>
      <c r="D208" s="365" t="s">
        <v>43</v>
      </c>
      <c r="E208" s="365" t="s">
        <v>2148</v>
      </c>
      <c r="F208" s="366" t="str">
        <f t="shared" si="50"/>
        <v>柳井市余田松堂1418</v>
      </c>
      <c r="G208" s="366" t="s">
        <v>1262</v>
      </c>
      <c r="H208" s="367">
        <v>18719</v>
      </c>
      <c r="I208" s="401">
        <v>60</v>
      </c>
      <c r="J208" s="369" t="s">
        <v>1732</v>
      </c>
      <c r="K208" s="659" t="s">
        <v>251</v>
      </c>
      <c r="L208" s="660">
        <v>2</v>
      </c>
      <c r="M208" s="371" t="s">
        <v>360</v>
      </c>
      <c r="N208" s="371" t="s">
        <v>314</v>
      </c>
      <c r="O208" s="371" t="s">
        <v>315</v>
      </c>
      <c r="P208" s="372" t="s">
        <v>726</v>
      </c>
      <c r="Q208" s="372" t="s">
        <v>727</v>
      </c>
      <c r="R208" s="373" t="str">
        <f t="shared" si="51"/>
        <v>（私立）</v>
      </c>
      <c r="S208" s="661" t="s">
        <v>271</v>
      </c>
      <c r="V208" s="662">
        <f t="shared" si="52"/>
        <v>0</v>
      </c>
      <c r="W208" s="663">
        <f t="shared" si="53"/>
        <v>1</v>
      </c>
      <c r="X208" s="664">
        <f t="shared" si="54"/>
        <v>0</v>
      </c>
      <c r="Y208" s="663">
        <f t="shared" si="55"/>
        <v>60</v>
      </c>
    </row>
    <row r="209" spans="1:25" s="363" customFormat="1" ht="42" customHeight="1">
      <c r="A209" s="665"/>
      <c r="B209" s="365" t="s">
        <v>716</v>
      </c>
      <c r="C209" s="365" t="s">
        <v>2820</v>
      </c>
      <c r="D209" s="365" t="s">
        <v>42</v>
      </c>
      <c r="E209" s="365" t="s">
        <v>2512</v>
      </c>
      <c r="F209" s="366" t="str">
        <f t="shared" si="50"/>
        <v>柳井市伊陸6215-2</v>
      </c>
      <c r="G209" s="366" t="s">
        <v>1263</v>
      </c>
      <c r="H209" s="367">
        <v>19085</v>
      </c>
      <c r="I209" s="401">
        <v>40</v>
      </c>
      <c r="J209" s="369" t="s">
        <v>1733</v>
      </c>
      <c r="K209" s="659" t="s">
        <v>251</v>
      </c>
      <c r="L209" s="660">
        <v>2</v>
      </c>
      <c r="M209" s="371" t="s">
        <v>360</v>
      </c>
      <c r="N209" s="371" t="s">
        <v>314</v>
      </c>
      <c r="O209" s="371" t="s">
        <v>315</v>
      </c>
      <c r="P209" s="372" t="s">
        <v>717</v>
      </c>
      <c r="Q209" s="372" t="s">
        <v>718</v>
      </c>
      <c r="R209" s="373" t="str">
        <f t="shared" si="51"/>
        <v>（私立）</v>
      </c>
      <c r="S209" s="661" t="s">
        <v>271</v>
      </c>
      <c r="V209" s="662">
        <f t="shared" si="52"/>
        <v>0</v>
      </c>
      <c r="W209" s="663">
        <f t="shared" si="53"/>
        <v>1</v>
      </c>
      <c r="X209" s="664">
        <f t="shared" si="54"/>
        <v>0</v>
      </c>
      <c r="Y209" s="663">
        <f t="shared" si="55"/>
        <v>40</v>
      </c>
    </row>
    <row r="210" spans="1:25" s="363" customFormat="1" ht="42" customHeight="1">
      <c r="A210" s="665"/>
      <c r="B210" s="365" t="s">
        <v>668</v>
      </c>
      <c r="C210" s="365" t="s">
        <v>40</v>
      </c>
      <c r="D210" s="365" t="s">
        <v>4364</v>
      </c>
      <c r="E210" s="365" t="s">
        <v>709</v>
      </c>
      <c r="F210" s="366" t="str">
        <f t="shared" si="50"/>
        <v>柳井市柳井2202-2</v>
      </c>
      <c r="G210" s="366" t="s">
        <v>1264</v>
      </c>
      <c r="H210" s="367">
        <v>19450</v>
      </c>
      <c r="I210" s="401">
        <v>100</v>
      </c>
      <c r="J210" s="369" t="s">
        <v>1734</v>
      </c>
      <c r="K210" s="659" t="s">
        <v>251</v>
      </c>
      <c r="L210" s="660">
        <v>2</v>
      </c>
      <c r="M210" s="371" t="s">
        <v>360</v>
      </c>
      <c r="N210" s="371" t="s">
        <v>314</v>
      </c>
      <c r="O210" s="371" t="s">
        <v>315</v>
      </c>
      <c r="P210" s="372" t="s">
        <v>710</v>
      </c>
      <c r="Q210" s="372" t="s">
        <v>479</v>
      </c>
      <c r="R210" s="373" t="str">
        <f t="shared" si="51"/>
        <v>（私立）</v>
      </c>
      <c r="S210" s="661" t="s">
        <v>271</v>
      </c>
      <c r="V210" s="662">
        <f t="shared" si="52"/>
        <v>0</v>
      </c>
      <c r="W210" s="663">
        <f t="shared" si="53"/>
        <v>1</v>
      </c>
      <c r="X210" s="664">
        <f t="shared" si="54"/>
        <v>0</v>
      </c>
      <c r="Y210" s="663">
        <f t="shared" si="55"/>
        <v>100</v>
      </c>
    </row>
    <row r="211" spans="1:25" s="363" customFormat="1" ht="42" customHeight="1">
      <c r="A211" s="665"/>
      <c r="B211" s="365" t="s">
        <v>728</v>
      </c>
      <c r="C211" s="365" t="s">
        <v>2819</v>
      </c>
      <c r="D211" s="365" t="s">
        <v>2790</v>
      </c>
      <c r="E211" s="365" t="s">
        <v>3518</v>
      </c>
      <c r="F211" s="366" t="str">
        <f t="shared" si="50"/>
        <v>柳井市古開作962-5</v>
      </c>
      <c r="G211" s="366" t="s">
        <v>1265</v>
      </c>
      <c r="H211" s="367">
        <v>19450</v>
      </c>
      <c r="I211" s="401">
        <v>60</v>
      </c>
      <c r="J211" s="369" t="s">
        <v>1735</v>
      </c>
      <c r="K211" s="659" t="s">
        <v>251</v>
      </c>
      <c r="L211" s="660">
        <v>2</v>
      </c>
      <c r="M211" s="371" t="s">
        <v>360</v>
      </c>
      <c r="N211" s="371" t="s">
        <v>314</v>
      </c>
      <c r="O211" s="371" t="s">
        <v>315</v>
      </c>
      <c r="P211" s="372" t="s">
        <v>729</v>
      </c>
      <c r="Q211" s="372" t="s">
        <v>730</v>
      </c>
      <c r="R211" s="373" t="str">
        <f t="shared" si="51"/>
        <v>（私立）</v>
      </c>
      <c r="S211" s="661" t="s">
        <v>271</v>
      </c>
      <c r="V211" s="662">
        <f t="shared" si="52"/>
        <v>0</v>
      </c>
      <c r="W211" s="663">
        <f t="shared" si="53"/>
        <v>1</v>
      </c>
      <c r="X211" s="664">
        <f t="shared" si="54"/>
        <v>0</v>
      </c>
      <c r="Y211" s="663">
        <f t="shared" si="55"/>
        <v>60</v>
      </c>
    </row>
    <row r="212" spans="1:25" s="363" customFormat="1" ht="42" customHeight="1">
      <c r="A212" s="665"/>
      <c r="B212" s="365" t="s">
        <v>722</v>
      </c>
      <c r="C212" s="365" t="s">
        <v>2818</v>
      </c>
      <c r="D212" s="365" t="s">
        <v>811</v>
      </c>
      <c r="E212" s="365" t="s">
        <v>378</v>
      </c>
      <c r="F212" s="366" t="str">
        <f t="shared" si="50"/>
        <v>柳井市新庄2628-1</v>
      </c>
      <c r="G212" s="366" t="s">
        <v>1266</v>
      </c>
      <c r="H212" s="367">
        <v>20546</v>
      </c>
      <c r="I212" s="401">
        <v>60</v>
      </c>
      <c r="J212" s="369" t="s">
        <v>1736</v>
      </c>
      <c r="K212" s="659" t="s">
        <v>251</v>
      </c>
      <c r="L212" s="660">
        <v>2</v>
      </c>
      <c r="M212" s="371" t="s">
        <v>360</v>
      </c>
      <c r="N212" s="371" t="s">
        <v>314</v>
      </c>
      <c r="O212" s="371" t="s">
        <v>315</v>
      </c>
      <c r="P212" s="372" t="s">
        <v>723</v>
      </c>
      <c r="Q212" s="372" t="s">
        <v>724</v>
      </c>
      <c r="R212" s="373" t="str">
        <f t="shared" si="51"/>
        <v>（私立）</v>
      </c>
      <c r="S212" s="661" t="s">
        <v>271</v>
      </c>
      <c r="V212" s="662">
        <f t="shared" si="52"/>
        <v>0</v>
      </c>
      <c r="W212" s="663">
        <f t="shared" si="53"/>
        <v>1</v>
      </c>
      <c r="X212" s="664">
        <f t="shared" si="54"/>
        <v>0</v>
      </c>
      <c r="Y212" s="663">
        <f t="shared" si="55"/>
        <v>60</v>
      </c>
    </row>
    <row r="213" spans="1:25" s="363" customFormat="1" ht="42" customHeight="1">
      <c r="A213" s="665"/>
      <c r="B213" s="365" t="s">
        <v>719</v>
      </c>
      <c r="C213" s="365" t="s">
        <v>2817</v>
      </c>
      <c r="D213" s="365" t="s">
        <v>2816</v>
      </c>
      <c r="E213" s="365" t="s">
        <v>3519</v>
      </c>
      <c r="F213" s="366" t="str">
        <f t="shared" si="50"/>
        <v>柳井市日積5551-1</v>
      </c>
      <c r="G213" s="366" t="s">
        <v>1267</v>
      </c>
      <c r="H213" s="367">
        <v>23102</v>
      </c>
      <c r="I213" s="401">
        <v>30</v>
      </c>
      <c r="J213" s="369" t="s">
        <v>1737</v>
      </c>
      <c r="K213" s="659" t="s">
        <v>251</v>
      </c>
      <c r="L213" s="660">
        <v>2</v>
      </c>
      <c r="M213" s="371" t="s">
        <v>360</v>
      </c>
      <c r="N213" s="371" t="s">
        <v>314</v>
      </c>
      <c r="O213" s="371" t="s">
        <v>315</v>
      </c>
      <c r="P213" s="372" t="s">
        <v>720</v>
      </c>
      <c r="Q213" s="372" t="s">
        <v>721</v>
      </c>
      <c r="R213" s="373" t="str">
        <f t="shared" si="51"/>
        <v>（私立）</v>
      </c>
      <c r="S213" s="661" t="s">
        <v>271</v>
      </c>
      <c r="V213" s="662">
        <f t="shared" si="52"/>
        <v>0</v>
      </c>
      <c r="W213" s="663">
        <f t="shared" si="53"/>
        <v>1</v>
      </c>
      <c r="X213" s="664">
        <f t="shared" si="54"/>
        <v>0</v>
      </c>
      <c r="Y213" s="663">
        <f t="shared" si="55"/>
        <v>30</v>
      </c>
    </row>
    <row r="214" spans="1:25" s="363" customFormat="1" ht="42" customHeight="1">
      <c r="A214" s="665"/>
      <c r="B214" s="365" t="s">
        <v>713</v>
      </c>
      <c r="C214" s="365" t="s">
        <v>2815</v>
      </c>
      <c r="D214" s="365" t="s">
        <v>2305</v>
      </c>
      <c r="E214" s="365" t="s">
        <v>2281</v>
      </c>
      <c r="F214" s="366" t="str">
        <f t="shared" si="50"/>
        <v>柳井市柳井4395-1</v>
      </c>
      <c r="G214" s="366" t="s">
        <v>1264</v>
      </c>
      <c r="H214" s="367">
        <v>35983</v>
      </c>
      <c r="I214" s="401">
        <v>120</v>
      </c>
      <c r="J214" s="369" t="s">
        <v>1738</v>
      </c>
      <c r="K214" s="659" t="s">
        <v>251</v>
      </c>
      <c r="L214" s="660">
        <v>2</v>
      </c>
      <c r="M214" s="371" t="s">
        <v>360</v>
      </c>
      <c r="N214" s="371" t="s">
        <v>314</v>
      </c>
      <c r="O214" s="371" t="s">
        <v>315</v>
      </c>
      <c r="P214" s="372" t="s">
        <v>714</v>
      </c>
      <c r="Q214" s="372" t="s">
        <v>715</v>
      </c>
      <c r="R214" s="373" t="str">
        <f t="shared" si="51"/>
        <v>（私立）</v>
      </c>
      <c r="S214" s="661" t="s">
        <v>271</v>
      </c>
      <c r="V214" s="662">
        <f t="shared" si="52"/>
        <v>0</v>
      </c>
      <c r="W214" s="663">
        <f t="shared" si="53"/>
        <v>1</v>
      </c>
      <c r="X214" s="664">
        <f t="shared" si="54"/>
        <v>0</v>
      </c>
      <c r="Y214" s="663">
        <f t="shared" si="55"/>
        <v>120</v>
      </c>
    </row>
    <row r="215" spans="1:25" s="363" customFormat="1" ht="42" customHeight="1">
      <c r="A215" s="665"/>
      <c r="B215" s="365" t="s">
        <v>3091</v>
      </c>
      <c r="C215" s="365" t="s">
        <v>41</v>
      </c>
      <c r="D215" s="365" t="s">
        <v>4365</v>
      </c>
      <c r="E215" s="365" t="s">
        <v>731</v>
      </c>
      <c r="F215" s="366" t="str">
        <f t="shared" si="50"/>
        <v>柳井市柳井961-1</v>
      </c>
      <c r="G215" s="366" t="s">
        <v>1264</v>
      </c>
      <c r="H215" s="367">
        <v>38443</v>
      </c>
      <c r="I215" s="658">
        <v>100</v>
      </c>
      <c r="J215" s="369" t="s">
        <v>1739</v>
      </c>
      <c r="K215" s="659"/>
      <c r="L215" s="660">
        <v>2</v>
      </c>
      <c r="M215" s="371" t="s">
        <v>360</v>
      </c>
      <c r="N215" s="371" t="s">
        <v>314</v>
      </c>
      <c r="O215" s="371" t="s">
        <v>305</v>
      </c>
      <c r="P215" s="372" t="s">
        <v>732</v>
      </c>
      <c r="Q215" s="372" t="s">
        <v>733</v>
      </c>
      <c r="R215" s="373" t="str">
        <f t="shared" si="51"/>
        <v>（私立）</v>
      </c>
      <c r="S215" s="661" t="s">
        <v>271</v>
      </c>
      <c r="V215" s="662">
        <f t="shared" si="52"/>
        <v>0</v>
      </c>
      <c r="W215" s="663">
        <f t="shared" si="53"/>
        <v>1</v>
      </c>
      <c r="X215" s="664">
        <f t="shared" si="54"/>
        <v>0</v>
      </c>
      <c r="Y215" s="663">
        <f t="shared" si="55"/>
        <v>100</v>
      </c>
    </row>
    <row r="216" spans="1:25" s="363" customFormat="1" ht="34.5" customHeight="1">
      <c r="A216" s="670" t="s">
        <v>286</v>
      </c>
      <c r="B216" s="366"/>
      <c r="C216" s="671" t="str">
        <f>"〔施設"&amp;M305&amp;"（公立"&amp;H305&amp;"、"&amp;"私立"&amp;I305&amp;"）"&amp;"  定員"&amp;N305&amp;"（公立"&amp;J305&amp;"、私立"&amp;K305&amp;"）〕"</f>
        <v>〔施設9（公立6、私立3）  定員330（公立210、私立120）〕</v>
      </c>
      <c r="D216" s="366"/>
      <c r="E216" s="366"/>
      <c r="F216" s="366"/>
      <c r="G216" s="366"/>
      <c r="H216" s="367"/>
      <c r="I216" s="658"/>
      <c r="J216" s="369"/>
      <c r="K216" s="659"/>
      <c r="L216" s="672"/>
      <c r="M216" s="673"/>
      <c r="N216" s="673"/>
      <c r="O216" s="673"/>
      <c r="P216" s="674"/>
      <c r="Q216" s="674"/>
      <c r="R216" s="675"/>
      <c r="S216" s="676"/>
      <c r="V216" s="662"/>
      <c r="W216" s="663"/>
      <c r="X216" s="664"/>
      <c r="Y216" s="663"/>
    </row>
    <row r="217" spans="1:25" s="363" customFormat="1" ht="39.75" customHeight="1">
      <c r="A217" s="657">
        <f>M305</f>
        <v>9</v>
      </c>
      <c r="B217" s="365" t="s">
        <v>736</v>
      </c>
      <c r="C217" s="365" t="s">
        <v>226</v>
      </c>
      <c r="D217" s="365" t="s">
        <v>226</v>
      </c>
      <c r="E217" s="365" t="s">
        <v>4066</v>
      </c>
      <c r="F217" s="366" t="str">
        <f aca="true" t="shared" si="56" ref="F217:F247">O217&amp;P217</f>
        <v>美祢市西厚保町本郷618</v>
      </c>
      <c r="G217" s="366" t="s">
        <v>1268</v>
      </c>
      <c r="H217" s="367">
        <v>19085</v>
      </c>
      <c r="I217" s="401">
        <v>25</v>
      </c>
      <c r="J217" s="369" t="s">
        <v>1740</v>
      </c>
      <c r="K217" s="659" t="s">
        <v>251</v>
      </c>
      <c r="L217" s="660">
        <v>1</v>
      </c>
      <c r="M217" s="371" t="s">
        <v>360</v>
      </c>
      <c r="N217" s="371" t="s">
        <v>225</v>
      </c>
      <c r="O217" s="371" t="s">
        <v>226</v>
      </c>
      <c r="P217" s="372" t="s">
        <v>737</v>
      </c>
      <c r="Q217" s="372" t="s">
        <v>738</v>
      </c>
      <c r="R217" s="373" t="str">
        <f aca="true" t="shared" si="57" ref="R217:R225">IF(S217="","",IF(OR(S217="国",S217="県",S217="市町",S217="組合その他"),"（公立）","（私立）"))</f>
        <v>（公立）</v>
      </c>
      <c r="S217" s="661" t="s">
        <v>273</v>
      </c>
      <c r="V217" s="662">
        <f aca="true" t="shared" si="58" ref="V217:V225">IF(R217="（公立）",1,0)</f>
        <v>1</v>
      </c>
      <c r="W217" s="663">
        <f aca="true" t="shared" si="59" ref="W217:W225">IF(R217="（私立）",1,0)</f>
        <v>0</v>
      </c>
      <c r="X217" s="664">
        <f aca="true" t="shared" si="60" ref="X217:X225">IF(R217="（公立）",I217,0)</f>
        <v>25</v>
      </c>
      <c r="Y217" s="663">
        <f aca="true" t="shared" si="61" ref="Y217:Y225">IF(R217="（私立）",I217,0)</f>
        <v>0</v>
      </c>
    </row>
    <row r="218" spans="1:26" s="363" customFormat="1" ht="39.75" customHeight="1">
      <c r="A218" s="665"/>
      <c r="B218" s="365" t="s">
        <v>113</v>
      </c>
      <c r="C218" s="365" t="s">
        <v>286</v>
      </c>
      <c r="D218" s="365" t="s">
        <v>286</v>
      </c>
      <c r="E218" s="365" t="s">
        <v>2478</v>
      </c>
      <c r="F218" s="366" t="str">
        <f t="shared" si="56"/>
        <v>美祢市美東町大田6225-1</v>
      </c>
      <c r="G218" s="366" t="s">
        <v>1269</v>
      </c>
      <c r="H218" s="367">
        <v>19511</v>
      </c>
      <c r="I218" s="401">
        <v>60</v>
      </c>
      <c r="J218" s="369" t="s">
        <v>1741</v>
      </c>
      <c r="K218" s="659" t="s">
        <v>251</v>
      </c>
      <c r="L218" s="660">
        <v>1</v>
      </c>
      <c r="M218" s="371" t="s">
        <v>360</v>
      </c>
      <c r="N218" s="371" t="s">
        <v>225</v>
      </c>
      <c r="O218" s="371" t="s">
        <v>286</v>
      </c>
      <c r="P218" s="372" t="s">
        <v>114</v>
      </c>
      <c r="Q218" s="372" t="s">
        <v>2814</v>
      </c>
      <c r="R218" s="373" t="str">
        <f t="shared" si="57"/>
        <v>（公立）</v>
      </c>
      <c r="S218" s="661" t="s">
        <v>273</v>
      </c>
      <c r="V218" s="662">
        <f t="shared" si="58"/>
        <v>1</v>
      </c>
      <c r="W218" s="663">
        <f t="shared" si="59"/>
        <v>0</v>
      </c>
      <c r="X218" s="664">
        <f t="shared" si="60"/>
        <v>60</v>
      </c>
      <c r="Y218" s="663">
        <f t="shared" si="61"/>
        <v>0</v>
      </c>
      <c r="Z218" s="430"/>
    </row>
    <row r="219" spans="1:26" s="363" customFormat="1" ht="39.75" customHeight="1">
      <c r="A219" s="657"/>
      <c r="B219" s="365" t="s">
        <v>734</v>
      </c>
      <c r="C219" s="365" t="s">
        <v>226</v>
      </c>
      <c r="D219" s="365" t="s">
        <v>226</v>
      </c>
      <c r="E219" s="365" t="s">
        <v>3520</v>
      </c>
      <c r="F219" s="366" t="str">
        <f t="shared" si="56"/>
        <v>美祢市伊佐町伊佐4533</v>
      </c>
      <c r="G219" s="366" t="s">
        <v>1270</v>
      </c>
      <c r="H219" s="367">
        <v>19815</v>
      </c>
      <c r="I219" s="401">
        <v>20</v>
      </c>
      <c r="J219" s="369" t="s">
        <v>1742</v>
      </c>
      <c r="K219" s="659" t="s">
        <v>251</v>
      </c>
      <c r="L219" s="660">
        <v>1</v>
      </c>
      <c r="M219" s="371" t="s">
        <v>360</v>
      </c>
      <c r="N219" s="371" t="s">
        <v>225</v>
      </c>
      <c r="O219" s="371" t="s">
        <v>226</v>
      </c>
      <c r="P219" s="372" t="s">
        <v>2065</v>
      </c>
      <c r="Q219" s="372" t="s">
        <v>735</v>
      </c>
      <c r="R219" s="373" t="str">
        <f t="shared" si="57"/>
        <v>（公立）</v>
      </c>
      <c r="S219" s="661" t="s">
        <v>273</v>
      </c>
      <c r="V219" s="662">
        <f t="shared" si="58"/>
        <v>1</v>
      </c>
      <c r="W219" s="663">
        <f t="shared" si="59"/>
        <v>0</v>
      </c>
      <c r="X219" s="664">
        <f t="shared" si="60"/>
        <v>20</v>
      </c>
      <c r="Y219" s="663">
        <f t="shared" si="61"/>
        <v>0</v>
      </c>
      <c r="Z219" s="430"/>
    </row>
    <row r="220" spans="1:26" s="363" customFormat="1" ht="39.75" customHeight="1">
      <c r="A220" s="665"/>
      <c r="B220" s="365" t="s">
        <v>117</v>
      </c>
      <c r="C220" s="365" t="s">
        <v>286</v>
      </c>
      <c r="D220" s="365" t="s">
        <v>286</v>
      </c>
      <c r="E220" s="365" t="s">
        <v>4067</v>
      </c>
      <c r="F220" s="366" t="str">
        <f t="shared" si="56"/>
        <v>美祢市秋芳町秋吉5320-1</v>
      </c>
      <c r="G220" s="366" t="s">
        <v>1271</v>
      </c>
      <c r="H220" s="367">
        <v>24198</v>
      </c>
      <c r="I220" s="401">
        <v>40</v>
      </c>
      <c r="J220" s="369" t="s">
        <v>1743</v>
      </c>
      <c r="K220" s="659" t="s">
        <v>251</v>
      </c>
      <c r="L220" s="660">
        <v>1</v>
      </c>
      <c r="M220" s="371" t="s">
        <v>360</v>
      </c>
      <c r="N220" s="371" t="s">
        <v>225</v>
      </c>
      <c r="O220" s="371" t="s">
        <v>286</v>
      </c>
      <c r="P220" s="372" t="s">
        <v>118</v>
      </c>
      <c r="Q220" s="372" t="s">
        <v>2813</v>
      </c>
      <c r="R220" s="373" t="str">
        <f t="shared" si="57"/>
        <v>（公立）</v>
      </c>
      <c r="S220" s="661" t="s">
        <v>273</v>
      </c>
      <c r="V220" s="662">
        <f t="shared" si="58"/>
        <v>1</v>
      </c>
      <c r="W220" s="663">
        <f t="shared" si="59"/>
        <v>0</v>
      </c>
      <c r="X220" s="664">
        <f t="shared" si="60"/>
        <v>40</v>
      </c>
      <c r="Y220" s="663">
        <f t="shared" si="61"/>
        <v>0</v>
      </c>
      <c r="Z220" s="430"/>
    </row>
    <row r="221" spans="1:26" s="363" customFormat="1" ht="39.75" customHeight="1">
      <c r="A221" s="665"/>
      <c r="B221" s="365" t="s">
        <v>115</v>
      </c>
      <c r="C221" s="365" t="s">
        <v>286</v>
      </c>
      <c r="D221" s="365" t="s">
        <v>286</v>
      </c>
      <c r="E221" s="365" t="s">
        <v>2477</v>
      </c>
      <c r="F221" s="366" t="str">
        <f t="shared" si="56"/>
        <v>美祢市美東町真名472-3</v>
      </c>
      <c r="G221" s="366" t="s">
        <v>1272</v>
      </c>
      <c r="H221" s="367">
        <v>30042</v>
      </c>
      <c r="I221" s="401">
        <v>25</v>
      </c>
      <c r="J221" s="369" t="s">
        <v>1744</v>
      </c>
      <c r="K221" s="659" t="s">
        <v>251</v>
      </c>
      <c r="L221" s="660">
        <v>1</v>
      </c>
      <c r="M221" s="371" t="s">
        <v>360</v>
      </c>
      <c r="N221" s="371" t="s">
        <v>225</v>
      </c>
      <c r="O221" s="371" t="s">
        <v>286</v>
      </c>
      <c r="P221" s="372" t="s">
        <v>116</v>
      </c>
      <c r="Q221" s="372" t="s">
        <v>2812</v>
      </c>
      <c r="R221" s="373" t="str">
        <f t="shared" si="57"/>
        <v>（公立）</v>
      </c>
      <c r="S221" s="661" t="s">
        <v>273</v>
      </c>
      <c r="V221" s="662">
        <f t="shared" si="58"/>
        <v>1</v>
      </c>
      <c r="W221" s="663">
        <f t="shared" si="59"/>
        <v>0</v>
      </c>
      <c r="X221" s="664">
        <f t="shared" si="60"/>
        <v>25</v>
      </c>
      <c r="Y221" s="663">
        <f t="shared" si="61"/>
        <v>0</v>
      </c>
      <c r="Z221" s="430"/>
    </row>
    <row r="222" spans="1:26" s="363" customFormat="1" ht="39.75" customHeight="1">
      <c r="A222" s="665"/>
      <c r="B222" s="365" t="s">
        <v>2299</v>
      </c>
      <c r="C222" s="365" t="s">
        <v>286</v>
      </c>
      <c r="D222" s="365" t="s">
        <v>286</v>
      </c>
      <c r="E222" s="365" t="s">
        <v>2479</v>
      </c>
      <c r="F222" s="366" t="str">
        <f t="shared" si="56"/>
        <v>美祢市秋芳町嘉万2960-3</v>
      </c>
      <c r="G222" s="366" t="s">
        <v>2811</v>
      </c>
      <c r="H222" s="367">
        <v>43191</v>
      </c>
      <c r="I222" s="658">
        <v>40</v>
      </c>
      <c r="J222" s="369" t="s">
        <v>2810</v>
      </c>
      <c r="K222" s="659"/>
      <c r="L222" s="660">
        <v>1</v>
      </c>
      <c r="M222" s="371" t="s">
        <v>1870</v>
      </c>
      <c r="N222" s="371" t="s">
        <v>2589</v>
      </c>
      <c r="O222" s="371" t="s">
        <v>286</v>
      </c>
      <c r="P222" s="372" t="s">
        <v>2809</v>
      </c>
      <c r="Q222" s="372" t="s">
        <v>2808</v>
      </c>
      <c r="R222" s="373" t="str">
        <f t="shared" si="57"/>
        <v>（公立）</v>
      </c>
      <c r="S222" s="661" t="s">
        <v>273</v>
      </c>
      <c r="V222" s="662">
        <f t="shared" si="58"/>
        <v>1</v>
      </c>
      <c r="W222" s="663">
        <f t="shared" si="59"/>
        <v>0</v>
      </c>
      <c r="X222" s="664">
        <f t="shared" si="60"/>
        <v>40</v>
      </c>
      <c r="Y222" s="663">
        <f t="shared" si="61"/>
        <v>0</v>
      </c>
      <c r="Z222" s="430"/>
    </row>
    <row r="223" spans="1:25" s="363" customFormat="1" ht="42" customHeight="1">
      <c r="A223" s="665"/>
      <c r="B223" s="365" t="s">
        <v>739</v>
      </c>
      <c r="C223" s="365" t="s">
        <v>2807</v>
      </c>
      <c r="D223" s="365" t="s">
        <v>970</v>
      </c>
      <c r="E223" s="365" t="s">
        <v>930</v>
      </c>
      <c r="F223" s="366" t="str">
        <f t="shared" si="56"/>
        <v>美祢市大嶺町奥分2058-4</v>
      </c>
      <c r="G223" s="366" t="s">
        <v>1273</v>
      </c>
      <c r="H223" s="367">
        <v>19085</v>
      </c>
      <c r="I223" s="401">
        <v>20</v>
      </c>
      <c r="J223" s="369" t="s">
        <v>1745</v>
      </c>
      <c r="K223" s="659" t="s">
        <v>251</v>
      </c>
      <c r="L223" s="660">
        <v>2</v>
      </c>
      <c r="M223" s="371" t="s">
        <v>360</v>
      </c>
      <c r="N223" s="371" t="s">
        <v>225</v>
      </c>
      <c r="O223" s="371" t="s">
        <v>226</v>
      </c>
      <c r="P223" s="372" t="s">
        <v>1746</v>
      </c>
      <c r="Q223" s="372" t="s">
        <v>2806</v>
      </c>
      <c r="R223" s="373" t="str">
        <f t="shared" si="57"/>
        <v>（私立）</v>
      </c>
      <c r="S223" s="661" t="s">
        <v>271</v>
      </c>
      <c r="V223" s="662">
        <f t="shared" si="58"/>
        <v>0</v>
      </c>
      <c r="W223" s="663">
        <f t="shared" si="59"/>
        <v>1</v>
      </c>
      <c r="X223" s="664">
        <f t="shared" si="60"/>
        <v>0</v>
      </c>
      <c r="Y223" s="663">
        <f t="shared" si="61"/>
        <v>20</v>
      </c>
    </row>
    <row r="224" spans="1:25" s="363" customFormat="1" ht="42" customHeight="1">
      <c r="A224" s="665"/>
      <c r="B224" s="365" t="s">
        <v>740</v>
      </c>
      <c r="C224" s="365" t="s">
        <v>2805</v>
      </c>
      <c r="D224" s="365" t="s">
        <v>2804</v>
      </c>
      <c r="E224" s="365" t="s">
        <v>1519</v>
      </c>
      <c r="F224" s="366" t="str">
        <f t="shared" si="56"/>
        <v>美祢市大嶺町西分10504-5</v>
      </c>
      <c r="G224" s="366" t="s">
        <v>1274</v>
      </c>
      <c r="H224" s="367">
        <v>19190</v>
      </c>
      <c r="I224" s="401">
        <v>30</v>
      </c>
      <c r="J224" s="369" t="s">
        <v>1747</v>
      </c>
      <c r="K224" s="659" t="s">
        <v>251</v>
      </c>
      <c r="L224" s="660">
        <v>2</v>
      </c>
      <c r="M224" s="371" t="s">
        <v>360</v>
      </c>
      <c r="N224" s="371" t="s">
        <v>225</v>
      </c>
      <c r="O224" s="371" t="s">
        <v>226</v>
      </c>
      <c r="P224" s="372" t="s">
        <v>2803</v>
      </c>
      <c r="Q224" s="372" t="s">
        <v>741</v>
      </c>
      <c r="R224" s="373" t="str">
        <f t="shared" si="57"/>
        <v>（私立）</v>
      </c>
      <c r="S224" s="661" t="s">
        <v>271</v>
      </c>
      <c r="V224" s="662">
        <f t="shared" si="58"/>
        <v>0</v>
      </c>
      <c r="W224" s="663">
        <f t="shared" si="59"/>
        <v>1</v>
      </c>
      <c r="X224" s="664">
        <f t="shared" si="60"/>
        <v>0</v>
      </c>
      <c r="Y224" s="663">
        <f t="shared" si="61"/>
        <v>30</v>
      </c>
    </row>
    <row r="225" spans="1:25" s="363" customFormat="1" ht="42" customHeight="1">
      <c r="A225" s="669"/>
      <c r="B225" s="365" t="s">
        <v>742</v>
      </c>
      <c r="C225" s="365" t="s">
        <v>2802</v>
      </c>
      <c r="D225" s="365" t="s">
        <v>2791</v>
      </c>
      <c r="E225" s="365" t="s">
        <v>2801</v>
      </c>
      <c r="F225" s="366" t="str">
        <f t="shared" si="56"/>
        <v>美祢市大嶺町東分2991-5</v>
      </c>
      <c r="G225" s="366" t="s">
        <v>1275</v>
      </c>
      <c r="H225" s="367">
        <v>20180</v>
      </c>
      <c r="I225" s="658">
        <v>70</v>
      </c>
      <c r="J225" s="369" t="s">
        <v>1748</v>
      </c>
      <c r="K225" s="659" t="s">
        <v>251</v>
      </c>
      <c r="L225" s="660">
        <v>2</v>
      </c>
      <c r="M225" s="371" t="s">
        <v>360</v>
      </c>
      <c r="N225" s="371" t="s">
        <v>225</v>
      </c>
      <c r="O225" s="371" t="s">
        <v>226</v>
      </c>
      <c r="P225" s="372" t="s">
        <v>743</v>
      </c>
      <c r="Q225" s="372" t="s">
        <v>744</v>
      </c>
      <c r="R225" s="373" t="str">
        <f t="shared" si="57"/>
        <v>（私立）</v>
      </c>
      <c r="S225" s="661" t="s">
        <v>271</v>
      </c>
      <c r="V225" s="662">
        <f t="shared" si="58"/>
        <v>0</v>
      </c>
      <c r="W225" s="663">
        <f t="shared" si="59"/>
        <v>1</v>
      </c>
      <c r="X225" s="664">
        <f t="shared" si="60"/>
        <v>0</v>
      </c>
      <c r="Y225" s="663">
        <f t="shared" si="61"/>
        <v>70</v>
      </c>
    </row>
    <row r="226" spans="1:25" s="363" customFormat="1" ht="34.5" customHeight="1">
      <c r="A226" s="670" t="s">
        <v>287</v>
      </c>
      <c r="B226" s="366"/>
      <c r="C226" s="671" t="str">
        <f>"〔施設"&amp;M306&amp;"（公立"&amp;H306&amp;"、"&amp;"私立"&amp;I306&amp;"）"&amp;"  定員"&amp;N306&amp;"（公立"&amp;J306&amp;"、私立"&amp;K306&amp;"）〕"</f>
        <v>〔施設23（公立11、私立12）  定員2121（公立985、私立1136）〕</v>
      </c>
      <c r="D226" s="366"/>
      <c r="E226" s="366"/>
      <c r="F226" s="366"/>
      <c r="G226" s="366"/>
      <c r="H226" s="367"/>
      <c r="I226" s="658"/>
      <c r="J226" s="369"/>
      <c r="K226" s="659"/>
      <c r="L226" s="672"/>
      <c r="M226" s="673"/>
      <c r="N226" s="673"/>
      <c r="O226" s="673"/>
      <c r="P226" s="674"/>
      <c r="Q226" s="674"/>
      <c r="R226" s="675"/>
      <c r="S226" s="676"/>
      <c r="V226" s="662"/>
      <c r="W226" s="663"/>
      <c r="X226" s="664"/>
      <c r="Y226" s="663"/>
    </row>
    <row r="227" spans="1:25" s="363" customFormat="1" ht="39.75" customHeight="1">
      <c r="A227" s="657">
        <f>M306</f>
        <v>23</v>
      </c>
      <c r="B227" s="365" t="s">
        <v>3092</v>
      </c>
      <c r="C227" s="365" t="s">
        <v>239</v>
      </c>
      <c r="D227" s="365" t="s">
        <v>239</v>
      </c>
      <c r="E227" s="365" t="s">
        <v>2480</v>
      </c>
      <c r="F227" s="366" t="str">
        <f t="shared" si="56"/>
        <v>周南市大字須々万奥737</v>
      </c>
      <c r="G227" s="366" t="s">
        <v>1276</v>
      </c>
      <c r="H227" s="367">
        <v>19114</v>
      </c>
      <c r="I227" s="401">
        <v>90</v>
      </c>
      <c r="J227" s="369" t="s">
        <v>1749</v>
      </c>
      <c r="K227" s="659" t="s">
        <v>251</v>
      </c>
      <c r="L227" s="660">
        <v>1</v>
      </c>
      <c r="M227" s="371" t="s">
        <v>360</v>
      </c>
      <c r="N227" s="371" t="s">
        <v>238</v>
      </c>
      <c r="O227" s="371" t="s">
        <v>239</v>
      </c>
      <c r="P227" s="372" t="s">
        <v>748</v>
      </c>
      <c r="Q227" s="372" t="s">
        <v>749</v>
      </c>
      <c r="R227" s="373" t="str">
        <f>IF(S227="","",IF(OR(S227="国",S227="県",S227="市町",S227="組合その他"),"（公立）","（私立）"))</f>
        <v>（公立）</v>
      </c>
      <c r="S227" s="661" t="s">
        <v>273</v>
      </c>
      <c r="V227" s="662">
        <f>IF(R227="（公立）",1,0)</f>
        <v>1</v>
      </c>
      <c r="W227" s="663">
        <f>IF(R227="（私立）",1,0)</f>
        <v>0</v>
      </c>
      <c r="X227" s="664">
        <f>IF(R227="（公立）",I227,0)</f>
        <v>90</v>
      </c>
      <c r="Y227" s="663">
        <f>IF(R227="（私立）",I227,0)</f>
        <v>0</v>
      </c>
    </row>
    <row r="228" spans="1:26" s="363" customFormat="1" ht="39.75" customHeight="1">
      <c r="A228" s="665"/>
      <c r="B228" s="365" t="s">
        <v>2800</v>
      </c>
      <c r="C228" s="365" t="s">
        <v>239</v>
      </c>
      <c r="D228" s="365" t="s">
        <v>239</v>
      </c>
      <c r="E228" s="365" t="s">
        <v>3093</v>
      </c>
      <c r="F228" s="366" t="str">
        <f t="shared" si="56"/>
        <v>周南市岡田町2-23</v>
      </c>
      <c r="G228" s="366" t="s">
        <v>1113</v>
      </c>
      <c r="H228" s="367">
        <v>19464</v>
      </c>
      <c r="I228" s="401">
        <v>120</v>
      </c>
      <c r="J228" s="369" t="s">
        <v>1750</v>
      </c>
      <c r="K228" s="659" t="s">
        <v>251</v>
      </c>
      <c r="L228" s="660">
        <v>1</v>
      </c>
      <c r="M228" s="371" t="s">
        <v>360</v>
      </c>
      <c r="N228" s="371" t="s">
        <v>238</v>
      </c>
      <c r="O228" s="371" t="s">
        <v>239</v>
      </c>
      <c r="P228" s="372" t="s">
        <v>1751</v>
      </c>
      <c r="Q228" s="372" t="s">
        <v>745</v>
      </c>
      <c r="R228" s="373" t="str">
        <f aca="true" t="shared" si="62" ref="R228:R247">IF(S228="","",IF(OR(S228="国",S228="県",S228="市町",S228="組合その他"),"（公立）","（私立）"))</f>
        <v>（公立）</v>
      </c>
      <c r="S228" s="661" t="s">
        <v>273</v>
      </c>
      <c r="V228" s="662">
        <f aca="true" t="shared" si="63" ref="V228:V247">IF(R228="（公立）",1,0)</f>
        <v>1</v>
      </c>
      <c r="W228" s="663">
        <f aca="true" t="shared" si="64" ref="W228:W247">IF(R228="（私立）",1,0)</f>
        <v>0</v>
      </c>
      <c r="X228" s="664">
        <f aca="true" t="shared" si="65" ref="X228:X247">IF(R228="（公立）",I228,0)</f>
        <v>120</v>
      </c>
      <c r="Y228" s="663">
        <f aca="true" t="shared" si="66" ref="Y228:Y245">IF(R228="（私立）",I228,0)</f>
        <v>0</v>
      </c>
      <c r="Z228" s="430"/>
    </row>
    <row r="229" spans="1:26" s="363" customFormat="1" ht="39.75" customHeight="1">
      <c r="A229" s="657"/>
      <c r="B229" s="365" t="s">
        <v>2799</v>
      </c>
      <c r="C229" s="365" t="s">
        <v>239</v>
      </c>
      <c r="D229" s="365" t="s">
        <v>239</v>
      </c>
      <c r="E229" s="365" t="s">
        <v>4068</v>
      </c>
      <c r="F229" s="366" t="str">
        <f t="shared" si="56"/>
        <v>周南市大字安田638-1</v>
      </c>
      <c r="G229" s="366" t="s">
        <v>1277</v>
      </c>
      <c r="H229" s="367">
        <v>20911</v>
      </c>
      <c r="I229" s="401">
        <v>45</v>
      </c>
      <c r="J229" s="369" t="s">
        <v>1752</v>
      </c>
      <c r="K229" s="659" t="s">
        <v>251</v>
      </c>
      <c r="L229" s="660">
        <v>1</v>
      </c>
      <c r="M229" s="371" t="s">
        <v>360</v>
      </c>
      <c r="N229" s="371" t="s">
        <v>238</v>
      </c>
      <c r="O229" s="371" t="s">
        <v>239</v>
      </c>
      <c r="P229" s="372" t="s">
        <v>758</v>
      </c>
      <c r="Q229" s="372" t="s">
        <v>759</v>
      </c>
      <c r="R229" s="373" t="str">
        <f t="shared" si="62"/>
        <v>（公立）</v>
      </c>
      <c r="S229" s="661" t="s">
        <v>273</v>
      </c>
      <c r="V229" s="662">
        <f t="shared" si="63"/>
        <v>1</v>
      </c>
      <c r="W229" s="663">
        <f t="shared" si="64"/>
        <v>0</v>
      </c>
      <c r="X229" s="664">
        <f t="shared" si="65"/>
        <v>45</v>
      </c>
      <c r="Y229" s="663">
        <f t="shared" si="66"/>
        <v>0</v>
      </c>
      <c r="Z229" s="430"/>
    </row>
    <row r="230" spans="1:26" s="363" customFormat="1" ht="39.75" customHeight="1">
      <c r="A230" s="665"/>
      <c r="B230" s="365" t="s">
        <v>3566</v>
      </c>
      <c r="C230" s="365" t="s">
        <v>239</v>
      </c>
      <c r="D230" s="365" t="s">
        <v>239</v>
      </c>
      <c r="E230" s="365" t="s">
        <v>3522</v>
      </c>
      <c r="F230" s="366" t="str">
        <f t="shared" si="56"/>
        <v>周南市大字栗屋859-4</v>
      </c>
      <c r="G230" s="366" t="s">
        <v>1278</v>
      </c>
      <c r="H230" s="367">
        <v>22007</v>
      </c>
      <c r="I230" s="658">
        <v>120</v>
      </c>
      <c r="J230" s="369" t="s">
        <v>1753</v>
      </c>
      <c r="K230" s="659" t="s">
        <v>251</v>
      </c>
      <c r="L230" s="660">
        <v>1</v>
      </c>
      <c r="M230" s="371" t="s">
        <v>360</v>
      </c>
      <c r="N230" s="371" t="s">
        <v>238</v>
      </c>
      <c r="O230" s="371" t="s">
        <v>239</v>
      </c>
      <c r="P230" s="372" t="s">
        <v>746</v>
      </c>
      <c r="Q230" s="372" t="s">
        <v>747</v>
      </c>
      <c r="R230" s="373" t="str">
        <f t="shared" si="62"/>
        <v>（公立）</v>
      </c>
      <c r="S230" s="661" t="s">
        <v>273</v>
      </c>
      <c r="V230" s="662">
        <f t="shared" si="63"/>
        <v>1</v>
      </c>
      <c r="W230" s="663">
        <f t="shared" si="64"/>
        <v>0</v>
      </c>
      <c r="X230" s="664">
        <f t="shared" si="65"/>
        <v>120</v>
      </c>
      <c r="Y230" s="663">
        <f t="shared" si="66"/>
        <v>0</v>
      </c>
      <c r="Z230" s="430"/>
    </row>
    <row r="231" spans="1:26" s="363" customFormat="1" ht="39.75" customHeight="1">
      <c r="A231" s="665"/>
      <c r="B231" s="365" t="s">
        <v>3567</v>
      </c>
      <c r="C231" s="365" t="s">
        <v>239</v>
      </c>
      <c r="D231" s="365" t="s">
        <v>239</v>
      </c>
      <c r="E231" s="365" t="s">
        <v>3521</v>
      </c>
      <c r="F231" s="366" t="str">
        <f t="shared" si="56"/>
        <v>周南市川崎2丁目14-4</v>
      </c>
      <c r="G231" s="366" t="s">
        <v>1279</v>
      </c>
      <c r="H231" s="367">
        <v>26390</v>
      </c>
      <c r="I231" s="658">
        <v>60</v>
      </c>
      <c r="J231" s="369" t="s">
        <v>1754</v>
      </c>
      <c r="K231" s="659" t="s">
        <v>251</v>
      </c>
      <c r="L231" s="660">
        <v>1</v>
      </c>
      <c r="M231" s="371" t="s">
        <v>360</v>
      </c>
      <c r="N231" s="371" t="s">
        <v>238</v>
      </c>
      <c r="O231" s="371" t="s">
        <v>239</v>
      </c>
      <c r="P231" s="372" t="s">
        <v>1755</v>
      </c>
      <c r="Q231" s="372" t="s">
        <v>755</v>
      </c>
      <c r="R231" s="373" t="str">
        <f t="shared" si="62"/>
        <v>（公立）</v>
      </c>
      <c r="S231" s="661" t="s">
        <v>273</v>
      </c>
      <c r="V231" s="662">
        <f t="shared" si="63"/>
        <v>1</v>
      </c>
      <c r="W231" s="663">
        <f t="shared" si="64"/>
        <v>0</v>
      </c>
      <c r="X231" s="664">
        <f t="shared" si="65"/>
        <v>60</v>
      </c>
      <c r="Y231" s="663">
        <f t="shared" si="66"/>
        <v>0</v>
      </c>
      <c r="Z231" s="430"/>
    </row>
    <row r="232" spans="1:26" s="363" customFormat="1" ht="39.75" customHeight="1">
      <c r="A232" s="665"/>
      <c r="B232" s="365" t="s">
        <v>3568</v>
      </c>
      <c r="C232" s="365" t="s">
        <v>239</v>
      </c>
      <c r="D232" s="365" t="s">
        <v>239</v>
      </c>
      <c r="E232" s="365" t="s">
        <v>3523</v>
      </c>
      <c r="F232" s="366" t="str">
        <f t="shared" si="56"/>
        <v>周南市椎木町5-19</v>
      </c>
      <c r="G232" s="366" t="s">
        <v>1280</v>
      </c>
      <c r="H232" s="367">
        <v>27485</v>
      </c>
      <c r="I232" s="401">
        <v>60</v>
      </c>
      <c r="J232" s="369" t="s">
        <v>1756</v>
      </c>
      <c r="K232" s="659" t="s">
        <v>251</v>
      </c>
      <c r="L232" s="660">
        <v>1</v>
      </c>
      <c r="M232" s="371" t="s">
        <v>360</v>
      </c>
      <c r="N232" s="371" t="s">
        <v>238</v>
      </c>
      <c r="O232" s="371" t="s">
        <v>239</v>
      </c>
      <c r="P232" s="372" t="s">
        <v>756</v>
      </c>
      <c r="Q232" s="372" t="s">
        <v>757</v>
      </c>
      <c r="R232" s="373" t="str">
        <f t="shared" si="62"/>
        <v>（公立）</v>
      </c>
      <c r="S232" s="661" t="s">
        <v>273</v>
      </c>
      <c r="V232" s="662">
        <f t="shared" si="63"/>
        <v>1</v>
      </c>
      <c r="W232" s="663">
        <f t="shared" si="64"/>
        <v>0</v>
      </c>
      <c r="X232" s="664">
        <f t="shared" si="65"/>
        <v>60</v>
      </c>
      <c r="Y232" s="663">
        <f t="shared" si="66"/>
        <v>0</v>
      </c>
      <c r="Z232" s="430"/>
    </row>
    <row r="233" spans="1:26" s="363" customFormat="1" ht="39.75" customHeight="1">
      <c r="A233" s="665"/>
      <c r="B233" s="365" t="s">
        <v>3569</v>
      </c>
      <c r="C233" s="365" t="s">
        <v>239</v>
      </c>
      <c r="D233" s="365" t="s">
        <v>239</v>
      </c>
      <c r="E233" s="365" t="s">
        <v>2482</v>
      </c>
      <c r="F233" s="366" t="str">
        <f t="shared" si="56"/>
        <v>周南市大字呼坂418-176</v>
      </c>
      <c r="G233" s="366" t="s">
        <v>1281</v>
      </c>
      <c r="H233" s="367">
        <v>27485</v>
      </c>
      <c r="I233" s="401">
        <v>90</v>
      </c>
      <c r="J233" s="369" t="s">
        <v>1757</v>
      </c>
      <c r="K233" s="659" t="s">
        <v>251</v>
      </c>
      <c r="L233" s="660">
        <v>1</v>
      </c>
      <c r="M233" s="371" t="s">
        <v>360</v>
      </c>
      <c r="N233" s="371" t="s">
        <v>238</v>
      </c>
      <c r="O233" s="371" t="s">
        <v>239</v>
      </c>
      <c r="P233" s="372" t="s">
        <v>760</v>
      </c>
      <c r="Q233" s="372" t="s">
        <v>761</v>
      </c>
      <c r="R233" s="373" t="str">
        <f t="shared" si="62"/>
        <v>（公立）</v>
      </c>
      <c r="S233" s="661" t="s">
        <v>273</v>
      </c>
      <c r="V233" s="662">
        <f t="shared" si="63"/>
        <v>1</v>
      </c>
      <c r="W233" s="663">
        <f t="shared" si="64"/>
        <v>0</v>
      </c>
      <c r="X233" s="664">
        <f t="shared" si="65"/>
        <v>90</v>
      </c>
      <c r="Y233" s="663">
        <f t="shared" si="66"/>
        <v>0</v>
      </c>
      <c r="Z233" s="430"/>
    </row>
    <row r="234" spans="1:26" s="363" customFormat="1" ht="39.75" customHeight="1">
      <c r="A234" s="665"/>
      <c r="B234" s="365" t="s">
        <v>3570</v>
      </c>
      <c r="C234" s="365" t="s">
        <v>239</v>
      </c>
      <c r="D234" s="365" t="s">
        <v>239</v>
      </c>
      <c r="E234" s="365" t="s">
        <v>4069</v>
      </c>
      <c r="F234" s="366" t="str">
        <f t="shared" si="56"/>
        <v>周南市新宿通6丁目1-22</v>
      </c>
      <c r="G234" s="366" t="s">
        <v>1282</v>
      </c>
      <c r="H234" s="367">
        <v>27851</v>
      </c>
      <c r="I234" s="658">
        <v>70</v>
      </c>
      <c r="J234" s="369" t="s">
        <v>1758</v>
      </c>
      <c r="K234" s="659" t="s">
        <v>251</v>
      </c>
      <c r="L234" s="660">
        <v>1</v>
      </c>
      <c r="M234" s="371" t="s">
        <v>360</v>
      </c>
      <c r="N234" s="371" t="s">
        <v>238</v>
      </c>
      <c r="O234" s="371" t="s">
        <v>239</v>
      </c>
      <c r="P234" s="372" t="s">
        <v>1759</v>
      </c>
      <c r="Q234" s="372" t="s">
        <v>750</v>
      </c>
      <c r="R234" s="373" t="str">
        <f t="shared" si="62"/>
        <v>（公立）</v>
      </c>
      <c r="S234" s="661" t="s">
        <v>273</v>
      </c>
      <c r="V234" s="662">
        <f t="shared" si="63"/>
        <v>1</v>
      </c>
      <c r="W234" s="663">
        <f t="shared" si="64"/>
        <v>0</v>
      </c>
      <c r="X234" s="664">
        <f t="shared" si="65"/>
        <v>70</v>
      </c>
      <c r="Y234" s="663">
        <f t="shared" si="66"/>
        <v>0</v>
      </c>
      <c r="Z234" s="430"/>
    </row>
    <row r="235" spans="1:26" s="363" customFormat="1" ht="39.75" customHeight="1">
      <c r="A235" s="665"/>
      <c r="B235" s="365" t="s">
        <v>3571</v>
      </c>
      <c r="C235" s="365" t="s">
        <v>239</v>
      </c>
      <c r="D235" s="365" t="s">
        <v>239</v>
      </c>
      <c r="E235" s="365" t="s">
        <v>3524</v>
      </c>
      <c r="F235" s="366" t="str">
        <f t="shared" si="56"/>
        <v>周南市大内町6-15</v>
      </c>
      <c r="G235" s="366" t="s">
        <v>1283</v>
      </c>
      <c r="H235" s="367">
        <v>28946</v>
      </c>
      <c r="I235" s="401">
        <v>120</v>
      </c>
      <c r="J235" s="369" t="s">
        <v>1760</v>
      </c>
      <c r="K235" s="659" t="s">
        <v>251</v>
      </c>
      <c r="L235" s="660">
        <v>1</v>
      </c>
      <c r="M235" s="371" t="s">
        <v>360</v>
      </c>
      <c r="N235" s="371" t="s">
        <v>238</v>
      </c>
      <c r="O235" s="371" t="s">
        <v>239</v>
      </c>
      <c r="P235" s="372" t="s">
        <v>1761</v>
      </c>
      <c r="Q235" s="372" t="s">
        <v>751</v>
      </c>
      <c r="R235" s="373" t="str">
        <f t="shared" si="62"/>
        <v>（公立）</v>
      </c>
      <c r="S235" s="661" t="s">
        <v>273</v>
      </c>
      <c r="V235" s="662">
        <f t="shared" si="63"/>
        <v>1</v>
      </c>
      <c r="W235" s="663">
        <f t="shared" si="64"/>
        <v>0</v>
      </c>
      <c r="X235" s="664">
        <f t="shared" si="65"/>
        <v>120</v>
      </c>
      <c r="Y235" s="663">
        <f t="shared" si="66"/>
        <v>0</v>
      </c>
      <c r="Z235" s="430"/>
    </row>
    <row r="236" spans="1:26" s="363" customFormat="1" ht="39.75" customHeight="1">
      <c r="A236" s="665"/>
      <c r="B236" s="365" t="s">
        <v>3572</v>
      </c>
      <c r="C236" s="365" t="s">
        <v>239</v>
      </c>
      <c r="D236" s="365" t="s">
        <v>239</v>
      </c>
      <c r="E236" s="365" t="s">
        <v>2481</v>
      </c>
      <c r="F236" s="366" t="str">
        <f t="shared" si="56"/>
        <v>周南市大字下上1975-4</v>
      </c>
      <c r="G236" s="366" t="s">
        <v>1284</v>
      </c>
      <c r="H236" s="367">
        <v>29312</v>
      </c>
      <c r="I236" s="658">
        <v>90</v>
      </c>
      <c r="J236" s="369" t="s">
        <v>1762</v>
      </c>
      <c r="K236" s="659" t="s">
        <v>251</v>
      </c>
      <c r="L236" s="660">
        <v>1</v>
      </c>
      <c r="M236" s="371" t="s">
        <v>360</v>
      </c>
      <c r="N236" s="371" t="s">
        <v>238</v>
      </c>
      <c r="O236" s="371" t="s">
        <v>239</v>
      </c>
      <c r="P236" s="372" t="s">
        <v>752</v>
      </c>
      <c r="Q236" s="372" t="s">
        <v>753</v>
      </c>
      <c r="R236" s="373" t="str">
        <f t="shared" si="62"/>
        <v>（公立）</v>
      </c>
      <c r="S236" s="661" t="s">
        <v>273</v>
      </c>
      <c r="V236" s="662">
        <f t="shared" si="63"/>
        <v>1</v>
      </c>
      <c r="W236" s="663">
        <f t="shared" si="64"/>
        <v>0</v>
      </c>
      <c r="X236" s="664">
        <f t="shared" si="65"/>
        <v>90</v>
      </c>
      <c r="Y236" s="663">
        <f t="shared" si="66"/>
        <v>0</v>
      </c>
      <c r="Z236" s="430"/>
    </row>
    <row r="237" spans="1:26" s="363" customFormat="1" ht="39.75" customHeight="1">
      <c r="A237" s="665"/>
      <c r="B237" s="365" t="s">
        <v>3573</v>
      </c>
      <c r="C237" s="365" t="s">
        <v>239</v>
      </c>
      <c r="D237" s="365" t="s">
        <v>239</v>
      </c>
      <c r="E237" s="365" t="s">
        <v>3525</v>
      </c>
      <c r="F237" s="366" t="str">
        <f t="shared" si="56"/>
        <v>周南市城ケ丘3丁目13-6</v>
      </c>
      <c r="G237" s="366" t="s">
        <v>1076</v>
      </c>
      <c r="H237" s="367">
        <v>30042</v>
      </c>
      <c r="I237" s="658">
        <v>120</v>
      </c>
      <c r="J237" s="369" t="s">
        <v>1763</v>
      </c>
      <c r="K237" s="659" t="s">
        <v>251</v>
      </c>
      <c r="L237" s="660">
        <v>1</v>
      </c>
      <c r="M237" s="371" t="s">
        <v>360</v>
      </c>
      <c r="N237" s="371" t="s">
        <v>238</v>
      </c>
      <c r="O237" s="371" t="s">
        <v>239</v>
      </c>
      <c r="P237" s="372" t="s">
        <v>1764</v>
      </c>
      <c r="Q237" s="372" t="s">
        <v>754</v>
      </c>
      <c r="R237" s="373" t="str">
        <f t="shared" si="62"/>
        <v>（公立）</v>
      </c>
      <c r="S237" s="661" t="s">
        <v>273</v>
      </c>
      <c r="V237" s="662">
        <f t="shared" si="63"/>
        <v>1</v>
      </c>
      <c r="W237" s="663">
        <f t="shared" si="64"/>
        <v>0</v>
      </c>
      <c r="X237" s="664">
        <f t="shared" si="65"/>
        <v>120</v>
      </c>
      <c r="Y237" s="663">
        <f t="shared" si="66"/>
        <v>0</v>
      </c>
      <c r="Z237" s="430"/>
    </row>
    <row r="238" spans="1:26" s="363" customFormat="1" ht="39.75" customHeight="1">
      <c r="A238" s="665"/>
      <c r="B238" s="365" t="s">
        <v>762</v>
      </c>
      <c r="C238" s="365" t="s">
        <v>763</v>
      </c>
      <c r="D238" s="365" t="s">
        <v>764</v>
      </c>
      <c r="E238" s="365" t="s">
        <v>3094</v>
      </c>
      <c r="F238" s="366" t="str">
        <f t="shared" si="56"/>
        <v>周南市青山町1589</v>
      </c>
      <c r="G238" s="366" t="s">
        <v>1285</v>
      </c>
      <c r="H238" s="367">
        <v>18719</v>
      </c>
      <c r="I238" s="401">
        <v>90</v>
      </c>
      <c r="J238" s="369" t="s">
        <v>1765</v>
      </c>
      <c r="K238" s="659" t="s">
        <v>251</v>
      </c>
      <c r="L238" s="660">
        <v>2</v>
      </c>
      <c r="M238" s="371" t="s">
        <v>360</v>
      </c>
      <c r="N238" s="371" t="s">
        <v>238</v>
      </c>
      <c r="O238" s="371" t="s">
        <v>239</v>
      </c>
      <c r="P238" s="372" t="s">
        <v>765</v>
      </c>
      <c r="Q238" s="372" t="s">
        <v>766</v>
      </c>
      <c r="R238" s="373" t="str">
        <f t="shared" si="62"/>
        <v>（私立）</v>
      </c>
      <c r="S238" s="661" t="s">
        <v>277</v>
      </c>
      <c r="V238" s="662">
        <f t="shared" si="63"/>
        <v>0</v>
      </c>
      <c r="W238" s="663">
        <f t="shared" si="64"/>
        <v>1</v>
      </c>
      <c r="X238" s="664">
        <f t="shared" si="65"/>
        <v>0</v>
      </c>
      <c r="Y238" s="663">
        <f t="shared" si="66"/>
        <v>90</v>
      </c>
      <c r="Z238" s="430"/>
    </row>
    <row r="239" spans="1:26" s="363" customFormat="1" ht="39.75" customHeight="1">
      <c r="A239" s="665"/>
      <c r="B239" s="365" t="s">
        <v>767</v>
      </c>
      <c r="C239" s="365" t="s">
        <v>768</v>
      </c>
      <c r="D239" s="365" t="s">
        <v>769</v>
      </c>
      <c r="E239" s="365" t="s">
        <v>3095</v>
      </c>
      <c r="F239" s="366" t="str">
        <f t="shared" si="56"/>
        <v>周南市平和通1丁目31</v>
      </c>
      <c r="G239" s="366" t="s">
        <v>1286</v>
      </c>
      <c r="H239" s="367">
        <v>18719</v>
      </c>
      <c r="I239" s="401">
        <v>120</v>
      </c>
      <c r="J239" s="369" t="s">
        <v>1766</v>
      </c>
      <c r="K239" s="659" t="s">
        <v>4070</v>
      </c>
      <c r="L239" s="660">
        <v>2</v>
      </c>
      <c r="M239" s="371" t="s">
        <v>360</v>
      </c>
      <c r="N239" s="371" t="s">
        <v>238</v>
      </c>
      <c r="O239" s="371" t="s">
        <v>239</v>
      </c>
      <c r="P239" s="372" t="s">
        <v>3096</v>
      </c>
      <c r="Q239" s="372" t="s">
        <v>770</v>
      </c>
      <c r="R239" s="373" t="str">
        <f t="shared" si="62"/>
        <v>（私立）</v>
      </c>
      <c r="S239" s="661" t="s">
        <v>277</v>
      </c>
      <c r="V239" s="662">
        <f t="shared" si="63"/>
        <v>0</v>
      </c>
      <c r="W239" s="663">
        <f t="shared" si="64"/>
        <v>1</v>
      </c>
      <c r="X239" s="664">
        <f t="shared" si="65"/>
        <v>0</v>
      </c>
      <c r="Y239" s="663">
        <f t="shared" si="66"/>
        <v>120</v>
      </c>
      <c r="Z239" s="430"/>
    </row>
    <row r="240" spans="1:26" s="363" customFormat="1" ht="39.75" customHeight="1">
      <c r="A240" s="665"/>
      <c r="B240" s="365" t="s">
        <v>774</v>
      </c>
      <c r="C240" s="365" t="s">
        <v>2483</v>
      </c>
      <c r="D240" s="365" t="s">
        <v>3574</v>
      </c>
      <c r="E240" s="365" t="s">
        <v>2798</v>
      </c>
      <c r="F240" s="366" t="str">
        <f t="shared" si="56"/>
        <v>周南市大字富田2438</v>
      </c>
      <c r="G240" s="366" t="s">
        <v>1287</v>
      </c>
      <c r="H240" s="367">
        <v>20180</v>
      </c>
      <c r="I240" s="401">
        <v>45</v>
      </c>
      <c r="J240" s="369" t="s">
        <v>1767</v>
      </c>
      <c r="K240" s="659" t="s">
        <v>251</v>
      </c>
      <c r="L240" s="660">
        <v>2</v>
      </c>
      <c r="M240" s="371" t="s">
        <v>360</v>
      </c>
      <c r="N240" s="371" t="s">
        <v>238</v>
      </c>
      <c r="O240" s="371" t="s">
        <v>239</v>
      </c>
      <c r="P240" s="372" t="s">
        <v>775</v>
      </c>
      <c r="Q240" s="372" t="s">
        <v>776</v>
      </c>
      <c r="R240" s="373" t="str">
        <f t="shared" si="62"/>
        <v>（私立）</v>
      </c>
      <c r="S240" s="661" t="s">
        <v>277</v>
      </c>
      <c r="V240" s="662">
        <f t="shared" si="63"/>
        <v>0</v>
      </c>
      <c r="W240" s="663">
        <f t="shared" si="64"/>
        <v>1</v>
      </c>
      <c r="X240" s="664">
        <f t="shared" si="65"/>
        <v>0</v>
      </c>
      <c r="Y240" s="663">
        <f t="shared" si="66"/>
        <v>45</v>
      </c>
      <c r="Z240" s="430"/>
    </row>
    <row r="241" spans="1:26" s="363" customFormat="1" ht="42" customHeight="1">
      <c r="A241" s="665"/>
      <c r="B241" s="365" t="s">
        <v>430</v>
      </c>
      <c r="C241" s="365" t="s">
        <v>3575</v>
      </c>
      <c r="D241" s="365" t="s">
        <v>832</v>
      </c>
      <c r="E241" s="365" t="s">
        <v>2149</v>
      </c>
      <c r="F241" s="366" t="str">
        <f>O241&amp;P241</f>
        <v>周南市大字大河内2180-1</v>
      </c>
      <c r="G241" s="366" t="s">
        <v>1288</v>
      </c>
      <c r="H241" s="367">
        <v>28946</v>
      </c>
      <c r="I241" s="401">
        <v>110</v>
      </c>
      <c r="J241" s="369" t="s">
        <v>1768</v>
      </c>
      <c r="K241" s="659" t="s">
        <v>251</v>
      </c>
      <c r="L241" s="660">
        <v>2</v>
      </c>
      <c r="M241" s="371" t="s">
        <v>360</v>
      </c>
      <c r="N241" s="371" t="s">
        <v>238</v>
      </c>
      <c r="O241" s="371" t="s">
        <v>239</v>
      </c>
      <c r="P241" s="372" t="s">
        <v>4271</v>
      </c>
      <c r="Q241" s="372" t="s">
        <v>431</v>
      </c>
      <c r="R241" s="373" t="str">
        <f t="shared" si="62"/>
        <v>（私立）</v>
      </c>
      <c r="S241" s="661" t="s">
        <v>271</v>
      </c>
      <c r="V241" s="662">
        <f t="shared" si="63"/>
        <v>0</v>
      </c>
      <c r="W241" s="663">
        <f t="shared" si="64"/>
        <v>1</v>
      </c>
      <c r="X241" s="664">
        <f t="shared" si="65"/>
        <v>0</v>
      </c>
      <c r="Y241" s="663">
        <f t="shared" si="66"/>
        <v>110</v>
      </c>
      <c r="Z241" s="430"/>
    </row>
    <row r="242" spans="1:26" s="363" customFormat="1" ht="42" customHeight="1">
      <c r="A242" s="665"/>
      <c r="B242" s="365" t="s">
        <v>392</v>
      </c>
      <c r="C242" s="365" t="s">
        <v>3576</v>
      </c>
      <c r="D242" s="365" t="s">
        <v>44</v>
      </c>
      <c r="E242" s="365" t="s">
        <v>3577</v>
      </c>
      <c r="F242" s="366" t="str">
        <f t="shared" si="56"/>
        <v>周南市遠石1丁目10-1</v>
      </c>
      <c r="G242" s="366" t="s">
        <v>1289</v>
      </c>
      <c r="H242" s="367">
        <v>36982</v>
      </c>
      <c r="I242" s="401">
        <v>130</v>
      </c>
      <c r="J242" s="369" t="s">
        <v>1769</v>
      </c>
      <c r="K242" s="659" t="s">
        <v>251</v>
      </c>
      <c r="L242" s="660">
        <v>2</v>
      </c>
      <c r="M242" s="371" t="s">
        <v>360</v>
      </c>
      <c r="N242" s="371" t="s">
        <v>238</v>
      </c>
      <c r="O242" s="371" t="s">
        <v>239</v>
      </c>
      <c r="P242" s="372" t="s">
        <v>1770</v>
      </c>
      <c r="Q242" s="372" t="s">
        <v>394</v>
      </c>
      <c r="R242" s="373" t="str">
        <f t="shared" si="62"/>
        <v>（私立）</v>
      </c>
      <c r="S242" s="661" t="s">
        <v>271</v>
      </c>
      <c r="V242" s="662">
        <f t="shared" si="63"/>
        <v>0</v>
      </c>
      <c r="W242" s="663">
        <f t="shared" si="64"/>
        <v>1</v>
      </c>
      <c r="X242" s="664">
        <f t="shared" si="65"/>
        <v>0</v>
      </c>
      <c r="Y242" s="663">
        <f t="shared" si="66"/>
        <v>130</v>
      </c>
      <c r="Z242" s="430"/>
    </row>
    <row r="243" spans="1:26" s="363" customFormat="1" ht="42" customHeight="1">
      <c r="A243" s="665"/>
      <c r="B243" s="365" t="s">
        <v>771</v>
      </c>
      <c r="C243" s="365" t="s">
        <v>3578</v>
      </c>
      <c r="D243" s="365" t="s">
        <v>3579</v>
      </c>
      <c r="E243" s="365" t="s">
        <v>772</v>
      </c>
      <c r="F243" s="366" t="str">
        <f t="shared" si="56"/>
        <v>周南市中央町2-12</v>
      </c>
      <c r="G243" s="366" t="s">
        <v>1290</v>
      </c>
      <c r="H243" s="367">
        <v>37347</v>
      </c>
      <c r="I243" s="658">
        <v>90</v>
      </c>
      <c r="J243" s="369" t="s">
        <v>1771</v>
      </c>
      <c r="K243" s="659" t="s">
        <v>251</v>
      </c>
      <c r="L243" s="660">
        <v>2</v>
      </c>
      <c r="M243" s="371" t="s">
        <v>360</v>
      </c>
      <c r="N243" s="371" t="s">
        <v>238</v>
      </c>
      <c r="O243" s="371" t="s">
        <v>239</v>
      </c>
      <c r="P243" s="372" t="s">
        <v>967</v>
      </c>
      <c r="Q243" s="372" t="s">
        <v>773</v>
      </c>
      <c r="R243" s="373" t="str">
        <f t="shared" si="62"/>
        <v>（私立）</v>
      </c>
      <c r="S243" s="661" t="s">
        <v>271</v>
      </c>
      <c r="V243" s="662">
        <f t="shared" si="63"/>
        <v>0</v>
      </c>
      <c r="W243" s="663">
        <f t="shared" si="64"/>
        <v>1</v>
      </c>
      <c r="X243" s="664">
        <f t="shared" si="65"/>
        <v>0</v>
      </c>
      <c r="Y243" s="663">
        <f t="shared" si="66"/>
        <v>90</v>
      </c>
      <c r="Z243" s="430"/>
    </row>
    <row r="244" spans="1:26" s="363" customFormat="1" ht="42" customHeight="1">
      <c r="A244" s="665"/>
      <c r="B244" s="365" t="s">
        <v>426</v>
      </c>
      <c r="C244" s="365" t="s">
        <v>3580</v>
      </c>
      <c r="D244" s="365" t="s">
        <v>1516</v>
      </c>
      <c r="E244" s="365" t="s">
        <v>3526</v>
      </c>
      <c r="F244" s="366" t="str">
        <f t="shared" si="56"/>
        <v>周南市野村二丁目7-12</v>
      </c>
      <c r="G244" s="366" t="s">
        <v>1291</v>
      </c>
      <c r="H244" s="367">
        <v>39173</v>
      </c>
      <c r="I244" s="401">
        <v>90</v>
      </c>
      <c r="J244" s="369" t="s">
        <v>1772</v>
      </c>
      <c r="K244" s="659" t="s">
        <v>251</v>
      </c>
      <c r="L244" s="660">
        <v>2</v>
      </c>
      <c r="M244" s="371" t="s">
        <v>360</v>
      </c>
      <c r="N244" s="371" t="s">
        <v>238</v>
      </c>
      <c r="O244" s="371" t="s">
        <v>239</v>
      </c>
      <c r="P244" s="371" t="s">
        <v>968</v>
      </c>
      <c r="Q244" s="372" t="s">
        <v>427</v>
      </c>
      <c r="R244" s="373" t="str">
        <f t="shared" si="62"/>
        <v>（私立）</v>
      </c>
      <c r="S244" s="661" t="s">
        <v>271</v>
      </c>
      <c r="V244" s="662">
        <f t="shared" si="63"/>
        <v>0</v>
      </c>
      <c r="W244" s="663">
        <f t="shared" si="64"/>
        <v>1</v>
      </c>
      <c r="X244" s="664">
        <f t="shared" si="65"/>
        <v>0</v>
      </c>
      <c r="Y244" s="663">
        <f t="shared" si="66"/>
        <v>90</v>
      </c>
      <c r="Z244" s="430"/>
    </row>
    <row r="245" spans="1:26" s="363" customFormat="1" ht="42" customHeight="1">
      <c r="A245" s="665"/>
      <c r="B245" s="365" t="s">
        <v>4071</v>
      </c>
      <c r="C245" s="365" t="s">
        <v>2455</v>
      </c>
      <c r="D245" s="365" t="s">
        <v>4072</v>
      </c>
      <c r="E245" s="365" t="s">
        <v>2484</v>
      </c>
      <c r="F245" s="366" t="str">
        <f t="shared" si="56"/>
        <v>周南市新宿通5丁目5-34</v>
      </c>
      <c r="G245" s="366" t="s">
        <v>1282</v>
      </c>
      <c r="H245" s="367">
        <v>42826</v>
      </c>
      <c r="I245" s="401">
        <v>120</v>
      </c>
      <c r="J245" s="369" t="s">
        <v>3581</v>
      </c>
      <c r="K245" s="659" t="s">
        <v>4087</v>
      </c>
      <c r="L245" s="660">
        <v>2</v>
      </c>
      <c r="M245" s="371" t="s">
        <v>360</v>
      </c>
      <c r="N245" s="371" t="s">
        <v>238</v>
      </c>
      <c r="O245" s="371" t="s">
        <v>239</v>
      </c>
      <c r="P245" s="371" t="s">
        <v>2150</v>
      </c>
      <c r="Q245" s="372" t="s">
        <v>2796</v>
      </c>
      <c r="R245" s="373" t="str">
        <f t="shared" si="62"/>
        <v>（私立）</v>
      </c>
      <c r="S245" s="696" t="s">
        <v>276</v>
      </c>
      <c r="V245" s="662">
        <f t="shared" si="63"/>
        <v>0</v>
      </c>
      <c r="W245" s="663">
        <f t="shared" si="64"/>
        <v>1</v>
      </c>
      <c r="X245" s="664">
        <f t="shared" si="65"/>
        <v>0</v>
      </c>
      <c r="Y245" s="663">
        <f t="shared" si="66"/>
        <v>120</v>
      </c>
      <c r="Z245" s="430"/>
    </row>
    <row r="246" spans="1:26" s="363" customFormat="1" ht="42" customHeight="1">
      <c r="A246" s="669"/>
      <c r="B246" s="365" t="s">
        <v>2151</v>
      </c>
      <c r="C246" s="365" t="s">
        <v>2152</v>
      </c>
      <c r="D246" s="365" t="s">
        <v>2153</v>
      </c>
      <c r="E246" s="365" t="s">
        <v>2485</v>
      </c>
      <c r="F246" s="366" t="str">
        <f t="shared" si="56"/>
        <v>周南市上迫町9-3</v>
      </c>
      <c r="G246" s="366" t="s">
        <v>3582</v>
      </c>
      <c r="H246" s="367">
        <v>42826</v>
      </c>
      <c r="I246" s="401">
        <v>90</v>
      </c>
      <c r="J246" s="369" t="s">
        <v>3583</v>
      </c>
      <c r="K246" s="659"/>
      <c r="L246" s="660">
        <v>2</v>
      </c>
      <c r="M246" s="371" t="s">
        <v>360</v>
      </c>
      <c r="N246" s="371" t="s">
        <v>238</v>
      </c>
      <c r="O246" s="371" t="s">
        <v>239</v>
      </c>
      <c r="P246" s="701" t="s">
        <v>2795</v>
      </c>
      <c r="Q246" s="504" t="s">
        <v>2794</v>
      </c>
      <c r="R246" s="373" t="str">
        <f>IF(S246="","",IF(OR(S246="国",S246="県",S246="市町",S246="組合その他"),"（公立）","（私立）"))</f>
        <v>（私立）</v>
      </c>
      <c r="S246" s="661" t="s">
        <v>271</v>
      </c>
      <c r="V246" s="662">
        <f>IF(R246="（公立）",1,0)</f>
        <v>0</v>
      </c>
      <c r="W246" s="663">
        <f>IF(R246="（私立）",1,0)</f>
        <v>1</v>
      </c>
      <c r="X246" s="664">
        <f>IF(R246="（公立）",I246,0)</f>
        <v>0</v>
      </c>
      <c r="Y246" s="663">
        <f>IF(R246="（私立）",I246,0)</f>
        <v>90</v>
      </c>
      <c r="Z246" s="430"/>
    </row>
    <row r="247" spans="1:26" s="708" customFormat="1" ht="42" customHeight="1">
      <c r="A247" s="669"/>
      <c r="B247" s="365" t="s">
        <v>3527</v>
      </c>
      <c r="C247" s="365" t="s">
        <v>2152</v>
      </c>
      <c r="D247" s="365" t="s">
        <v>2153</v>
      </c>
      <c r="E247" s="365" t="s">
        <v>3528</v>
      </c>
      <c r="F247" s="366" t="str">
        <f t="shared" si="56"/>
        <v>周南市周陽2-1-48</v>
      </c>
      <c r="G247" s="366" t="s">
        <v>3529</v>
      </c>
      <c r="H247" s="367">
        <v>44652</v>
      </c>
      <c r="I247" s="401">
        <v>105</v>
      </c>
      <c r="J247" s="369" t="s">
        <v>3530</v>
      </c>
      <c r="K247" s="659" t="s">
        <v>2277</v>
      </c>
      <c r="L247" s="660">
        <v>2</v>
      </c>
      <c r="M247" s="371" t="s">
        <v>360</v>
      </c>
      <c r="N247" s="371" t="s">
        <v>238</v>
      </c>
      <c r="O247" s="371" t="s">
        <v>239</v>
      </c>
      <c r="P247" s="701" t="s">
        <v>3531</v>
      </c>
      <c r="Q247" s="504" t="s">
        <v>3532</v>
      </c>
      <c r="R247" s="373" t="str">
        <f t="shared" si="62"/>
        <v>（私立）</v>
      </c>
      <c r="S247" s="661" t="s">
        <v>271</v>
      </c>
      <c r="T247" s="363"/>
      <c r="U247" s="363"/>
      <c r="V247" s="662">
        <f t="shared" si="63"/>
        <v>0</v>
      </c>
      <c r="W247" s="663">
        <f t="shared" si="64"/>
        <v>1</v>
      </c>
      <c r="X247" s="664">
        <f t="shared" si="65"/>
        <v>0</v>
      </c>
      <c r="Y247" s="663">
        <v>105</v>
      </c>
      <c r="Z247" s="707"/>
    </row>
    <row r="248" spans="1:26" s="708" customFormat="1" ht="42" customHeight="1">
      <c r="A248" s="665"/>
      <c r="B248" s="365" t="s">
        <v>4073</v>
      </c>
      <c r="C248" s="365" t="s">
        <v>2455</v>
      </c>
      <c r="D248" s="365" t="s">
        <v>4074</v>
      </c>
      <c r="E248" s="365" t="s">
        <v>4075</v>
      </c>
      <c r="F248" s="492" t="s">
        <v>4076</v>
      </c>
      <c r="G248" s="366" t="s">
        <v>4077</v>
      </c>
      <c r="H248" s="367">
        <v>45017</v>
      </c>
      <c r="I248" s="401">
        <v>80</v>
      </c>
      <c r="J248" s="369" t="s">
        <v>4078</v>
      </c>
      <c r="K248" s="659" t="s">
        <v>2277</v>
      </c>
      <c r="L248" s="660">
        <v>2</v>
      </c>
      <c r="M248" s="371" t="s">
        <v>360</v>
      </c>
      <c r="N248" s="371" t="s">
        <v>238</v>
      </c>
      <c r="O248" s="371" t="s">
        <v>239</v>
      </c>
      <c r="P248" s="492" t="s">
        <v>4076</v>
      </c>
      <c r="Q248" s="504" t="s">
        <v>4079</v>
      </c>
      <c r="R248" s="373" t="str">
        <f>IF(S248="","",IF(OR(S248="国",S248="県",S248="市町",S248="組合その他"),"（公立）","（私立）"))</f>
        <v>（私立）</v>
      </c>
      <c r="S248" s="696" t="s">
        <v>276</v>
      </c>
      <c r="T248" s="363"/>
      <c r="U248" s="363"/>
      <c r="V248" s="662">
        <f>IF(R248="（公立）",1,0)</f>
        <v>0</v>
      </c>
      <c r="W248" s="663">
        <f>IF(R248="（私立）",1,0)</f>
        <v>1</v>
      </c>
      <c r="X248" s="664">
        <f>IF(R248="（公立）",I248,0)</f>
        <v>0</v>
      </c>
      <c r="Y248" s="663">
        <f>IF(R248="（私立）",I248,0)</f>
        <v>80</v>
      </c>
      <c r="Z248" s="707"/>
    </row>
    <row r="249" spans="1:26" s="708" customFormat="1" ht="42" customHeight="1">
      <c r="A249" s="669"/>
      <c r="B249" s="365" t="s">
        <v>4080</v>
      </c>
      <c r="C249" s="365" t="s">
        <v>4081</v>
      </c>
      <c r="D249" s="365" t="s">
        <v>4082</v>
      </c>
      <c r="E249" s="365" t="s">
        <v>4083</v>
      </c>
      <c r="F249" s="492" t="s">
        <v>4084</v>
      </c>
      <c r="G249" s="366" t="s">
        <v>1282</v>
      </c>
      <c r="H249" s="367">
        <v>45017</v>
      </c>
      <c r="I249" s="401">
        <v>66</v>
      </c>
      <c r="J249" s="369" t="s">
        <v>4085</v>
      </c>
      <c r="K249" s="659" t="s">
        <v>2277</v>
      </c>
      <c r="L249" s="660">
        <v>2</v>
      </c>
      <c r="M249" s="371" t="s">
        <v>360</v>
      </c>
      <c r="N249" s="371" t="s">
        <v>238</v>
      </c>
      <c r="O249" s="371" t="s">
        <v>239</v>
      </c>
      <c r="P249" s="492" t="s">
        <v>4084</v>
      </c>
      <c r="Q249" s="504" t="s">
        <v>4086</v>
      </c>
      <c r="R249" s="373" t="str">
        <f>IF(S249="","",IF(OR(S249="国",S249="県",S249="市町",S249="組合その他"),"（公立）","（私立）"))</f>
        <v>（私立）</v>
      </c>
      <c r="S249" s="696" t="s">
        <v>276</v>
      </c>
      <c r="T249" s="363"/>
      <c r="U249" s="363"/>
      <c r="V249" s="662">
        <f>IF(R249="（公立）",1,0)</f>
        <v>0</v>
      </c>
      <c r="W249" s="663">
        <f>IF(R249="（私立）",1,0)</f>
        <v>1</v>
      </c>
      <c r="X249" s="664">
        <f>IF(R249="（公立）",I249,0)</f>
        <v>0</v>
      </c>
      <c r="Y249" s="663">
        <f>IF(R249="（私立）",I249,0)</f>
        <v>66</v>
      </c>
      <c r="Z249" s="707"/>
    </row>
    <row r="250" spans="1:26" s="363" customFormat="1" ht="42" customHeight="1">
      <c r="A250" s="709" t="s">
        <v>209</v>
      </c>
      <c r="B250" s="366"/>
      <c r="C250" s="671" t="str">
        <f>"〔施設"&amp;M307&amp;"（公立"&amp;H307&amp;"、"&amp;"私立"&amp;I307&amp;"）"&amp;"  定員"&amp;N307&amp;"（公立"&amp;J307&amp;"、私立"&amp;K307&amp;"）〕"</f>
        <v>〔施設16（公立3、私立13）  定員1365（公立320、私立1045）〕</v>
      </c>
      <c r="D250" s="366"/>
      <c r="E250" s="366"/>
      <c r="F250" s="366"/>
      <c r="G250" s="366"/>
      <c r="H250" s="367"/>
      <c r="I250" s="658"/>
      <c r="J250" s="369"/>
      <c r="K250" s="659"/>
      <c r="L250" s="672"/>
      <c r="M250" s="673"/>
      <c r="N250" s="673"/>
      <c r="O250" s="673"/>
      <c r="P250" s="674"/>
      <c r="Q250" s="674"/>
      <c r="R250" s="675"/>
      <c r="S250" s="676"/>
      <c r="V250" s="662"/>
      <c r="W250" s="663"/>
      <c r="X250" s="664"/>
      <c r="Y250" s="663"/>
      <c r="Z250" s="430"/>
    </row>
    <row r="251" spans="1:25" s="363" customFormat="1" ht="39.75" customHeight="1">
      <c r="A251" s="657">
        <f>M307</f>
        <v>16</v>
      </c>
      <c r="B251" s="365" t="s">
        <v>777</v>
      </c>
      <c r="C251" s="365" t="s">
        <v>778</v>
      </c>
      <c r="D251" s="365" t="s">
        <v>778</v>
      </c>
      <c r="E251" s="365" t="s">
        <v>3097</v>
      </c>
      <c r="F251" s="366" t="str">
        <f aca="true" t="shared" si="67" ref="F251:F262">O251&amp;P251</f>
        <v>山陽小野田市日の出二丁目5-28</v>
      </c>
      <c r="G251" s="366" t="s">
        <v>1292</v>
      </c>
      <c r="H251" s="367">
        <v>19085</v>
      </c>
      <c r="I251" s="401">
        <v>120</v>
      </c>
      <c r="J251" s="369" t="s">
        <v>1773</v>
      </c>
      <c r="K251" s="659" t="s">
        <v>251</v>
      </c>
      <c r="L251" s="660">
        <v>1</v>
      </c>
      <c r="M251" s="371" t="s">
        <v>360</v>
      </c>
      <c r="N251" s="371">
        <v>35216</v>
      </c>
      <c r="O251" s="371" t="s">
        <v>778</v>
      </c>
      <c r="P251" s="372" t="s">
        <v>3098</v>
      </c>
      <c r="Q251" s="372" t="s">
        <v>779</v>
      </c>
      <c r="R251" s="373" t="str">
        <f aca="true" t="shared" si="68" ref="R251:R264">IF(S251="","",IF(OR(S251="国",S251="県",S251="市町",S251="組合その他"),"（公立）","（私立）"))</f>
        <v>（公立）</v>
      </c>
      <c r="S251" s="661" t="s">
        <v>273</v>
      </c>
      <c r="V251" s="662">
        <f aca="true" t="shared" si="69" ref="V251:V264">IF(R251="（公立）",1,0)</f>
        <v>1</v>
      </c>
      <c r="W251" s="663">
        <f aca="true" t="shared" si="70" ref="W251:W264">IF(R251="（私立）",1,0)</f>
        <v>0</v>
      </c>
      <c r="X251" s="664">
        <f>IF(R251="（公立）",I251,0)</f>
        <v>120</v>
      </c>
      <c r="Y251" s="663">
        <f>IF(R251="（私立）",I251,0)</f>
        <v>0</v>
      </c>
    </row>
    <row r="252" spans="1:25" s="363" customFormat="1" ht="39.75" customHeight="1">
      <c r="A252" s="657"/>
      <c r="B252" s="365" t="s">
        <v>780</v>
      </c>
      <c r="C252" s="365" t="s">
        <v>778</v>
      </c>
      <c r="D252" s="365" t="s">
        <v>778</v>
      </c>
      <c r="E252" s="365" t="s">
        <v>2486</v>
      </c>
      <c r="F252" s="366" t="str">
        <f t="shared" si="67"/>
        <v>山陽小野田市大字郡3510</v>
      </c>
      <c r="G252" s="366" t="s">
        <v>1293</v>
      </c>
      <c r="H252" s="367">
        <v>19845</v>
      </c>
      <c r="I252" s="401">
        <v>60</v>
      </c>
      <c r="J252" s="369" t="s">
        <v>1774</v>
      </c>
      <c r="K252" s="659" t="s">
        <v>251</v>
      </c>
      <c r="L252" s="660">
        <v>1</v>
      </c>
      <c r="M252" s="371" t="s">
        <v>360</v>
      </c>
      <c r="N252" s="371">
        <v>35216</v>
      </c>
      <c r="O252" s="371" t="s">
        <v>778</v>
      </c>
      <c r="P252" s="372" t="s">
        <v>784</v>
      </c>
      <c r="Q252" s="372" t="s">
        <v>785</v>
      </c>
      <c r="R252" s="373" t="str">
        <f t="shared" si="68"/>
        <v>（公立）</v>
      </c>
      <c r="S252" s="661" t="s">
        <v>273</v>
      </c>
      <c r="V252" s="662">
        <f t="shared" si="69"/>
        <v>1</v>
      </c>
      <c r="W252" s="663">
        <f t="shared" si="70"/>
        <v>0</v>
      </c>
      <c r="X252" s="664">
        <f>IF(R252="（公立）",I252,0)</f>
        <v>60</v>
      </c>
      <c r="Y252" s="663">
        <f>IF(R252="（私立）",I252,0)</f>
        <v>0</v>
      </c>
    </row>
    <row r="253" spans="1:25" s="363" customFormat="1" ht="42" customHeight="1">
      <c r="A253" s="665"/>
      <c r="B253" s="365" t="s">
        <v>3533</v>
      </c>
      <c r="C253" s="365" t="s">
        <v>778</v>
      </c>
      <c r="D253" s="365" t="s">
        <v>209</v>
      </c>
      <c r="E253" s="365" t="s">
        <v>2409</v>
      </c>
      <c r="F253" s="366" t="str">
        <f t="shared" si="67"/>
        <v>山陽小野田市桜二丁目3番21号</v>
      </c>
      <c r="G253" s="366" t="s">
        <v>2360</v>
      </c>
      <c r="H253" s="367">
        <v>44652</v>
      </c>
      <c r="I253" s="401">
        <v>140</v>
      </c>
      <c r="J253" s="369" t="s">
        <v>3534</v>
      </c>
      <c r="K253" s="659" t="s">
        <v>2277</v>
      </c>
      <c r="L253" s="660">
        <v>1</v>
      </c>
      <c r="M253" s="371" t="s">
        <v>360</v>
      </c>
      <c r="N253" s="371">
        <v>35216</v>
      </c>
      <c r="O253" s="371" t="s">
        <v>778</v>
      </c>
      <c r="P253" s="434" t="s">
        <v>3535</v>
      </c>
      <c r="Q253" s="372" t="s">
        <v>3536</v>
      </c>
      <c r="R253" s="373" t="str">
        <f>IF(S253="","",IF(OR(S253="国",S253="県",S253="市町",S253="組合その他"),"（公立）","（私立）"))</f>
        <v>（公立）</v>
      </c>
      <c r="S253" s="661" t="s">
        <v>273</v>
      </c>
      <c r="V253" s="662">
        <f>IF(R253="（公立）",1,0)</f>
        <v>1</v>
      </c>
      <c r="W253" s="663">
        <f>IF(R253="（私立）",1,0)</f>
        <v>0</v>
      </c>
      <c r="X253" s="664">
        <f>IF(R253="（公立）",I253,0)</f>
        <v>140</v>
      </c>
      <c r="Y253" s="663">
        <f>IF(R253="（私立）",#REF!,0)</f>
        <v>0</v>
      </c>
    </row>
    <row r="254" spans="1:25" s="363" customFormat="1" ht="42" customHeight="1">
      <c r="A254" s="665"/>
      <c r="B254" s="365" t="s">
        <v>1</v>
      </c>
      <c r="C254" s="365" t="s">
        <v>3099</v>
      </c>
      <c r="D254" s="365" t="s">
        <v>3121</v>
      </c>
      <c r="E254" s="365" t="s">
        <v>2487</v>
      </c>
      <c r="F254" s="366" t="str">
        <f t="shared" si="67"/>
        <v>山陽小野田市大字小野田7301</v>
      </c>
      <c r="G254" s="366" t="s">
        <v>1294</v>
      </c>
      <c r="H254" s="367">
        <v>17624</v>
      </c>
      <c r="I254" s="658">
        <v>90</v>
      </c>
      <c r="J254" s="369" t="s">
        <v>1775</v>
      </c>
      <c r="K254" s="659" t="s">
        <v>251</v>
      </c>
      <c r="L254" s="660">
        <v>1</v>
      </c>
      <c r="M254" s="371" t="s">
        <v>360</v>
      </c>
      <c r="N254" s="371">
        <v>35216</v>
      </c>
      <c r="O254" s="371" t="s">
        <v>778</v>
      </c>
      <c r="P254" s="366" t="s">
        <v>1872</v>
      </c>
      <c r="Q254" s="372" t="s">
        <v>2</v>
      </c>
      <c r="R254" s="373" t="str">
        <f t="shared" si="68"/>
        <v>（私立）</v>
      </c>
      <c r="S254" s="661" t="s">
        <v>271</v>
      </c>
      <c r="V254" s="662">
        <f t="shared" si="69"/>
        <v>0</v>
      </c>
      <c r="W254" s="663">
        <f t="shared" si="70"/>
        <v>1</v>
      </c>
      <c r="X254" s="664">
        <f>IF(R254="（公立）",I254,0)</f>
        <v>0</v>
      </c>
      <c r="Y254" s="663">
        <f aca="true" t="shared" si="71" ref="Y254:Y264">IF(R254="（私立）",I254,0)</f>
        <v>90</v>
      </c>
    </row>
    <row r="255" spans="1:25" s="363" customFormat="1" ht="42" customHeight="1">
      <c r="A255" s="665"/>
      <c r="B255" s="365" t="s">
        <v>3</v>
      </c>
      <c r="C255" s="365" t="s">
        <v>3122</v>
      </c>
      <c r="D255" s="365" t="s">
        <v>1992</v>
      </c>
      <c r="E255" s="365" t="s">
        <v>3100</v>
      </c>
      <c r="F255" s="366" t="str">
        <f t="shared" si="67"/>
        <v>山陽小野田市大字小野田612-2</v>
      </c>
      <c r="G255" s="366" t="s">
        <v>2676</v>
      </c>
      <c r="H255" s="367">
        <v>17624</v>
      </c>
      <c r="I255" s="419">
        <v>120</v>
      </c>
      <c r="J255" s="369" t="s">
        <v>1776</v>
      </c>
      <c r="K255" s="659" t="s">
        <v>251</v>
      </c>
      <c r="L255" s="660">
        <v>2</v>
      </c>
      <c r="M255" s="371" t="s">
        <v>360</v>
      </c>
      <c r="N255" s="371">
        <v>35216</v>
      </c>
      <c r="O255" s="371" t="s">
        <v>778</v>
      </c>
      <c r="P255" s="366" t="s">
        <v>3101</v>
      </c>
      <c r="Q255" s="372" t="s">
        <v>50</v>
      </c>
      <c r="R255" s="373" t="str">
        <f t="shared" si="68"/>
        <v>（私立）</v>
      </c>
      <c r="S255" s="661" t="s">
        <v>271</v>
      </c>
      <c r="V255" s="662">
        <f t="shared" si="69"/>
        <v>0</v>
      </c>
      <c r="W255" s="663">
        <f t="shared" si="70"/>
        <v>1</v>
      </c>
      <c r="X255" s="664">
        <f aca="true" t="shared" si="72" ref="X255:X264">IF(R255="（公立）",I254,0)</f>
        <v>0</v>
      </c>
      <c r="Y255" s="663">
        <f t="shared" si="71"/>
        <v>120</v>
      </c>
    </row>
    <row r="256" spans="1:25" s="363" customFormat="1" ht="39.75" customHeight="1">
      <c r="A256" s="665"/>
      <c r="B256" s="365" t="s">
        <v>59</v>
      </c>
      <c r="C256" s="365" t="s">
        <v>60</v>
      </c>
      <c r="D256" s="365" t="s">
        <v>60</v>
      </c>
      <c r="E256" s="365" t="s">
        <v>60</v>
      </c>
      <c r="F256" s="366" t="str">
        <f t="shared" si="67"/>
        <v>山陽小野田市大字埴生1903-1</v>
      </c>
      <c r="G256" s="366" t="s">
        <v>1295</v>
      </c>
      <c r="H256" s="367">
        <v>18921</v>
      </c>
      <c r="I256" s="419">
        <v>30</v>
      </c>
      <c r="J256" s="369" t="s">
        <v>1777</v>
      </c>
      <c r="K256" s="659" t="s">
        <v>251</v>
      </c>
      <c r="L256" s="660">
        <v>2</v>
      </c>
      <c r="M256" s="371" t="s">
        <v>360</v>
      </c>
      <c r="N256" s="371">
        <v>35216</v>
      </c>
      <c r="O256" s="371" t="s">
        <v>778</v>
      </c>
      <c r="P256" s="366" t="s">
        <v>1884</v>
      </c>
      <c r="Q256" s="372" t="s">
        <v>61</v>
      </c>
      <c r="R256" s="373" t="str">
        <f t="shared" si="68"/>
        <v>（私立）</v>
      </c>
      <c r="S256" s="661" t="s">
        <v>277</v>
      </c>
      <c r="V256" s="662">
        <f t="shared" si="69"/>
        <v>0</v>
      </c>
      <c r="W256" s="663">
        <f t="shared" si="70"/>
        <v>1</v>
      </c>
      <c r="X256" s="664">
        <f t="shared" si="72"/>
        <v>0</v>
      </c>
      <c r="Y256" s="663">
        <f t="shared" si="71"/>
        <v>30</v>
      </c>
    </row>
    <row r="257" spans="1:25" s="363" customFormat="1" ht="42" customHeight="1">
      <c r="A257" s="665"/>
      <c r="B257" s="365" t="s">
        <v>52</v>
      </c>
      <c r="C257" s="365" t="s">
        <v>3123</v>
      </c>
      <c r="D257" s="365" t="s">
        <v>46</v>
      </c>
      <c r="E257" s="365" t="s">
        <v>2488</v>
      </c>
      <c r="F257" s="366" t="str">
        <f t="shared" si="67"/>
        <v>山陽小野田市赤崎二丁目1-28</v>
      </c>
      <c r="G257" s="366" t="s">
        <v>1296</v>
      </c>
      <c r="H257" s="367">
        <v>19603</v>
      </c>
      <c r="I257" s="401">
        <v>100</v>
      </c>
      <c r="J257" s="369" t="s">
        <v>1778</v>
      </c>
      <c r="K257" s="659" t="s">
        <v>251</v>
      </c>
      <c r="L257" s="660">
        <v>2</v>
      </c>
      <c r="M257" s="371" t="s">
        <v>360</v>
      </c>
      <c r="N257" s="371">
        <v>35216</v>
      </c>
      <c r="O257" s="371" t="s">
        <v>778</v>
      </c>
      <c r="P257" s="372" t="s">
        <v>3102</v>
      </c>
      <c r="Q257" s="372" t="s">
        <v>53</v>
      </c>
      <c r="R257" s="373" t="str">
        <f t="shared" si="68"/>
        <v>（私立）</v>
      </c>
      <c r="S257" s="661" t="s">
        <v>271</v>
      </c>
      <c r="V257" s="662">
        <f t="shared" si="69"/>
        <v>0</v>
      </c>
      <c r="W257" s="663">
        <f t="shared" si="70"/>
        <v>1</v>
      </c>
      <c r="X257" s="664">
        <f t="shared" si="72"/>
        <v>0</v>
      </c>
      <c r="Y257" s="663">
        <f t="shared" si="71"/>
        <v>100</v>
      </c>
    </row>
    <row r="258" spans="1:25" s="363" customFormat="1" ht="42" customHeight="1">
      <c r="A258" s="665"/>
      <c r="B258" s="365" t="s">
        <v>57</v>
      </c>
      <c r="C258" s="365" t="s">
        <v>45</v>
      </c>
      <c r="D258" s="365" t="s">
        <v>3103</v>
      </c>
      <c r="E258" s="365" t="s">
        <v>379</v>
      </c>
      <c r="F258" s="366" t="str">
        <f t="shared" si="67"/>
        <v>山陽小野田市大字郡1391</v>
      </c>
      <c r="G258" s="366" t="s">
        <v>1293</v>
      </c>
      <c r="H258" s="367">
        <v>20089</v>
      </c>
      <c r="I258" s="401">
        <v>60</v>
      </c>
      <c r="J258" s="369" t="s">
        <v>1779</v>
      </c>
      <c r="K258" s="659" t="s">
        <v>251</v>
      </c>
      <c r="L258" s="660">
        <v>2</v>
      </c>
      <c r="M258" s="371" t="s">
        <v>360</v>
      </c>
      <c r="N258" s="371">
        <v>35216</v>
      </c>
      <c r="O258" s="371" t="s">
        <v>778</v>
      </c>
      <c r="P258" s="372" t="s">
        <v>446</v>
      </c>
      <c r="Q258" s="372" t="s">
        <v>58</v>
      </c>
      <c r="R258" s="373" t="str">
        <f t="shared" si="68"/>
        <v>（私立）</v>
      </c>
      <c r="S258" s="661" t="s">
        <v>271</v>
      </c>
      <c r="V258" s="662">
        <f t="shared" si="69"/>
        <v>0</v>
      </c>
      <c r="W258" s="663">
        <f t="shared" si="70"/>
        <v>1</v>
      </c>
      <c r="X258" s="664">
        <f t="shared" si="72"/>
        <v>0</v>
      </c>
      <c r="Y258" s="663">
        <f t="shared" si="71"/>
        <v>60</v>
      </c>
    </row>
    <row r="259" spans="1:25" s="363" customFormat="1" ht="42" customHeight="1">
      <c r="A259" s="665"/>
      <c r="B259" s="365" t="s">
        <v>51</v>
      </c>
      <c r="C259" s="365" t="s">
        <v>3124</v>
      </c>
      <c r="D259" s="365" t="s">
        <v>971</v>
      </c>
      <c r="E259" s="365" t="s">
        <v>1009</v>
      </c>
      <c r="F259" s="366" t="str">
        <f t="shared" si="67"/>
        <v>山陽小野田市大字小野田3385-6</v>
      </c>
      <c r="G259" s="366" t="s">
        <v>1297</v>
      </c>
      <c r="H259" s="367">
        <v>20180</v>
      </c>
      <c r="I259" s="658">
        <v>130</v>
      </c>
      <c r="J259" s="369" t="s">
        <v>1780</v>
      </c>
      <c r="K259" s="659" t="s">
        <v>251</v>
      </c>
      <c r="L259" s="660">
        <v>2</v>
      </c>
      <c r="M259" s="371" t="s">
        <v>360</v>
      </c>
      <c r="N259" s="371">
        <v>35216</v>
      </c>
      <c r="O259" s="371" t="s">
        <v>778</v>
      </c>
      <c r="P259" s="366" t="s">
        <v>1873</v>
      </c>
      <c r="Q259" s="372" t="s">
        <v>517</v>
      </c>
      <c r="R259" s="373" t="str">
        <f t="shared" si="68"/>
        <v>（私立）</v>
      </c>
      <c r="S259" s="661" t="s">
        <v>271</v>
      </c>
      <c r="V259" s="662">
        <f t="shared" si="69"/>
        <v>0</v>
      </c>
      <c r="W259" s="663">
        <f t="shared" si="70"/>
        <v>1</v>
      </c>
      <c r="X259" s="664">
        <f t="shared" si="72"/>
        <v>0</v>
      </c>
      <c r="Y259" s="663">
        <f t="shared" si="71"/>
        <v>130</v>
      </c>
    </row>
    <row r="260" spans="1:25" s="363" customFormat="1" ht="42" customHeight="1">
      <c r="A260" s="665"/>
      <c r="B260" s="365" t="s">
        <v>55</v>
      </c>
      <c r="C260" s="365" t="s">
        <v>3125</v>
      </c>
      <c r="D260" s="365" t="s">
        <v>4366</v>
      </c>
      <c r="E260" s="365" t="s">
        <v>834</v>
      </c>
      <c r="F260" s="366" t="str">
        <f t="shared" si="67"/>
        <v>山陽小野田市大字東高泊333</v>
      </c>
      <c r="G260" s="366" t="s">
        <v>1298</v>
      </c>
      <c r="H260" s="367">
        <v>27484</v>
      </c>
      <c r="I260" s="401">
        <v>120</v>
      </c>
      <c r="J260" s="369" t="s">
        <v>1781</v>
      </c>
      <c r="K260" s="659"/>
      <c r="L260" s="660">
        <v>2</v>
      </c>
      <c r="M260" s="371" t="s">
        <v>360</v>
      </c>
      <c r="N260" s="371">
        <v>35216</v>
      </c>
      <c r="O260" s="371" t="s">
        <v>778</v>
      </c>
      <c r="P260" s="366" t="s">
        <v>1874</v>
      </c>
      <c r="Q260" s="372" t="s">
        <v>56</v>
      </c>
      <c r="R260" s="373" t="str">
        <f t="shared" si="68"/>
        <v>（私立）</v>
      </c>
      <c r="S260" s="661" t="s">
        <v>271</v>
      </c>
      <c r="V260" s="662">
        <f t="shared" si="69"/>
        <v>0</v>
      </c>
      <c r="W260" s="663">
        <f t="shared" si="70"/>
        <v>1</v>
      </c>
      <c r="X260" s="664">
        <f>IF(R260="（公立）",#REF!,0)</f>
        <v>0</v>
      </c>
      <c r="Y260" s="663">
        <f t="shared" si="71"/>
        <v>120</v>
      </c>
    </row>
    <row r="261" spans="1:25" s="363" customFormat="1" ht="42" customHeight="1">
      <c r="A261" s="665"/>
      <c r="B261" s="365" t="s">
        <v>64</v>
      </c>
      <c r="C261" s="365" t="s">
        <v>3126</v>
      </c>
      <c r="D261" s="365" t="s">
        <v>47</v>
      </c>
      <c r="E261" s="365" t="s">
        <v>1885</v>
      </c>
      <c r="F261" s="366" t="str">
        <f t="shared" si="67"/>
        <v>山陽小野田市大字厚狭1031の1</v>
      </c>
      <c r="G261" s="366" t="s">
        <v>1299</v>
      </c>
      <c r="H261" s="367">
        <v>27638</v>
      </c>
      <c r="I261" s="401">
        <v>100</v>
      </c>
      <c r="J261" s="369" t="s">
        <v>2202</v>
      </c>
      <c r="K261" s="659" t="s">
        <v>251</v>
      </c>
      <c r="L261" s="660">
        <v>2</v>
      </c>
      <c r="M261" s="371" t="s">
        <v>360</v>
      </c>
      <c r="N261" s="371">
        <v>35216</v>
      </c>
      <c r="O261" s="371" t="s">
        <v>778</v>
      </c>
      <c r="P261" s="372" t="s">
        <v>3104</v>
      </c>
      <c r="Q261" s="372" t="s">
        <v>65</v>
      </c>
      <c r="R261" s="373" t="str">
        <f t="shared" si="68"/>
        <v>（私立）</v>
      </c>
      <c r="S261" s="661" t="s">
        <v>271</v>
      </c>
      <c r="V261" s="662">
        <f t="shared" si="69"/>
        <v>0</v>
      </c>
      <c r="W261" s="663">
        <f t="shared" si="70"/>
        <v>1</v>
      </c>
      <c r="X261" s="664">
        <f t="shared" si="72"/>
        <v>0</v>
      </c>
      <c r="Y261" s="663">
        <f t="shared" si="71"/>
        <v>100</v>
      </c>
    </row>
    <row r="262" spans="1:25" s="363" customFormat="1" ht="42" customHeight="1">
      <c r="A262" s="665"/>
      <c r="B262" s="365" t="s">
        <v>62</v>
      </c>
      <c r="C262" s="365" t="s">
        <v>3105</v>
      </c>
      <c r="D262" s="365" t="s">
        <v>2066</v>
      </c>
      <c r="E262" s="365" t="s">
        <v>3106</v>
      </c>
      <c r="F262" s="366" t="str">
        <f t="shared" si="67"/>
        <v>山陽小野田市大字埴生782</v>
      </c>
      <c r="G262" s="366" t="s">
        <v>1295</v>
      </c>
      <c r="H262" s="367">
        <v>30042</v>
      </c>
      <c r="I262" s="401">
        <v>45</v>
      </c>
      <c r="J262" s="369" t="s">
        <v>1782</v>
      </c>
      <c r="K262" s="659" t="s">
        <v>251</v>
      </c>
      <c r="L262" s="660">
        <v>2</v>
      </c>
      <c r="M262" s="371" t="s">
        <v>360</v>
      </c>
      <c r="N262" s="371">
        <v>35216</v>
      </c>
      <c r="O262" s="371" t="s">
        <v>778</v>
      </c>
      <c r="P262" s="366" t="s">
        <v>1886</v>
      </c>
      <c r="Q262" s="372" t="s">
        <v>63</v>
      </c>
      <c r="R262" s="373" t="str">
        <f t="shared" si="68"/>
        <v>（私立）</v>
      </c>
      <c r="S262" s="661" t="s">
        <v>271</v>
      </c>
      <c r="V262" s="662">
        <f t="shared" si="69"/>
        <v>0</v>
      </c>
      <c r="W262" s="663">
        <f t="shared" si="70"/>
        <v>1</v>
      </c>
      <c r="X262" s="664">
        <f t="shared" si="72"/>
        <v>0</v>
      </c>
      <c r="Y262" s="663">
        <f t="shared" si="71"/>
        <v>45</v>
      </c>
    </row>
    <row r="263" spans="1:25" s="363" customFormat="1" ht="42" customHeight="1">
      <c r="A263" s="665"/>
      <c r="B263" s="365" t="s">
        <v>54</v>
      </c>
      <c r="C263" s="365" t="s">
        <v>3107</v>
      </c>
      <c r="D263" s="365" t="s">
        <v>1887</v>
      </c>
      <c r="E263" s="365" t="s">
        <v>833</v>
      </c>
      <c r="F263" s="366" t="str">
        <f>O263&amp;P263</f>
        <v>山陽小野田市港町7番43号</v>
      </c>
      <c r="G263" s="366" t="s">
        <v>1300</v>
      </c>
      <c r="H263" s="367">
        <v>36982</v>
      </c>
      <c r="I263" s="401">
        <v>90</v>
      </c>
      <c r="J263" s="369" t="s">
        <v>1783</v>
      </c>
      <c r="K263" s="659" t="s">
        <v>251</v>
      </c>
      <c r="L263" s="660">
        <v>2</v>
      </c>
      <c r="M263" s="371" t="s">
        <v>360</v>
      </c>
      <c r="N263" s="371">
        <v>35216</v>
      </c>
      <c r="O263" s="371" t="s">
        <v>778</v>
      </c>
      <c r="P263" s="372" t="s">
        <v>3108</v>
      </c>
      <c r="Q263" s="372" t="s">
        <v>812</v>
      </c>
      <c r="R263" s="373" t="str">
        <f t="shared" si="68"/>
        <v>（私立）</v>
      </c>
      <c r="S263" s="661" t="s">
        <v>271</v>
      </c>
      <c r="V263" s="662">
        <f t="shared" si="69"/>
        <v>0</v>
      </c>
      <c r="W263" s="663">
        <f t="shared" si="70"/>
        <v>1</v>
      </c>
      <c r="X263" s="664">
        <f t="shared" si="72"/>
        <v>0</v>
      </c>
      <c r="Y263" s="663">
        <f t="shared" si="71"/>
        <v>90</v>
      </c>
    </row>
    <row r="264" spans="1:25" s="363" customFormat="1" ht="42" customHeight="1">
      <c r="A264" s="665"/>
      <c r="B264" s="365" t="s">
        <v>380</v>
      </c>
      <c r="C264" s="365" t="s">
        <v>45</v>
      </c>
      <c r="D264" s="365" t="s">
        <v>3103</v>
      </c>
      <c r="E264" s="365" t="s">
        <v>381</v>
      </c>
      <c r="F264" s="366" t="str">
        <f>O264&amp;P264</f>
        <v>山陽小野田市大字鴨庄132-1</v>
      </c>
      <c r="G264" s="366" t="s">
        <v>1301</v>
      </c>
      <c r="H264" s="367">
        <v>39904</v>
      </c>
      <c r="I264" s="401">
        <v>60</v>
      </c>
      <c r="J264" s="369" t="s">
        <v>1784</v>
      </c>
      <c r="K264" s="659" t="s">
        <v>251</v>
      </c>
      <c r="L264" s="660">
        <v>2</v>
      </c>
      <c r="M264" s="371" t="s">
        <v>360</v>
      </c>
      <c r="N264" s="371">
        <v>35216</v>
      </c>
      <c r="O264" s="371" t="s">
        <v>778</v>
      </c>
      <c r="P264" s="372" t="s">
        <v>0</v>
      </c>
      <c r="Q264" s="372" t="s">
        <v>813</v>
      </c>
      <c r="R264" s="373" t="str">
        <f t="shared" si="68"/>
        <v>（私立）</v>
      </c>
      <c r="S264" s="661" t="s">
        <v>271</v>
      </c>
      <c r="V264" s="662">
        <f t="shared" si="69"/>
        <v>0</v>
      </c>
      <c r="W264" s="663">
        <f t="shared" si="70"/>
        <v>1</v>
      </c>
      <c r="X264" s="664">
        <f t="shared" si="72"/>
        <v>0</v>
      </c>
      <c r="Y264" s="663">
        <f t="shared" si="71"/>
        <v>60</v>
      </c>
    </row>
    <row r="265" spans="1:25" s="363" customFormat="1" ht="42" customHeight="1">
      <c r="A265" s="665"/>
      <c r="B265" s="365" t="s">
        <v>3537</v>
      </c>
      <c r="C265" s="365" t="s">
        <v>3538</v>
      </c>
      <c r="D265" s="365" t="s">
        <v>3539</v>
      </c>
      <c r="E265" s="365" t="s">
        <v>4088</v>
      </c>
      <c r="F265" s="366" t="str">
        <f>O265&amp;P265</f>
        <v>山陽小野田市大字西高泊1867番地1</v>
      </c>
      <c r="G265" s="366" t="s">
        <v>3540</v>
      </c>
      <c r="H265" s="367">
        <v>44652</v>
      </c>
      <c r="I265" s="401">
        <v>60</v>
      </c>
      <c r="J265" s="369" t="s">
        <v>3541</v>
      </c>
      <c r="K265" s="659"/>
      <c r="L265" s="660">
        <v>2</v>
      </c>
      <c r="M265" s="371" t="s">
        <v>360</v>
      </c>
      <c r="N265" s="371">
        <v>35216</v>
      </c>
      <c r="O265" s="371" t="s">
        <v>778</v>
      </c>
      <c r="P265" s="434" t="s">
        <v>3542</v>
      </c>
      <c r="Q265" s="504" t="s">
        <v>3543</v>
      </c>
      <c r="R265" s="373" t="str">
        <f>IF(S265="","",IF(OR(S265="国",S265="県",S265="市町",S265="組合その他"),"（公立）","（私立）"))</f>
        <v>（私立）</v>
      </c>
      <c r="S265" s="696" t="s">
        <v>276</v>
      </c>
      <c r="V265" s="662">
        <f>IF(R265="（公立）",1,0)</f>
        <v>0</v>
      </c>
      <c r="W265" s="663">
        <f>IF(R265="（私立）",1,0)</f>
        <v>1</v>
      </c>
      <c r="X265" s="664">
        <f>IF(R265="（公立）",I264,0)</f>
        <v>0</v>
      </c>
      <c r="Y265" s="663">
        <f>IF(R265="（私立）",I265,0)</f>
        <v>60</v>
      </c>
    </row>
    <row r="266" spans="1:25" s="363" customFormat="1" ht="42" customHeight="1">
      <c r="A266" s="710"/>
      <c r="B266" s="365" t="s">
        <v>4089</v>
      </c>
      <c r="C266" s="365" t="s">
        <v>4090</v>
      </c>
      <c r="D266" s="365" t="s">
        <v>4091</v>
      </c>
      <c r="E266" s="365" t="s">
        <v>4092</v>
      </c>
      <c r="F266" s="366" t="str">
        <f>O266&amp;P266</f>
        <v>山陽小野田市大字有帆10509番地15</v>
      </c>
      <c r="G266" s="366" t="s">
        <v>4093</v>
      </c>
      <c r="H266" s="367">
        <v>45017</v>
      </c>
      <c r="I266" s="419">
        <v>40</v>
      </c>
      <c r="J266" s="369" t="s">
        <v>4094</v>
      </c>
      <c r="K266" s="659"/>
      <c r="L266" s="660">
        <v>2</v>
      </c>
      <c r="M266" s="371" t="s">
        <v>360</v>
      </c>
      <c r="N266" s="371">
        <v>35216</v>
      </c>
      <c r="O266" s="371" t="s">
        <v>778</v>
      </c>
      <c r="P266" s="711" t="s">
        <v>4095</v>
      </c>
      <c r="Q266" s="504" t="s">
        <v>4096</v>
      </c>
      <c r="R266" s="448" t="str">
        <f>IF(S266="","",IF(OR(S266="国",S266="県",S266="市町",S266="組合その他"),"（公立）","（私立）"))</f>
        <v>（私立）</v>
      </c>
      <c r="S266" s="712" t="s">
        <v>276</v>
      </c>
      <c r="V266" s="662">
        <v>0</v>
      </c>
      <c r="W266" s="663">
        <f>IF(R266="（私立）",1,0)</f>
        <v>1</v>
      </c>
      <c r="X266" s="664">
        <v>0</v>
      </c>
      <c r="Y266" s="663">
        <f>IF(R266="（私立）",I266,0)</f>
        <v>40</v>
      </c>
    </row>
    <row r="267" spans="1:25" s="363" customFormat="1" ht="34.5" customHeight="1">
      <c r="A267" s="713" t="s">
        <v>66</v>
      </c>
      <c r="B267" s="366"/>
      <c r="C267" s="671" t="str">
        <f>"〔施設"&amp;M308&amp;"（公立"&amp;H308&amp;"、"&amp;"私立"&amp;I308&amp;"）"&amp;"  定員"&amp;N308&amp;"（公立"&amp;J308&amp;"、私立"&amp;K308&amp;"）〕"</f>
        <v>〔施設10（公立1、私立9）  定員310（公立20、私立290）〕</v>
      </c>
      <c r="D267" s="366"/>
      <c r="E267" s="366"/>
      <c r="F267" s="366"/>
      <c r="G267" s="366"/>
      <c r="H267" s="367"/>
      <c r="I267" s="658"/>
      <c r="J267" s="369"/>
      <c r="K267" s="659" t="s">
        <v>251</v>
      </c>
      <c r="L267" s="672"/>
      <c r="M267" s="673"/>
      <c r="N267" s="673"/>
      <c r="O267" s="673"/>
      <c r="P267" s="548"/>
      <c r="Q267" s="674"/>
      <c r="R267" s="675"/>
      <c r="S267" s="676"/>
      <c r="V267" s="662"/>
      <c r="W267" s="663"/>
      <c r="X267" s="664"/>
      <c r="Y267" s="663"/>
    </row>
    <row r="268" spans="1:25" s="363" customFormat="1" ht="39.75" customHeight="1">
      <c r="A268" s="714" t="s">
        <v>49</v>
      </c>
      <c r="B268" s="365" t="s">
        <v>67</v>
      </c>
      <c r="C268" s="365" t="s">
        <v>814</v>
      </c>
      <c r="D268" s="365" t="s">
        <v>306</v>
      </c>
      <c r="E268" s="365" t="s">
        <v>3544</v>
      </c>
      <c r="F268" s="366" t="str">
        <f aca="true" t="shared" si="73" ref="F268:F275">O268&amp;P268</f>
        <v>大島郡周防大島町大字久賀2573-2</v>
      </c>
      <c r="G268" s="366" t="s">
        <v>1303</v>
      </c>
      <c r="H268" s="367">
        <v>20607</v>
      </c>
      <c r="I268" s="401">
        <v>20</v>
      </c>
      <c r="J268" s="369" t="s">
        <v>1786</v>
      </c>
      <c r="K268" s="659" t="s">
        <v>251</v>
      </c>
      <c r="L268" s="660">
        <v>1</v>
      </c>
      <c r="M268" s="371" t="s">
        <v>360</v>
      </c>
      <c r="N268" s="371">
        <v>35305</v>
      </c>
      <c r="O268" s="371" t="s">
        <v>974</v>
      </c>
      <c r="P268" s="372" t="s">
        <v>68</v>
      </c>
      <c r="Q268" s="372" t="s">
        <v>69</v>
      </c>
      <c r="R268" s="373" t="str">
        <f aca="true" t="shared" si="74" ref="R268:R277">IF(S268="","",IF(OR(S268="国",S268="県",S268="市町",S268="組合その他"),"（公立）","（私立）"))</f>
        <v>（公立）</v>
      </c>
      <c r="S268" s="661" t="s">
        <v>273</v>
      </c>
      <c r="V268" s="662">
        <f aca="true" t="shared" si="75" ref="V268:V277">IF(R268="（公立）",1,0)</f>
        <v>1</v>
      </c>
      <c r="W268" s="663">
        <f aca="true" t="shared" si="76" ref="W268:W277">IF(R268="（私立）",1,0)</f>
        <v>0</v>
      </c>
      <c r="X268" s="664">
        <f aca="true" t="shared" si="77" ref="X268:X277">IF(R268="（公立）",I268,0)</f>
        <v>20</v>
      </c>
      <c r="Y268" s="663">
        <f aca="true" t="shared" si="78" ref="Y268:Y273">IF(R268="（私立）",I268,0)</f>
        <v>0</v>
      </c>
    </row>
    <row r="269" spans="1:25" s="363" customFormat="1" ht="39.75" customHeight="1">
      <c r="A269" s="657">
        <f>M308</f>
        <v>10</v>
      </c>
      <c r="B269" s="365" t="s">
        <v>70</v>
      </c>
      <c r="C269" s="365" t="s">
        <v>71</v>
      </c>
      <c r="D269" s="365" t="s">
        <v>71</v>
      </c>
      <c r="E269" s="365" t="s">
        <v>2793</v>
      </c>
      <c r="F269" s="366" t="str">
        <f t="shared" si="73"/>
        <v>大島郡周防大島町久賀4468</v>
      </c>
      <c r="G269" s="366" t="s">
        <v>1303</v>
      </c>
      <c r="H269" s="367">
        <v>16923</v>
      </c>
      <c r="I269" s="401">
        <v>70</v>
      </c>
      <c r="J269" s="369" t="s">
        <v>1787</v>
      </c>
      <c r="K269" s="659" t="s">
        <v>251</v>
      </c>
      <c r="L269" s="660">
        <v>2</v>
      </c>
      <c r="M269" s="371" t="s">
        <v>360</v>
      </c>
      <c r="N269" s="371">
        <v>35305</v>
      </c>
      <c r="O269" s="371" t="s">
        <v>974</v>
      </c>
      <c r="P269" s="372" t="s">
        <v>72</v>
      </c>
      <c r="Q269" s="372" t="s">
        <v>73</v>
      </c>
      <c r="R269" s="373" t="str">
        <f t="shared" si="74"/>
        <v>（私立）</v>
      </c>
      <c r="S269" s="661" t="s">
        <v>277</v>
      </c>
      <c r="V269" s="662">
        <f t="shared" si="75"/>
        <v>0</v>
      </c>
      <c r="W269" s="663">
        <f t="shared" si="76"/>
        <v>1</v>
      </c>
      <c r="X269" s="664">
        <f t="shared" si="77"/>
        <v>0</v>
      </c>
      <c r="Y269" s="663">
        <f t="shared" si="78"/>
        <v>70</v>
      </c>
    </row>
    <row r="270" spans="1:25" s="363" customFormat="1" ht="39.75" customHeight="1">
      <c r="A270" s="665"/>
      <c r="B270" s="365" t="s">
        <v>76</v>
      </c>
      <c r="C270" s="365" t="s">
        <v>815</v>
      </c>
      <c r="D270" s="365" t="s">
        <v>382</v>
      </c>
      <c r="E270" s="365" t="s">
        <v>815</v>
      </c>
      <c r="F270" s="366" t="str">
        <f t="shared" si="73"/>
        <v>大島郡周防大島町大字戸田955</v>
      </c>
      <c r="G270" s="366" t="s">
        <v>1304</v>
      </c>
      <c r="H270" s="367">
        <v>17624</v>
      </c>
      <c r="I270" s="401">
        <v>60</v>
      </c>
      <c r="J270" s="369" t="s">
        <v>1788</v>
      </c>
      <c r="K270" s="659" t="s">
        <v>251</v>
      </c>
      <c r="L270" s="660">
        <v>2</v>
      </c>
      <c r="M270" s="371" t="s">
        <v>360</v>
      </c>
      <c r="N270" s="371">
        <v>35305</v>
      </c>
      <c r="O270" s="371" t="s">
        <v>974</v>
      </c>
      <c r="P270" s="372" t="s">
        <v>77</v>
      </c>
      <c r="Q270" s="372" t="s">
        <v>78</v>
      </c>
      <c r="R270" s="373" t="str">
        <f t="shared" si="74"/>
        <v>（私立）</v>
      </c>
      <c r="S270" s="661" t="s">
        <v>277</v>
      </c>
      <c r="V270" s="662">
        <f t="shared" si="75"/>
        <v>0</v>
      </c>
      <c r="W270" s="663">
        <f t="shared" si="76"/>
        <v>1</v>
      </c>
      <c r="X270" s="664">
        <f t="shared" si="77"/>
        <v>0</v>
      </c>
      <c r="Y270" s="663">
        <f t="shared" si="78"/>
        <v>60</v>
      </c>
    </row>
    <row r="271" spans="1:25" s="363" customFormat="1" ht="42" customHeight="1">
      <c r="A271" s="665"/>
      <c r="B271" s="365" t="s">
        <v>79</v>
      </c>
      <c r="C271" s="365" t="s">
        <v>816</v>
      </c>
      <c r="D271" s="365" t="s">
        <v>817</v>
      </c>
      <c r="E271" s="365" t="s">
        <v>818</v>
      </c>
      <c r="F271" s="366" t="str">
        <f t="shared" si="73"/>
        <v>大島郡周防大島町大字小松749-11</v>
      </c>
      <c r="G271" s="366" t="s">
        <v>1305</v>
      </c>
      <c r="H271" s="367">
        <v>17624</v>
      </c>
      <c r="I271" s="401">
        <v>20</v>
      </c>
      <c r="J271" s="369" t="s">
        <v>4043</v>
      </c>
      <c r="K271" s="659" t="s">
        <v>251</v>
      </c>
      <c r="L271" s="660">
        <v>2</v>
      </c>
      <c r="M271" s="371" t="s">
        <v>360</v>
      </c>
      <c r="N271" s="371">
        <v>35305</v>
      </c>
      <c r="O271" s="371" t="s">
        <v>974</v>
      </c>
      <c r="P271" s="372" t="s">
        <v>2067</v>
      </c>
      <c r="Q271" s="372" t="s">
        <v>80</v>
      </c>
      <c r="R271" s="373" t="str">
        <f t="shared" si="74"/>
        <v>（私立）</v>
      </c>
      <c r="S271" s="661" t="s">
        <v>271</v>
      </c>
      <c r="V271" s="662">
        <f t="shared" si="75"/>
        <v>0</v>
      </c>
      <c r="W271" s="663">
        <f t="shared" si="76"/>
        <v>1</v>
      </c>
      <c r="X271" s="664">
        <f t="shared" si="77"/>
        <v>0</v>
      </c>
      <c r="Y271" s="663">
        <f t="shared" si="78"/>
        <v>20</v>
      </c>
    </row>
    <row r="272" spans="1:25" s="363" customFormat="1" ht="39.75" customHeight="1">
      <c r="A272" s="665"/>
      <c r="B272" s="365" t="s">
        <v>84</v>
      </c>
      <c r="C272" s="365" t="s">
        <v>2068</v>
      </c>
      <c r="D272" s="365" t="s">
        <v>2069</v>
      </c>
      <c r="E272" s="365" t="s">
        <v>2068</v>
      </c>
      <c r="F272" s="366" t="str">
        <f t="shared" si="73"/>
        <v>大島郡周防大島町大字外入1566</v>
      </c>
      <c r="G272" s="366" t="s">
        <v>1306</v>
      </c>
      <c r="H272" s="367">
        <v>18233</v>
      </c>
      <c r="I272" s="658">
        <v>20</v>
      </c>
      <c r="J272" s="369" t="s">
        <v>1789</v>
      </c>
      <c r="K272" s="659" t="s">
        <v>251</v>
      </c>
      <c r="L272" s="660">
        <v>2</v>
      </c>
      <c r="M272" s="371" t="s">
        <v>360</v>
      </c>
      <c r="N272" s="371">
        <v>35305</v>
      </c>
      <c r="O272" s="371" t="s">
        <v>974</v>
      </c>
      <c r="P272" s="372" t="s">
        <v>85</v>
      </c>
      <c r="Q272" s="372" t="s">
        <v>86</v>
      </c>
      <c r="R272" s="373" t="str">
        <f t="shared" si="74"/>
        <v>（私立）</v>
      </c>
      <c r="S272" s="661" t="s">
        <v>277</v>
      </c>
      <c r="V272" s="662">
        <f t="shared" si="75"/>
        <v>0</v>
      </c>
      <c r="W272" s="663">
        <f t="shared" si="76"/>
        <v>1</v>
      </c>
      <c r="X272" s="664">
        <f t="shared" si="77"/>
        <v>0</v>
      </c>
      <c r="Y272" s="663">
        <f t="shared" si="78"/>
        <v>20</v>
      </c>
    </row>
    <row r="273" spans="1:25" s="363" customFormat="1" ht="39.75" customHeight="1">
      <c r="A273" s="665"/>
      <c r="B273" s="365" t="s">
        <v>81</v>
      </c>
      <c r="C273" s="365" t="s">
        <v>48</v>
      </c>
      <c r="D273" s="365" t="s">
        <v>1517</v>
      </c>
      <c r="E273" s="365" t="s">
        <v>3545</v>
      </c>
      <c r="F273" s="366" t="str">
        <f t="shared" si="73"/>
        <v>大島郡周防大島町大字森第589</v>
      </c>
      <c r="G273" s="366" t="s">
        <v>1308</v>
      </c>
      <c r="H273" s="367">
        <v>18415</v>
      </c>
      <c r="I273" s="658">
        <v>20</v>
      </c>
      <c r="J273" s="369" t="s">
        <v>1790</v>
      </c>
      <c r="K273" s="659" t="s">
        <v>251</v>
      </c>
      <c r="L273" s="660">
        <v>2</v>
      </c>
      <c r="M273" s="371" t="s">
        <v>360</v>
      </c>
      <c r="N273" s="371">
        <v>35305</v>
      </c>
      <c r="O273" s="371" t="s">
        <v>974</v>
      </c>
      <c r="P273" s="372" t="s">
        <v>82</v>
      </c>
      <c r="Q273" s="372" t="s">
        <v>83</v>
      </c>
      <c r="R273" s="373" t="str">
        <f t="shared" si="74"/>
        <v>（私立）</v>
      </c>
      <c r="S273" s="661" t="s">
        <v>277</v>
      </c>
      <c r="V273" s="662">
        <f t="shared" si="75"/>
        <v>0</v>
      </c>
      <c r="W273" s="663">
        <f t="shared" si="76"/>
        <v>1</v>
      </c>
      <c r="X273" s="664">
        <f t="shared" si="77"/>
        <v>0</v>
      </c>
      <c r="Y273" s="663">
        <f t="shared" si="78"/>
        <v>20</v>
      </c>
    </row>
    <row r="274" spans="1:25" s="363" customFormat="1" ht="39.75" customHeight="1">
      <c r="A274" s="665"/>
      <c r="B274" s="365" t="s">
        <v>87</v>
      </c>
      <c r="C274" s="365" t="s">
        <v>88</v>
      </c>
      <c r="D274" s="365" t="s">
        <v>88</v>
      </c>
      <c r="E274" s="365" t="s">
        <v>88</v>
      </c>
      <c r="F274" s="366" t="str">
        <f t="shared" si="73"/>
        <v>大島郡周防大島町大字西安下庄2651</v>
      </c>
      <c r="G274" s="366" t="s">
        <v>1307</v>
      </c>
      <c r="H274" s="367">
        <v>19085</v>
      </c>
      <c r="I274" s="401">
        <v>20</v>
      </c>
      <c r="J274" s="369" t="s">
        <v>1791</v>
      </c>
      <c r="K274" s="659" t="s">
        <v>251</v>
      </c>
      <c r="L274" s="660">
        <v>2</v>
      </c>
      <c r="M274" s="371" t="s">
        <v>360</v>
      </c>
      <c r="N274" s="371">
        <v>35305</v>
      </c>
      <c r="O274" s="371" t="s">
        <v>974</v>
      </c>
      <c r="P274" s="372" t="s">
        <v>89</v>
      </c>
      <c r="Q274" s="372" t="s">
        <v>90</v>
      </c>
      <c r="R274" s="373" t="str">
        <f t="shared" si="74"/>
        <v>（私立）</v>
      </c>
      <c r="S274" s="661" t="s">
        <v>277</v>
      </c>
      <c r="V274" s="662">
        <f t="shared" si="75"/>
        <v>0</v>
      </c>
      <c r="W274" s="663">
        <f t="shared" si="76"/>
        <v>1</v>
      </c>
      <c r="X274" s="664">
        <f t="shared" si="77"/>
        <v>0</v>
      </c>
      <c r="Y274" s="663">
        <v>20</v>
      </c>
    </row>
    <row r="275" spans="1:25" s="363" customFormat="1" ht="39.75" customHeight="1">
      <c r="A275" s="665"/>
      <c r="B275" s="365" t="s">
        <v>74</v>
      </c>
      <c r="C275" s="365" t="s">
        <v>3912</v>
      </c>
      <c r="D275" s="365" t="s">
        <v>3406</v>
      </c>
      <c r="E275" s="365" t="s">
        <v>3406</v>
      </c>
      <c r="F275" s="366" t="str">
        <f t="shared" si="73"/>
        <v>大島郡周防大島町大字東屋代6-1</v>
      </c>
      <c r="G275" s="366" t="s">
        <v>1309</v>
      </c>
      <c r="H275" s="367">
        <v>19353</v>
      </c>
      <c r="I275" s="401">
        <v>30</v>
      </c>
      <c r="J275" s="369" t="s">
        <v>1792</v>
      </c>
      <c r="K275" s="659" t="s">
        <v>251</v>
      </c>
      <c r="L275" s="660">
        <v>2</v>
      </c>
      <c r="M275" s="371" t="s">
        <v>360</v>
      </c>
      <c r="N275" s="371">
        <v>35305</v>
      </c>
      <c r="O275" s="371" t="s">
        <v>974</v>
      </c>
      <c r="P275" s="372" t="s">
        <v>1793</v>
      </c>
      <c r="Q275" s="372" t="s">
        <v>75</v>
      </c>
      <c r="R275" s="373" t="str">
        <f t="shared" si="74"/>
        <v>（私立）</v>
      </c>
      <c r="S275" s="661" t="s">
        <v>277</v>
      </c>
      <c r="V275" s="662">
        <f t="shared" si="75"/>
        <v>0</v>
      </c>
      <c r="W275" s="663">
        <f t="shared" si="76"/>
        <v>1</v>
      </c>
      <c r="X275" s="664">
        <f t="shared" si="77"/>
        <v>0</v>
      </c>
      <c r="Y275" s="663">
        <f>IF(R275="（私立）",I275,0)</f>
        <v>30</v>
      </c>
    </row>
    <row r="276" spans="1:25" s="363" customFormat="1" ht="39.75" customHeight="1">
      <c r="A276" s="665"/>
      <c r="B276" s="365" t="s">
        <v>91</v>
      </c>
      <c r="C276" s="365" t="s">
        <v>92</v>
      </c>
      <c r="D276" s="365" t="s">
        <v>92</v>
      </c>
      <c r="E276" s="365" t="s">
        <v>2154</v>
      </c>
      <c r="F276" s="366" t="str">
        <f>O276&amp;P276</f>
        <v>大島郡周防大島町東安下庄1556</v>
      </c>
      <c r="G276" s="366" t="s">
        <v>1310</v>
      </c>
      <c r="H276" s="367">
        <v>19450</v>
      </c>
      <c r="I276" s="658">
        <v>20</v>
      </c>
      <c r="J276" s="369" t="s">
        <v>1794</v>
      </c>
      <c r="K276" s="659" t="s">
        <v>251</v>
      </c>
      <c r="L276" s="660">
        <v>2</v>
      </c>
      <c r="M276" s="371" t="s">
        <v>360</v>
      </c>
      <c r="N276" s="371">
        <v>35305</v>
      </c>
      <c r="O276" s="371" t="s">
        <v>974</v>
      </c>
      <c r="P276" s="372" t="s">
        <v>3110</v>
      </c>
      <c r="Q276" s="372" t="s">
        <v>3111</v>
      </c>
      <c r="R276" s="373" t="str">
        <f>IF(S276="","",IF(OR(S276="国",S276="県",S276="市町",S276="組合その他"),"（公立）","（私立）"))</f>
        <v>（私立）</v>
      </c>
      <c r="S276" s="661" t="s">
        <v>277</v>
      </c>
      <c r="V276" s="662">
        <f>IF(R276="（公立）",1,0)</f>
        <v>0</v>
      </c>
      <c r="W276" s="663">
        <f>IF(R276="（私立）",1,0)</f>
        <v>1</v>
      </c>
      <c r="X276" s="664">
        <f>IF(R276="（公立）",I276,0)</f>
        <v>0</v>
      </c>
      <c r="Y276" s="663">
        <f>IF(R276="（私立）",I276,0)</f>
        <v>20</v>
      </c>
    </row>
    <row r="277" spans="1:25" s="363" customFormat="1" ht="39.75" customHeight="1">
      <c r="A277" s="669"/>
      <c r="B277" s="365" t="s">
        <v>3112</v>
      </c>
      <c r="C277" s="365" t="s">
        <v>3113</v>
      </c>
      <c r="D277" s="365" t="s">
        <v>3114</v>
      </c>
      <c r="E277" s="365" t="s">
        <v>1910</v>
      </c>
      <c r="F277" s="366" t="str">
        <f>O277&amp;P277</f>
        <v>大島郡周防大島町大字土居10830-7</v>
      </c>
      <c r="G277" s="366" t="s">
        <v>1302</v>
      </c>
      <c r="H277" s="367">
        <v>44287</v>
      </c>
      <c r="I277" s="401">
        <v>30</v>
      </c>
      <c r="J277" s="369" t="s">
        <v>1785</v>
      </c>
      <c r="K277" s="659" t="s">
        <v>3109</v>
      </c>
      <c r="L277" s="660">
        <v>1</v>
      </c>
      <c r="M277" s="371" t="s">
        <v>360</v>
      </c>
      <c r="N277" s="371">
        <v>35305</v>
      </c>
      <c r="O277" s="371" t="s">
        <v>974</v>
      </c>
      <c r="P277" s="372" t="s">
        <v>3115</v>
      </c>
      <c r="Q277" s="372" t="s">
        <v>3116</v>
      </c>
      <c r="R277" s="373" t="str">
        <f t="shared" si="74"/>
        <v>（私立）</v>
      </c>
      <c r="S277" s="696" t="s">
        <v>276</v>
      </c>
      <c r="V277" s="662">
        <f t="shared" si="75"/>
        <v>0</v>
      </c>
      <c r="W277" s="663">
        <f t="shared" si="76"/>
        <v>1</v>
      </c>
      <c r="X277" s="664">
        <f t="shared" si="77"/>
        <v>0</v>
      </c>
      <c r="Y277" s="663">
        <f>IF(R277="（私立）",I277,0)</f>
        <v>30</v>
      </c>
    </row>
    <row r="278" spans="1:25" s="363" customFormat="1" ht="34.5" customHeight="1">
      <c r="A278" s="669" t="s">
        <v>93</v>
      </c>
      <c r="B278" s="366"/>
      <c r="C278" s="671" t="str">
        <f>"〔施設"&amp;M323&amp;"（公立"&amp;H323&amp;"、"&amp;"私立"&amp;I323&amp;"）"&amp;"  定員"&amp;N323&amp;"（公立"&amp;J323&amp;"、私立"&amp;K323&amp;"）〕"</f>
        <v>〔施設9（公立3、私立6）  定員580（公立160、私立420）〕</v>
      </c>
      <c r="D278" s="366"/>
      <c r="E278" s="366"/>
      <c r="F278" s="366"/>
      <c r="G278" s="366"/>
      <c r="H278" s="367"/>
      <c r="I278" s="658"/>
      <c r="J278" s="369"/>
      <c r="K278" s="659" t="s">
        <v>251</v>
      </c>
      <c r="L278" s="672"/>
      <c r="M278" s="673"/>
      <c r="N278" s="673"/>
      <c r="O278" s="673"/>
      <c r="P278" s="674"/>
      <c r="Q278" s="674"/>
      <c r="R278" s="675"/>
      <c r="S278" s="676"/>
      <c r="V278" s="662"/>
      <c r="W278" s="663"/>
      <c r="X278" s="664"/>
      <c r="Y278" s="663"/>
    </row>
    <row r="279" spans="1:25" s="363" customFormat="1" ht="39.75" customHeight="1">
      <c r="A279" s="665" t="s">
        <v>289</v>
      </c>
      <c r="B279" s="365" t="s">
        <v>98</v>
      </c>
      <c r="C279" s="365" t="s">
        <v>2345</v>
      </c>
      <c r="D279" s="365" t="s">
        <v>2345</v>
      </c>
      <c r="E279" s="365" t="s">
        <v>2345</v>
      </c>
      <c r="F279" s="366" t="str">
        <f aca="true" t="shared" si="79" ref="F279:F287">O279&amp;P279</f>
        <v>熊毛郡上関町大字長島440</v>
      </c>
      <c r="G279" s="366" t="s">
        <v>1312</v>
      </c>
      <c r="H279" s="367">
        <v>17868</v>
      </c>
      <c r="I279" s="401">
        <v>30</v>
      </c>
      <c r="J279" s="369" t="s">
        <v>1795</v>
      </c>
      <c r="K279" s="659" t="s">
        <v>251</v>
      </c>
      <c r="L279" s="715">
        <v>2</v>
      </c>
      <c r="M279" s="410" t="s">
        <v>360</v>
      </c>
      <c r="N279" s="410" t="s">
        <v>95</v>
      </c>
      <c r="O279" s="410" t="s">
        <v>975</v>
      </c>
      <c r="P279" s="411" t="s">
        <v>99</v>
      </c>
      <c r="Q279" s="411" t="s">
        <v>3127</v>
      </c>
      <c r="R279" s="412" t="str">
        <f>IF(S279="","",IF(OR(S279="国",S279="県",S279="市町",S279="組合その他"),"（公立）","（私立）"))</f>
        <v>（私立）</v>
      </c>
      <c r="S279" s="700" t="s">
        <v>277</v>
      </c>
      <c r="V279" s="662">
        <f>IF(R279="（公立）",1,0)</f>
        <v>0</v>
      </c>
      <c r="W279" s="663">
        <f>IF(R279="（私立）",1,0)</f>
        <v>1</v>
      </c>
      <c r="X279" s="664">
        <f>IF(R279="（公立）",I279,0)</f>
        <v>0</v>
      </c>
      <c r="Y279" s="663">
        <f>IF(R279="（私立）",I279,0)</f>
        <v>30</v>
      </c>
    </row>
    <row r="280" spans="1:25" s="363" customFormat="1" ht="39.75" customHeight="1">
      <c r="A280" s="716">
        <f>M310</f>
        <v>2</v>
      </c>
      <c r="B280" s="388" t="s">
        <v>94</v>
      </c>
      <c r="C280" s="388" t="str">
        <f>E280</f>
        <v>玉木光宏</v>
      </c>
      <c r="D280" s="365" t="str">
        <f>E280</f>
        <v>玉木光宏</v>
      </c>
      <c r="E280" s="365" t="s">
        <v>383</v>
      </c>
      <c r="F280" s="366" t="str">
        <f t="shared" si="79"/>
        <v>熊毛郡上関町大字長島644</v>
      </c>
      <c r="G280" s="366" t="s">
        <v>1312</v>
      </c>
      <c r="H280" s="367">
        <v>41238</v>
      </c>
      <c r="I280" s="658">
        <v>20</v>
      </c>
      <c r="J280" s="369" t="s">
        <v>1796</v>
      </c>
      <c r="K280" s="659" t="s">
        <v>251</v>
      </c>
      <c r="L280" s="660">
        <v>2</v>
      </c>
      <c r="M280" s="371" t="s">
        <v>360</v>
      </c>
      <c r="N280" s="371" t="s">
        <v>95</v>
      </c>
      <c r="O280" s="371" t="s">
        <v>975</v>
      </c>
      <c r="P280" s="372" t="s">
        <v>96</v>
      </c>
      <c r="Q280" s="372" t="s">
        <v>97</v>
      </c>
      <c r="R280" s="373" t="str">
        <f>IF(S280="","",IF(OR(S280="国",S280="県",S280="市町",S280="組合その他"),"（公立）","（私立）"))</f>
        <v>（私立）</v>
      </c>
      <c r="S280" s="661" t="s">
        <v>277</v>
      </c>
      <c r="V280" s="662">
        <f>IF(R280="（公立）",1,0)</f>
        <v>0</v>
      </c>
      <c r="W280" s="663">
        <f>IF(R280="（私立）",1,0)</f>
        <v>1</v>
      </c>
      <c r="X280" s="664">
        <f>IF(R280="（公立）",I280,0)</f>
        <v>0</v>
      </c>
      <c r="Y280" s="663">
        <f>IF(R280="（私立）",I280,0)</f>
        <v>20</v>
      </c>
    </row>
    <row r="281" spans="1:25" s="363" customFormat="1" ht="39.75" customHeight="1">
      <c r="A281" s="714" t="s">
        <v>307</v>
      </c>
      <c r="B281" s="365" t="s">
        <v>3128</v>
      </c>
      <c r="C281" s="365" t="s">
        <v>100</v>
      </c>
      <c r="D281" s="365" t="s">
        <v>3129</v>
      </c>
      <c r="E281" s="365" t="s">
        <v>2489</v>
      </c>
      <c r="F281" s="366" t="str">
        <f t="shared" si="79"/>
        <v>熊毛郡田布施町大字宿井1039-3</v>
      </c>
      <c r="G281" s="366" t="s">
        <v>1313</v>
      </c>
      <c r="H281" s="367">
        <v>19998</v>
      </c>
      <c r="I281" s="401">
        <v>60</v>
      </c>
      <c r="J281" s="369" t="s">
        <v>1797</v>
      </c>
      <c r="K281" s="659" t="s">
        <v>251</v>
      </c>
      <c r="L281" s="717">
        <v>1</v>
      </c>
      <c r="M281" s="718" t="s">
        <v>360</v>
      </c>
      <c r="N281" s="718" t="s">
        <v>101</v>
      </c>
      <c r="O281" s="718" t="s">
        <v>976</v>
      </c>
      <c r="P281" s="719" t="s">
        <v>102</v>
      </c>
      <c r="Q281" s="719" t="s">
        <v>103</v>
      </c>
      <c r="R281" s="720" t="str">
        <f>IF(S281="","",IF(OR(S281="国",S281="県",S281="市町",S281="組合その他"),"（公立）","（私立）"))</f>
        <v>（公立）</v>
      </c>
      <c r="S281" s="721" t="s">
        <v>273</v>
      </c>
      <c r="V281" s="662">
        <f>IF(R281="（公立）",1,0)</f>
        <v>1</v>
      </c>
      <c r="W281" s="663">
        <f>IF(R281="（私立）",1,0)</f>
        <v>0</v>
      </c>
      <c r="X281" s="664">
        <f>IF(R281="（公立）",I281,0)</f>
        <v>60</v>
      </c>
      <c r="Y281" s="663">
        <f>IF(R281="（私立）",I281,0)</f>
        <v>0</v>
      </c>
    </row>
    <row r="282" spans="1:25" s="363" customFormat="1" ht="39.75" customHeight="1">
      <c r="A282" s="657">
        <f>M311</f>
        <v>4</v>
      </c>
      <c r="B282" s="365" t="s">
        <v>3130</v>
      </c>
      <c r="C282" s="365" t="s">
        <v>100</v>
      </c>
      <c r="D282" s="365" t="s">
        <v>100</v>
      </c>
      <c r="E282" s="365" t="s">
        <v>2490</v>
      </c>
      <c r="F282" s="366" t="str">
        <f t="shared" si="79"/>
        <v>熊毛郡田布施町大字麻郷3651-5</v>
      </c>
      <c r="G282" s="366" t="s">
        <v>1314</v>
      </c>
      <c r="H282" s="367">
        <v>21641</v>
      </c>
      <c r="I282" s="401">
        <v>60</v>
      </c>
      <c r="J282" s="369" t="s">
        <v>1798</v>
      </c>
      <c r="K282" s="659" t="s">
        <v>251</v>
      </c>
      <c r="L282" s="660">
        <v>1</v>
      </c>
      <c r="M282" s="667" t="s">
        <v>360</v>
      </c>
      <c r="N282" s="667" t="s">
        <v>101</v>
      </c>
      <c r="O282" s="667" t="s">
        <v>2282</v>
      </c>
      <c r="P282" s="372" t="s">
        <v>104</v>
      </c>
      <c r="Q282" s="372" t="s">
        <v>105</v>
      </c>
      <c r="R282" s="685" t="str">
        <f>IF(S282="","",IF(OR(S282="国",S282="県",S282="市町",S282="組合その他"),"（公立）","（私立）"))</f>
        <v>（公立）</v>
      </c>
      <c r="S282" s="661" t="s">
        <v>2283</v>
      </c>
      <c r="V282" s="662">
        <f>IF(R282="（公立）",1,0)</f>
        <v>1</v>
      </c>
      <c r="W282" s="663">
        <f>IF(R282="（私立）",1,0)</f>
        <v>0</v>
      </c>
      <c r="X282" s="664">
        <f>IF(R282="（公立）",I282,0)</f>
        <v>60</v>
      </c>
      <c r="Y282" s="663">
        <f>IF(R282="（私立）",I282,0)</f>
        <v>0</v>
      </c>
    </row>
    <row r="283" spans="1:25" s="363" customFormat="1" ht="42" customHeight="1">
      <c r="A283" s="714"/>
      <c r="B283" s="365" t="s">
        <v>3132</v>
      </c>
      <c r="C283" s="365" t="s">
        <v>2284</v>
      </c>
      <c r="D283" s="365" t="s">
        <v>2285</v>
      </c>
      <c r="E283" s="365" t="s">
        <v>2155</v>
      </c>
      <c r="F283" s="366" t="str">
        <f t="shared" si="79"/>
        <v>熊毛郡田布施町大字下田布施419-6</v>
      </c>
      <c r="G283" s="366" t="s">
        <v>1315</v>
      </c>
      <c r="H283" s="367">
        <v>25659</v>
      </c>
      <c r="I283" s="401">
        <v>150</v>
      </c>
      <c r="J283" s="369" t="s">
        <v>1799</v>
      </c>
      <c r="K283" s="659" t="s">
        <v>251</v>
      </c>
      <c r="L283" s="660">
        <v>2</v>
      </c>
      <c r="M283" s="667" t="s">
        <v>360</v>
      </c>
      <c r="N283" s="667" t="s">
        <v>101</v>
      </c>
      <c r="O283" s="667" t="s">
        <v>2282</v>
      </c>
      <c r="P283" s="372" t="s">
        <v>106</v>
      </c>
      <c r="Q283" s="372" t="s">
        <v>3133</v>
      </c>
      <c r="R283" s="685" t="str">
        <f>IF(S283="","",IF(OR(S283="国",S283="県",S283="市町",S283="組合その他"),"（公立）","（私立）"))</f>
        <v>（私立）</v>
      </c>
      <c r="S283" s="661" t="s">
        <v>2286</v>
      </c>
      <c r="V283" s="662">
        <f>IF(R283="（公立）",1,0)</f>
        <v>0</v>
      </c>
      <c r="W283" s="663">
        <f>IF(R283="（私立）",1,0)</f>
        <v>1</v>
      </c>
      <c r="X283" s="664">
        <f>IF(R283="（公立）",I283,0)</f>
        <v>0</v>
      </c>
      <c r="Y283" s="663">
        <f>IF(R283="（私立）",I283,0)</f>
        <v>150</v>
      </c>
    </row>
    <row r="284" spans="1:25" s="363" customFormat="1" ht="42" customHeight="1">
      <c r="A284" s="657"/>
      <c r="B284" s="365" t="s">
        <v>3134</v>
      </c>
      <c r="C284" s="365" t="s">
        <v>2284</v>
      </c>
      <c r="D284" s="365" t="s">
        <v>2287</v>
      </c>
      <c r="E284" s="365" t="s">
        <v>2156</v>
      </c>
      <c r="F284" s="366" t="str">
        <f t="shared" si="79"/>
        <v>熊毛郡田布施町大字下田布施425-1</v>
      </c>
      <c r="G284" s="366" t="s">
        <v>1315</v>
      </c>
      <c r="H284" s="367">
        <v>25659</v>
      </c>
      <c r="I284" s="401">
        <v>50</v>
      </c>
      <c r="J284" s="369" t="s">
        <v>1800</v>
      </c>
      <c r="K284" s="659" t="s">
        <v>251</v>
      </c>
      <c r="L284" s="660">
        <v>2</v>
      </c>
      <c r="M284" s="667" t="s">
        <v>360</v>
      </c>
      <c r="N284" s="667" t="s">
        <v>101</v>
      </c>
      <c r="O284" s="667" t="s">
        <v>2282</v>
      </c>
      <c r="P284" s="372" t="s">
        <v>4044</v>
      </c>
      <c r="Q284" s="372" t="s">
        <v>3135</v>
      </c>
      <c r="R284" s="685" t="str">
        <f>IF(S284="","",IF(OR(S284="国",S284="県",S284="市町",S284="組合その他"),"（公立）","（私立）"))</f>
        <v>（私立）</v>
      </c>
      <c r="S284" s="661" t="s">
        <v>2286</v>
      </c>
      <c r="V284" s="662">
        <f>IF(R284="（公立）",1,0)</f>
        <v>0</v>
      </c>
      <c r="W284" s="663">
        <f>IF(R284="（私立）",1,0)</f>
        <v>1</v>
      </c>
      <c r="X284" s="664">
        <f>IF(R284="（公立）",I284,0)</f>
        <v>0</v>
      </c>
      <c r="Y284" s="663">
        <f>IF(R284="（私立）",I284,0)</f>
        <v>50</v>
      </c>
    </row>
    <row r="285" spans="1:25" s="363" customFormat="1" ht="39.75" customHeight="1">
      <c r="A285" s="713" t="s">
        <v>290</v>
      </c>
      <c r="B285" s="365" t="s">
        <v>3131</v>
      </c>
      <c r="C285" s="365" t="s">
        <v>144</v>
      </c>
      <c r="D285" s="365" t="s">
        <v>144</v>
      </c>
      <c r="E285" s="365" t="s">
        <v>2503</v>
      </c>
      <c r="F285" s="366" t="str">
        <f t="shared" si="79"/>
        <v>熊毛郡平生町佐賀1525-1</v>
      </c>
      <c r="G285" s="366" t="s">
        <v>1317</v>
      </c>
      <c r="H285" s="367">
        <v>19480</v>
      </c>
      <c r="I285" s="401">
        <v>40</v>
      </c>
      <c r="J285" s="369" t="s">
        <v>1801</v>
      </c>
      <c r="K285" s="659"/>
      <c r="L285" s="660">
        <v>1</v>
      </c>
      <c r="M285" s="371" t="s">
        <v>360</v>
      </c>
      <c r="N285" s="371" t="s">
        <v>143</v>
      </c>
      <c r="O285" s="371" t="s">
        <v>977</v>
      </c>
      <c r="P285" s="372" t="s">
        <v>107</v>
      </c>
      <c r="Q285" s="372" t="s">
        <v>108</v>
      </c>
      <c r="R285" s="373" t="str">
        <f>IF(S285="","",IF(OR(S285="国",S285="県",S285="市町",S285="組合その他"),"（公立）","（私立）"))</f>
        <v>（公立）</v>
      </c>
      <c r="S285" s="661" t="s">
        <v>273</v>
      </c>
      <c r="V285" s="662">
        <f>IF(R285="（公立）",1,0)</f>
        <v>1</v>
      </c>
      <c r="W285" s="663">
        <f>IF(R285="（私立）",1,0)</f>
        <v>0</v>
      </c>
      <c r="X285" s="664">
        <f>IF(R285="（公立）",I285,0)</f>
        <v>40</v>
      </c>
      <c r="Y285" s="663">
        <f>IF(R285="（私立）",I285,0)</f>
        <v>0</v>
      </c>
    </row>
    <row r="286" spans="1:25" s="363" customFormat="1" ht="42" customHeight="1">
      <c r="A286" s="722">
        <f>M312</f>
        <v>3</v>
      </c>
      <c r="B286" s="365" t="s">
        <v>109</v>
      </c>
      <c r="C286" s="365" t="s">
        <v>3117</v>
      </c>
      <c r="D286" s="365" t="s">
        <v>4045</v>
      </c>
      <c r="E286" s="365" t="s">
        <v>3546</v>
      </c>
      <c r="F286" s="366" t="str">
        <f t="shared" si="79"/>
        <v>熊毛郡平生町曽根757-1</v>
      </c>
      <c r="G286" s="366" t="s">
        <v>1318</v>
      </c>
      <c r="H286" s="367">
        <v>37347</v>
      </c>
      <c r="I286" s="401">
        <v>50</v>
      </c>
      <c r="J286" s="369" t="s">
        <v>1802</v>
      </c>
      <c r="K286" s="659" t="s">
        <v>251</v>
      </c>
      <c r="L286" s="660">
        <v>2</v>
      </c>
      <c r="M286" s="371" t="s">
        <v>360</v>
      </c>
      <c r="N286" s="371" t="s">
        <v>143</v>
      </c>
      <c r="O286" s="371" t="s">
        <v>977</v>
      </c>
      <c r="P286" s="372" t="s">
        <v>110</v>
      </c>
      <c r="Q286" s="372" t="s">
        <v>111</v>
      </c>
      <c r="R286" s="373" t="str">
        <f>IF(S286="","",IF(OR(S286="国",S286="県",S286="市町",S286="組合その他"),"（公立）","（私立）"))</f>
        <v>（私立）</v>
      </c>
      <c r="S286" s="661" t="s">
        <v>271</v>
      </c>
      <c r="V286" s="662">
        <f>IF(R286="（公立）",1,0)</f>
        <v>0</v>
      </c>
      <c r="W286" s="663">
        <f>IF(R286="（私立）",1,0)</f>
        <v>1</v>
      </c>
      <c r="X286" s="664">
        <f>IF(R286="（公立）",I286,0)</f>
        <v>0</v>
      </c>
      <c r="Y286" s="663">
        <f>IF(R286="（私立）",I286,0)</f>
        <v>50</v>
      </c>
    </row>
    <row r="287" spans="1:25" s="363" customFormat="1" ht="42" customHeight="1">
      <c r="A287" s="665"/>
      <c r="B287" s="365" t="s">
        <v>1869</v>
      </c>
      <c r="C287" s="365" t="s">
        <v>3117</v>
      </c>
      <c r="D287" s="365" t="s">
        <v>4045</v>
      </c>
      <c r="E287" s="365" t="s">
        <v>3547</v>
      </c>
      <c r="F287" s="366" t="str">
        <f t="shared" si="79"/>
        <v>熊毛郡平生町平生村1357-1</v>
      </c>
      <c r="G287" s="366" t="s">
        <v>1316</v>
      </c>
      <c r="H287" s="367" t="s">
        <v>1868</v>
      </c>
      <c r="I287" s="401">
        <v>120</v>
      </c>
      <c r="J287" s="369" t="s">
        <v>3136</v>
      </c>
      <c r="K287" s="659"/>
      <c r="L287" s="680">
        <v>2</v>
      </c>
      <c r="M287" s="701" t="s">
        <v>1870</v>
      </c>
      <c r="N287" s="371" t="s">
        <v>1875</v>
      </c>
      <c r="O287" s="371" t="s">
        <v>977</v>
      </c>
      <c r="P287" s="372" t="s">
        <v>3118</v>
      </c>
      <c r="Q287" s="504" t="s">
        <v>3119</v>
      </c>
      <c r="R287" s="373" t="str">
        <f>IF(S287="","",IF(OR(S287="国",S287="県",S287="市町",S287="組合その他"),"（公立）","（私立）"))</f>
        <v>（私立）</v>
      </c>
      <c r="S287" s="661" t="s">
        <v>271</v>
      </c>
      <c r="V287" s="662">
        <v>0</v>
      </c>
      <c r="W287" s="663">
        <v>1</v>
      </c>
      <c r="X287" s="664">
        <v>0</v>
      </c>
      <c r="Y287" s="663">
        <v>120</v>
      </c>
    </row>
    <row r="288" spans="1:25" s="363" customFormat="1" ht="34.5" customHeight="1">
      <c r="A288" s="713" t="s">
        <v>119</v>
      </c>
      <c r="B288" s="366"/>
      <c r="C288" s="671" t="str">
        <f>"〔施設"&amp;M325&amp;"（公立"&amp;H325&amp;"、"&amp;"私立"&amp;I325&amp;"）"&amp;"  定員"&amp;N325&amp;"（公立"&amp;J325&amp;"、私立"&amp;K325&amp;"）〕"</f>
        <v>〔施設1（公立1、私立0）  定員90（公立90、私立0）〕</v>
      </c>
      <c r="D288" s="366"/>
      <c r="E288" s="366"/>
      <c r="F288" s="366"/>
      <c r="G288" s="366"/>
      <c r="H288" s="367"/>
      <c r="I288" s="658"/>
      <c r="J288" s="369"/>
      <c r="K288" s="659"/>
      <c r="L288" s="672"/>
      <c r="M288" s="673"/>
      <c r="N288" s="673"/>
      <c r="O288" s="673"/>
      <c r="P288" s="674"/>
      <c r="Q288" s="674"/>
      <c r="R288" s="675"/>
      <c r="S288" s="676"/>
      <c r="T288" s="430"/>
      <c r="U288" s="430"/>
      <c r="V288" s="662"/>
      <c r="W288" s="663"/>
      <c r="X288" s="664"/>
      <c r="Y288" s="663"/>
    </row>
    <row r="289" spans="1:25" s="430" customFormat="1" ht="39.75" customHeight="1" thickBot="1">
      <c r="A289" s="723" t="s">
        <v>293</v>
      </c>
      <c r="B289" s="376" t="s">
        <v>3120</v>
      </c>
      <c r="C289" s="376" t="s">
        <v>357</v>
      </c>
      <c r="D289" s="376" t="s">
        <v>357</v>
      </c>
      <c r="E289" s="376" t="s">
        <v>3548</v>
      </c>
      <c r="F289" s="377" t="str">
        <f>O289&amp;P289</f>
        <v>阿武郡阿武町大字奈古3066-2</v>
      </c>
      <c r="G289" s="724" t="s">
        <v>1319</v>
      </c>
      <c r="H289" s="725">
        <v>19114</v>
      </c>
      <c r="I289" s="726">
        <v>90</v>
      </c>
      <c r="J289" s="727" t="s">
        <v>1803</v>
      </c>
      <c r="K289" s="728" t="s">
        <v>251</v>
      </c>
      <c r="L289" s="729">
        <v>1</v>
      </c>
      <c r="M289" s="382" t="s">
        <v>360</v>
      </c>
      <c r="N289" s="384" t="s">
        <v>356</v>
      </c>
      <c r="O289" s="730" t="s">
        <v>978</v>
      </c>
      <c r="P289" s="384" t="s">
        <v>120</v>
      </c>
      <c r="Q289" s="384" t="s">
        <v>121</v>
      </c>
      <c r="R289" s="384" t="str">
        <f>IF(S289="","",IF(OR(S289="国",S289="県",S289="市町",S289="組合その他"),"（公立）","（私立）"))</f>
        <v>（公立）</v>
      </c>
      <c r="S289" s="731" t="s">
        <v>273</v>
      </c>
      <c r="V289" s="662">
        <f>IF(R289="（公立）",1,0)</f>
        <v>1</v>
      </c>
      <c r="W289" s="663">
        <f>IF(R289="（私立）",1,0)</f>
        <v>0</v>
      </c>
      <c r="X289" s="664">
        <f>IF(R289="（公立）",I289,0)</f>
        <v>90</v>
      </c>
      <c r="Y289" s="663">
        <f>IF(R289="（私立）",I289,0)</f>
        <v>0</v>
      </c>
    </row>
    <row r="290" spans="1:25" s="51" customFormat="1" ht="39.75" customHeight="1" thickTop="1">
      <c r="A290" s="238"/>
      <c r="B290" s="51">
        <f>COUNTA(B10:B289)</f>
        <v>265</v>
      </c>
      <c r="C290" s="49"/>
      <c r="D290" s="49"/>
      <c r="E290" s="49"/>
      <c r="F290" s="49"/>
      <c r="G290" s="49"/>
      <c r="H290" s="168"/>
      <c r="I290" s="220">
        <f>SUM(I10:I289)</f>
        <v>22779</v>
      </c>
      <c r="J290" s="49"/>
      <c r="K290" s="168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170">
        <f>SUM(V10:V289)</f>
        <v>85</v>
      </c>
      <c r="W290" s="171">
        <f>SUM(W10:W289)</f>
        <v>180</v>
      </c>
      <c r="X290" s="172">
        <f>SUM(X10:X289)</f>
        <v>6745</v>
      </c>
      <c r="Y290" s="171">
        <f>SUM(Y10:Y289)</f>
        <v>16034</v>
      </c>
    </row>
    <row r="291" spans="1:16" ht="14.25" customHeight="1" thickBot="1">
      <c r="A291" s="239"/>
      <c r="B291" s="69" t="s">
        <v>278</v>
      </c>
      <c r="D291" s="70" t="s">
        <v>302</v>
      </c>
      <c r="I291" s="169" t="s">
        <v>280</v>
      </c>
      <c r="P291" s="70" t="s">
        <v>281</v>
      </c>
    </row>
    <row r="292" spans="1:19" ht="14.25" customHeight="1" thickTop="1">
      <c r="A292" s="49"/>
      <c r="D292" s="71" t="s">
        <v>259</v>
      </c>
      <c r="E292" s="72">
        <f aca="true" t="shared" si="80" ref="E292:E304">COUNTIF($O$10:$O$289,D292)</f>
        <v>34</v>
      </c>
      <c r="G292" s="70" t="s">
        <v>122</v>
      </c>
      <c r="P292" s="73"/>
      <c r="Q292" s="74" t="s">
        <v>269</v>
      </c>
      <c r="R292" s="74" t="s">
        <v>260</v>
      </c>
      <c r="S292" s="75" t="s">
        <v>207</v>
      </c>
    </row>
    <row r="293" spans="1:19" ht="14.25" customHeight="1">
      <c r="A293" s="49"/>
      <c r="D293" s="76" t="s">
        <v>220</v>
      </c>
      <c r="E293" s="77">
        <f t="shared" si="80"/>
        <v>28</v>
      </c>
      <c r="G293" s="764"/>
      <c r="H293" s="761" t="s">
        <v>260</v>
      </c>
      <c r="I293" s="761"/>
      <c r="J293" s="761" t="s">
        <v>207</v>
      </c>
      <c r="K293" s="762"/>
      <c r="L293" s="173"/>
      <c r="M293" s="174" t="s">
        <v>123</v>
      </c>
      <c r="N293" s="147" t="s">
        <v>124</v>
      </c>
      <c r="P293" s="745" t="s">
        <v>262</v>
      </c>
      <c r="Q293" s="78" t="s">
        <v>270</v>
      </c>
      <c r="R293" s="276">
        <f aca="true" t="shared" si="81" ref="R293:R300">COUNTIF($S$10:$S$289,Q293)</f>
        <v>0</v>
      </c>
      <c r="S293" s="277">
        <f aca="true" t="shared" si="82" ref="S293:S300">SUMIF($S$10:$S$289,Q293,$I$10:$I$289)</f>
        <v>0</v>
      </c>
    </row>
    <row r="294" spans="1:19" ht="14.25" customHeight="1">
      <c r="A294" s="49"/>
      <c r="D294" s="76" t="s">
        <v>282</v>
      </c>
      <c r="E294" s="77">
        <f t="shared" si="80"/>
        <v>38</v>
      </c>
      <c r="G294" s="764"/>
      <c r="H294" s="318" t="s">
        <v>358</v>
      </c>
      <c r="I294" s="318" t="s">
        <v>359</v>
      </c>
      <c r="J294" s="318" t="s">
        <v>358</v>
      </c>
      <c r="K294" s="319" t="s">
        <v>359</v>
      </c>
      <c r="L294" s="173"/>
      <c r="M294" s="175" t="s">
        <v>125</v>
      </c>
      <c r="N294" s="82" t="s">
        <v>125</v>
      </c>
      <c r="P294" s="746"/>
      <c r="Q294" s="78" t="s">
        <v>272</v>
      </c>
      <c r="R294" s="276">
        <f t="shared" si="81"/>
        <v>0</v>
      </c>
      <c r="S294" s="277">
        <f t="shared" si="82"/>
        <v>0</v>
      </c>
    </row>
    <row r="295" spans="1:19" ht="14.25" customHeight="1">
      <c r="A295" s="49"/>
      <c r="D295" s="76" t="s">
        <v>221</v>
      </c>
      <c r="E295" s="77">
        <f t="shared" si="80"/>
        <v>15</v>
      </c>
      <c r="G295" s="176" t="s">
        <v>259</v>
      </c>
      <c r="H295" s="177">
        <f aca="true" t="shared" si="83" ref="H295:H316">SUMIF($O$10:$O$289,$G295,V$10:V$289)</f>
        <v>9</v>
      </c>
      <c r="I295" s="177">
        <f aca="true" t="shared" si="84" ref="I295:I316">SUMIF($O$10:$O$289,$G295,W$10:W$289)</f>
        <v>25</v>
      </c>
      <c r="J295" s="178">
        <f aca="true" t="shared" si="85" ref="J295:J316">SUMIF($O$10:$O$289,$G295,X$10:X$289)</f>
        <v>745</v>
      </c>
      <c r="K295" s="179">
        <f aca="true" t="shared" si="86" ref="K295:K316">SUMIF($O$10:$O$289,$G295,Y$10:Y$289)</f>
        <v>2663</v>
      </c>
      <c r="L295" s="180"/>
      <c r="M295" s="181">
        <f aca="true" t="shared" si="87" ref="M295:M316">H295+I295</f>
        <v>34</v>
      </c>
      <c r="N295" s="178">
        <f>J295+K295</f>
        <v>3408</v>
      </c>
      <c r="P295" s="746"/>
      <c r="Q295" s="78" t="s">
        <v>273</v>
      </c>
      <c r="R295" s="276">
        <f t="shared" si="81"/>
        <v>85</v>
      </c>
      <c r="S295" s="277">
        <f t="shared" si="82"/>
        <v>6745</v>
      </c>
    </row>
    <row r="296" spans="1:19" ht="14.25" customHeight="1" thickBot="1">
      <c r="A296" s="49"/>
      <c r="D296" s="76" t="s">
        <v>283</v>
      </c>
      <c r="E296" s="77">
        <f t="shared" si="80"/>
        <v>17</v>
      </c>
      <c r="G296" s="182" t="s">
        <v>220</v>
      </c>
      <c r="H296" s="183">
        <f t="shared" si="83"/>
        <v>5</v>
      </c>
      <c r="I296" s="183">
        <f t="shared" si="84"/>
        <v>23</v>
      </c>
      <c r="J296" s="184">
        <f t="shared" si="85"/>
        <v>510</v>
      </c>
      <c r="K296" s="185">
        <f t="shared" si="86"/>
        <v>2010</v>
      </c>
      <c r="L296" s="180"/>
      <c r="M296" s="186">
        <f t="shared" si="87"/>
        <v>28</v>
      </c>
      <c r="N296" s="184">
        <f aca="true" t="shared" si="88" ref="N296:N316">J296+K296</f>
        <v>2520</v>
      </c>
      <c r="P296" s="747"/>
      <c r="Q296" s="80" t="s">
        <v>274</v>
      </c>
      <c r="R296" s="278">
        <f t="shared" si="81"/>
        <v>0</v>
      </c>
      <c r="S296" s="279">
        <f t="shared" si="82"/>
        <v>0</v>
      </c>
    </row>
    <row r="297" spans="1:19" ht="14.25" customHeight="1" thickTop="1">
      <c r="A297" s="49"/>
      <c r="D297" s="76" t="s">
        <v>284</v>
      </c>
      <c r="E297" s="77">
        <f t="shared" si="80"/>
        <v>10</v>
      </c>
      <c r="G297" s="182" t="s">
        <v>282</v>
      </c>
      <c r="H297" s="183">
        <f t="shared" si="83"/>
        <v>11</v>
      </c>
      <c r="I297" s="183">
        <f t="shared" si="84"/>
        <v>27</v>
      </c>
      <c r="J297" s="184">
        <f t="shared" si="85"/>
        <v>1110</v>
      </c>
      <c r="K297" s="185">
        <f t="shared" si="86"/>
        <v>2708</v>
      </c>
      <c r="L297" s="180"/>
      <c r="M297" s="186">
        <f t="shared" si="87"/>
        <v>38</v>
      </c>
      <c r="N297" s="184">
        <f t="shared" si="88"/>
        <v>3818</v>
      </c>
      <c r="P297" s="746" t="s">
        <v>263</v>
      </c>
      <c r="Q297" s="82" t="s">
        <v>271</v>
      </c>
      <c r="R297" s="280">
        <f t="shared" si="81"/>
        <v>147</v>
      </c>
      <c r="S297" s="281">
        <f t="shared" si="82"/>
        <v>14011</v>
      </c>
    </row>
    <row r="298" spans="1:19" ht="14.25" customHeight="1">
      <c r="A298" s="49"/>
      <c r="D298" s="76" t="s">
        <v>352</v>
      </c>
      <c r="E298" s="77">
        <f t="shared" si="80"/>
        <v>26</v>
      </c>
      <c r="G298" s="182" t="s">
        <v>221</v>
      </c>
      <c r="H298" s="183">
        <f t="shared" si="83"/>
        <v>11</v>
      </c>
      <c r="I298" s="183">
        <f t="shared" si="84"/>
        <v>4</v>
      </c>
      <c r="J298" s="184">
        <f t="shared" si="85"/>
        <v>705</v>
      </c>
      <c r="K298" s="185">
        <f t="shared" si="86"/>
        <v>375</v>
      </c>
      <c r="L298" s="180"/>
      <c r="M298" s="186">
        <f t="shared" si="87"/>
        <v>15</v>
      </c>
      <c r="N298" s="184">
        <f t="shared" si="88"/>
        <v>1080</v>
      </c>
      <c r="P298" s="746"/>
      <c r="Q298" s="78" t="s">
        <v>275</v>
      </c>
      <c r="R298" s="276">
        <f t="shared" si="81"/>
        <v>0</v>
      </c>
      <c r="S298" s="277">
        <f t="shared" si="82"/>
        <v>0</v>
      </c>
    </row>
    <row r="299" spans="1:19" ht="14.25" customHeight="1">
      <c r="A299" s="49"/>
      <c r="D299" s="76" t="s">
        <v>285</v>
      </c>
      <c r="E299" s="77">
        <f t="shared" si="80"/>
        <v>11</v>
      </c>
      <c r="G299" s="182" t="s">
        <v>283</v>
      </c>
      <c r="H299" s="183">
        <f t="shared" si="83"/>
        <v>2</v>
      </c>
      <c r="I299" s="183">
        <f t="shared" si="84"/>
        <v>15</v>
      </c>
      <c r="J299" s="184">
        <f t="shared" si="85"/>
        <v>150</v>
      </c>
      <c r="K299" s="185">
        <f t="shared" si="86"/>
        <v>1500</v>
      </c>
      <c r="L299" s="180"/>
      <c r="M299" s="186">
        <f t="shared" si="87"/>
        <v>17</v>
      </c>
      <c r="N299" s="184">
        <f t="shared" si="88"/>
        <v>1650</v>
      </c>
      <c r="P299" s="746"/>
      <c r="Q299" s="78" t="s">
        <v>276</v>
      </c>
      <c r="R299" s="276">
        <f t="shared" si="81"/>
        <v>12</v>
      </c>
      <c r="S299" s="277">
        <f t="shared" si="82"/>
        <v>923</v>
      </c>
    </row>
    <row r="300" spans="1:19" ht="14.25" customHeight="1" thickBot="1">
      <c r="A300" s="49"/>
      <c r="D300" s="76" t="s">
        <v>223</v>
      </c>
      <c r="E300" s="77">
        <f t="shared" si="80"/>
        <v>7</v>
      </c>
      <c r="G300" s="182" t="s">
        <v>284</v>
      </c>
      <c r="H300" s="183">
        <f t="shared" si="83"/>
        <v>2</v>
      </c>
      <c r="I300" s="183">
        <f t="shared" si="84"/>
        <v>8</v>
      </c>
      <c r="J300" s="184">
        <f t="shared" si="85"/>
        <v>280</v>
      </c>
      <c r="K300" s="185">
        <f t="shared" si="86"/>
        <v>787</v>
      </c>
      <c r="L300" s="180"/>
      <c r="M300" s="186">
        <f t="shared" si="87"/>
        <v>10</v>
      </c>
      <c r="N300" s="184">
        <f t="shared" si="88"/>
        <v>1067</v>
      </c>
      <c r="P300" s="748"/>
      <c r="Q300" s="84" t="s">
        <v>277</v>
      </c>
      <c r="R300" s="282">
        <f t="shared" si="81"/>
        <v>21</v>
      </c>
      <c r="S300" s="283">
        <f t="shared" si="82"/>
        <v>1100</v>
      </c>
    </row>
    <row r="301" spans="1:19" ht="14.25" customHeight="1" thickTop="1">
      <c r="A301" s="49"/>
      <c r="D301" s="76" t="s">
        <v>305</v>
      </c>
      <c r="E301" s="77">
        <f t="shared" si="80"/>
        <v>11</v>
      </c>
      <c r="G301" s="182" t="s">
        <v>352</v>
      </c>
      <c r="H301" s="183">
        <f t="shared" si="83"/>
        <v>8</v>
      </c>
      <c r="I301" s="183">
        <f t="shared" si="84"/>
        <v>18</v>
      </c>
      <c r="J301" s="184">
        <f t="shared" si="85"/>
        <v>470</v>
      </c>
      <c r="K301" s="185">
        <f t="shared" si="86"/>
        <v>1360</v>
      </c>
      <c r="L301" s="180"/>
      <c r="M301" s="186">
        <f t="shared" si="87"/>
        <v>26</v>
      </c>
      <c r="N301" s="184">
        <f t="shared" si="88"/>
        <v>1830</v>
      </c>
      <c r="R301" s="284">
        <f>SUM(R293:R300)</f>
        <v>265</v>
      </c>
      <c r="S301" s="284">
        <f>SUM(S293:S300)</f>
        <v>22779</v>
      </c>
    </row>
    <row r="302" spans="1:14" ht="14.25" customHeight="1">
      <c r="A302" s="49"/>
      <c r="D302" s="76" t="s">
        <v>286</v>
      </c>
      <c r="E302" s="77">
        <f t="shared" si="80"/>
        <v>9</v>
      </c>
      <c r="G302" s="182" t="s">
        <v>285</v>
      </c>
      <c r="H302" s="183">
        <f t="shared" si="83"/>
        <v>4</v>
      </c>
      <c r="I302" s="183">
        <f t="shared" si="84"/>
        <v>7</v>
      </c>
      <c r="J302" s="184">
        <f t="shared" si="85"/>
        <v>305</v>
      </c>
      <c r="K302" s="185">
        <f t="shared" si="86"/>
        <v>860</v>
      </c>
      <c r="L302" s="180"/>
      <c r="M302" s="186">
        <f t="shared" si="87"/>
        <v>11</v>
      </c>
      <c r="N302" s="184">
        <f t="shared" si="88"/>
        <v>1165</v>
      </c>
    </row>
    <row r="303" spans="1:14" ht="14.25" customHeight="1">
      <c r="A303" s="49"/>
      <c r="D303" s="76" t="s">
        <v>287</v>
      </c>
      <c r="E303" s="77">
        <f t="shared" si="80"/>
        <v>23</v>
      </c>
      <c r="G303" s="182" t="s">
        <v>223</v>
      </c>
      <c r="H303" s="183">
        <f t="shared" si="83"/>
        <v>6</v>
      </c>
      <c r="I303" s="183">
        <f t="shared" si="84"/>
        <v>1</v>
      </c>
      <c r="J303" s="184">
        <f t="shared" si="85"/>
        <v>565</v>
      </c>
      <c r="K303" s="185">
        <f t="shared" si="86"/>
        <v>90</v>
      </c>
      <c r="L303" s="180"/>
      <c r="M303" s="186">
        <f t="shared" si="87"/>
        <v>7</v>
      </c>
      <c r="N303" s="184">
        <f t="shared" si="88"/>
        <v>655</v>
      </c>
    </row>
    <row r="304" spans="1:14" ht="14.25" customHeight="1" thickBot="1">
      <c r="A304" s="49"/>
      <c r="D304" s="317" t="s">
        <v>209</v>
      </c>
      <c r="E304" s="88">
        <f t="shared" si="80"/>
        <v>16</v>
      </c>
      <c r="G304" s="182" t="s">
        <v>305</v>
      </c>
      <c r="H304" s="183">
        <f t="shared" si="83"/>
        <v>2</v>
      </c>
      <c r="I304" s="183">
        <f t="shared" si="84"/>
        <v>9</v>
      </c>
      <c r="J304" s="184">
        <f t="shared" si="85"/>
        <v>120</v>
      </c>
      <c r="K304" s="185">
        <f t="shared" si="86"/>
        <v>670</v>
      </c>
      <c r="L304" s="180"/>
      <c r="M304" s="186">
        <f t="shared" si="87"/>
        <v>11</v>
      </c>
      <c r="N304" s="184">
        <f t="shared" si="88"/>
        <v>790</v>
      </c>
    </row>
    <row r="305" spans="1:14" ht="14.25" customHeight="1" thickBot="1" thickTop="1">
      <c r="A305" s="49"/>
      <c r="D305" s="89" t="s">
        <v>288</v>
      </c>
      <c r="E305" s="90">
        <f>SUM(E292:E304)</f>
        <v>245</v>
      </c>
      <c r="G305" s="182" t="s">
        <v>286</v>
      </c>
      <c r="H305" s="183">
        <f t="shared" si="83"/>
        <v>6</v>
      </c>
      <c r="I305" s="183">
        <f t="shared" si="84"/>
        <v>3</v>
      </c>
      <c r="J305" s="184">
        <f t="shared" si="85"/>
        <v>210</v>
      </c>
      <c r="K305" s="185">
        <f t="shared" si="86"/>
        <v>120</v>
      </c>
      <c r="L305" s="180"/>
      <c r="M305" s="186">
        <f t="shared" si="87"/>
        <v>9</v>
      </c>
      <c r="N305" s="184">
        <f t="shared" si="88"/>
        <v>330</v>
      </c>
    </row>
    <row r="306" spans="1:14" ht="14.25" customHeight="1" thickTop="1">
      <c r="A306" s="49"/>
      <c r="D306" s="91" t="s">
        <v>972</v>
      </c>
      <c r="E306" s="92">
        <f aca="true" t="shared" si="89" ref="E306:E314">COUNTIF($O$10:$O$289,D306)</f>
        <v>10</v>
      </c>
      <c r="G306" s="182" t="s">
        <v>287</v>
      </c>
      <c r="H306" s="183">
        <f t="shared" si="83"/>
        <v>11</v>
      </c>
      <c r="I306" s="183">
        <f t="shared" si="84"/>
        <v>12</v>
      </c>
      <c r="J306" s="184">
        <f t="shared" si="85"/>
        <v>985</v>
      </c>
      <c r="K306" s="185">
        <f t="shared" si="86"/>
        <v>1136</v>
      </c>
      <c r="L306" s="180"/>
      <c r="M306" s="186">
        <f t="shared" si="87"/>
        <v>23</v>
      </c>
      <c r="N306" s="184">
        <f t="shared" si="88"/>
        <v>2121</v>
      </c>
    </row>
    <row r="307" spans="1:14" ht="14.25" customHeight="1">
      <c r="A307" s="49"/>
      <c r="D307" s="76" t="s">
        <v>981</v>
      </c>
      <c r="E307" s="77">
        <f t="shared" si="89"/>
        <v>0</v>
      </c>
      <c r="G307" s="187" t="s">
        <v>209</v>
      </c>
      <c r="H307" s="183">
        <f t="shared" si="83"/>
        <v>3</v>
      </c>
      <c r="I307" s="183">
        <f t="shared" si="84"/>
        <v>13</v>
      </c>
      <c r="J307" s="184">
        <f t="shared" si="85"/>
        <v>320</v>
      </c>
      <c r="K307" s="185">
        <f t="shared" si="86"/>
        <v>1045</v>
      </c>
      <c r="L307" s="180"/>
      <c r="M307" s="186">
        <f t="shared" si="87"/>
        <v>16</v>
      </c>
      <c r="N307" s="184">
        <f t="shared" si="88"/>
        <v>1365</v>
      </c>
    </row>
    <row r="308" spans="1:14" ht="14.25" customHeight="1">
      <c r="A308" s="49"/>
      <c r="D308" s="76" t="s">
        <v>982</v>
      </c>
      <c r="E308" s="77">
        <f t="shared" si="89"/>
        <v>2</v>
      </c>
      <c r="G308" s="187" t="s">
        <v>972</v>
      </c>
      <c r="H308" s="183">
        <f t="shared" si="83"/>
        <v>1</v>
      </c>
      <c r="I308" s="183">
        <f t="shared" si="84"/>
        <v>9</v>
      </c>
      <c r="J308" s="184">
        <f t="shared" si="85"/>
        <v>20</v>
      </c>
      <c r="K308" s="185">
        <f t="shared" si="86"/>
        <v>290</v>
      </c>
      <c r="L308" s="180"/>
      <c r="M308" s="186">
        <f t="shared" si="87"/>
        <v>10</v>
      </c>
      <c r="N308" s="184">
        <f t="shared" si="88"/>
        <v>310</v>
      </c>
    </row>
    <row r="309" spans="1:14" ht="14.25" customHeight="1">
      <c r="A309" s="49"/>
      <c r="D309" s="76" t="s">
        <v>973</v>
      </c>
      <c r="E309" s="77">
        <f t="shared" si="89"/>
        <v>4</v>
      </c>
      <c r="G309" s="187" t="s">
        <v>981</v>
      </c>
      <c r="H309" s="183">
        <f t="shared" si="83"/>
        <v>0</v>
      </c>
      <c r="I309" s="183">
        <f t="shared" si="84"/>
        <v>0</v>
      </c>
      <c r="J309" s="184">
        <f t="shared" si="85"/>
        <v>0</v>
      </c>
      <c r="K309" s="185">
        <f t="shared" si="86"/>
        <v>0</v>
      </c>
      <c r="L309" s="180"/>
      <c r="M309" s="186">
        <f t="shared" si="87"/>
        <v>0</v>
      </c>
      <c r="N309" s="184">
        <f t="shared" si="88"/>
        <v>0</v>
      </c>
    </row>
    <row r="310" spans="1:14" ht="14.25" customHeight="1">
      <c r="A310" s="49"/>
      <c r="D310" s="76" t="s">
        <v>983</v>
      </c>
      <c r="E310" s="77">
        <f t="shared" si="89"/>
        <v>3</v>
      </c>
      <c r="G310" s="187" t="s">
        <v>982</v>
      </c>
      <c r="H310" s="183">
        <f t="shared" si="83"/>
        <v>0</v>
      </c>
      <c r="I310" s="183">
        <f t="shared" si="84"/>
        <v>2</v>
      </c>
      <c r="J310" s="184">
        <f t="shared" si="85"/>
        <v>0</v>
      </c>
      <c r="K310" s="185">
        <f t="shared" si="86"/>
        <v>50</v>
      </c>
      <c r="L310" s="180"/>
      <c r="M310" s="186">
        <f t="shared" si="87"/>
        <v>2</v>
      </c>
      <c r="N310" s="184">
        <f t="shared" si="88"/>
        <v>50</v>
      </c>
    </row>
    <row r="311" spans="1:14" ht="14.25" customHeight="1">
      <c r="A311" s="49"/>
      <c r="D311" s="76" t="s">
        <v>291</v>
      </c>
      <c r="E311" s="77">
        <f t="shared" si="89"/>
        <v>0</v>
      </c>
      <c r="G311" s="187" t="s">
        <v>973</v>
      </c>
      <c r="H311" s="183">
        <f t="shared" si="83"/>
        <v>2</v>
      </c>
      <c r="I311" s="183">
        <f t="shared" si="84"/>
        <v>2</v>
      </c>
      <c r="J311" s="184">
        <f t="shared" si="85"/>
        <v>120</v>
      </c>
      <c r="K311" s="185">
        <f t="shared" si="86"/>
        <v>200</v>
      </c>
      <c r="L311" s="180"/>
      <c r="M311" s="186">
        <f t="shared" si="87"/>
        <v>4</v>
      </c>
      <c r="N311" s="184">
        <f t="shared" si="88"/>
        <v>320</v>
      </c>
    </row>
    <row r="312" spans="1:14" ht="14.25" customHeight="1">
      <c r="A312" s="49"/>
      <c r="D312" s="76" t="s">
        <v>292</v>
      </c>
      <c r="E312" s="77">
        <f t="shared" si="89"/>
        <v>0</v>
      </c>
      <c r="G312" s="187" t="s">
        <v>983</v>
      </c>
      <c r="H312" s="183">
        <f t="shared" si="83"/>
        <v>1</v>
      </c>
      <c r="I312" s="183">
        <f t="shared" si="84"/>
        <v>2</v>
      </c>
      <c r="J312" s="184">
        <f t="shared" si="85"/>
        <v>40</v>
      </c>
      <c r="K312" s="185">
        <f t="shared" si="86"/>
        <v>170</v>
      </c>
      <c r="L312" s="180"/>
      <c r="M312" s="186">
        <f t="shared" si="87"/>
        <v>3</v>
      </c>
      <c r="N312" s="184">
        <f t="shared" si="88"/>
        <v>210</v>
      </c>
    </row>
    <row r="313" spans="1:14" ht="14.25" customHeight="1">
      <c r="A313" s="49"/>
      <c r="D313" s="76" t="s">
        <v>984</v>
      </c>
      <c r="E313" s="77">
        <f t="shared" si="89"/>
        <v>1</v>
      </c>
      <c r="G313" s="182" t="s">
        <v>291</v>
      </c>
      <c r="H313" s="183">
        <f t="shared" si="83"/>
        <v>0</v>
      </c>
      <c r="I313" s="183">
        <f t="shared" si="84"/>
        <v>0</v>
      </c>
      <c r="J313" s="184">
        <f t="shared" si="85"/>
        <v>0</v>
      </c>
      <c r="K313" s="185">
        <f t="shared" si="86"/>
        <v>0</v>
      </c>
      <c r="L313" s="180"/>
      <c r="M313" s="186">
        <f t="shared" si="87"/>
        <v>0</v>
      </c>
      <c r="N313" s="184">
        <f t="shared" si="88"/>
        <v>0</v>
      </c>
    </row>
    <row r="314" spans="1:14" ht="14.25" customHeight="1" thickBot="1">
      <c r="A314" s="49"/>
      <c r="D314" s="317" t="s">
        <v>294</v>
      </c>
      <c r="E314" s="88">
        <f t="shared" si="89"/>
        <v>0</v>
      </c>
      <c r="G314" s="182" t="s">
        <v>292</v>
      </c>
      <c r="H314" s="183">
        <f t="shared" si="83"/>
        <v>0</v>
      </c>
      <c r="I314" s="183">
        <f t="shared" si="84"/>
        <v>0</v>
      </c>
      <c r="J314" s="184">
        <f t="shared" si="85"/>
        <v>0</v>
      </c>
      <c r="K314" s="185">
        <f t="shared" si="86"/>
        <v>0</v>
      </c>
      <c r="L314" s="180"/>
      <c r="M314" s="186">
        <f t="shared" si="87"/>
        <v>0</v>
      </c>
      <c r="N314" s="184">
        <f t="shared" si="88"/>
        <v>0</v>
      </c>
    </row>
    <row r="315" spans="1:14" ht="14.25" customHeight="1" thickBot="1" thickTop="1">
      <c r="A315" s="49"/>
      <c r="D315" s="89" t="s">
        <v>295</v>
      </c>
      <c r="E315" s="90">
        <f>SUM(E306:E314)</f>
        <v>20</v>
      </c>
      <c r="G315" s="187" t="s">
        <v>984</v>
      </c>
      <c r="H315" s="183">
        <f t="shared" si="83"/>
        <v>1</v>
      </c>
      <c r="I315" s="183">
        <f t="shared" si="84"/>
        <v>0</v>
      </c>
      <c r="J315" s="184">
        <f t="shared" si="85"/>
        <v>90</v>
      </c>
      <c r="K315" s="185">
        <f t="shared" si="86"/>
        <v>0</v>
      </c>
      <c r="L315" s="180"/>
      <c r="M315" s="186">
        <f t="shared" si="87"/>
        <v>1</v>
      </c>
      <c r="N315" s="184">
        <f t="shared" si="88"/>
        <v>90</v>
      </c>
    </row>
    <row r="316" spans="1:14" ht="14.25" customHeight="1" thickBot="1" thickTop="1">
      <c r="A316" s="49"/>
      <c r="D316" s="93" t="s">
        <v>296</v>
      </c>
      <c r="E316" s="94">
        <f>E305+E315</f>
        <v>265</v>
      </c>
      <c r="F316" s="49">
        <f>IF(E316=B290,"","おかしいぞ～？")</f>
      </c>
      <c r="G316" s="188" t="s">
        <v>294</v>
      </c>
      <c r="H316" s="189">
        <f t="shared" si="83"/>
        <v>0</v>
      </c>
      <c r="I316" s="189">
        <f t="shared" si="84"/>
        <v>0</v>
      </c>
      <c r="J316" s="190">
        <f t="shared" si="85"/>
        <v>0</v>
      </c>
      <c r="K316" s="191">
        <f t="shared" si="86"/>
        <v>0</v>
      </c>
      <c r="L316" s="180"/>
      <c r="M316" s="192">
        <f t="shared" si="87"/>
        <v>0</v>
      </c>
      <c r="N316" s="190">
        <f t="shared" si="88"/>
        <v>0</v>
      </c>
    </row>
    <row r="317" spans="1:14" ht="14.25" customHeight="1" thickTop="1">
      <c r="A317" s="49"/>
      <c r="G317" s="193"/>
      <c r="H317" s="194">
        <f>SUM(H295:H316)</f>
        <v>85</v>
      </c>
      <c r="I317" s="194">
        <f>SUM(I295:I316)</f>
        <v>180</v>
      </c>
      <c r="J317" s="195">
        <f>SUM(J295:J316)</f>
        <v>6745</v>
      </c>
      <c r="K317" s="196">
        <f>SUM(K295:K316)</f>
        <v>16034</v>
      </c>
      <c r="L317" s="180"/>
      <c r="M317" s="197">
        <f>SUM(M295:M316)</f>
        <v>265</v>
      </c>
      <c r="N317" s="198">
        <f>SUM(N295:N316)</f>
        <v>22779</v>
      </c>
    </row>
    <row r="318" spans="1:7" ht="14.25" customHeight="1">
      <c r="A318" s="49"/>
      <c r="G318" s="86" t="s">
        <v>126</v>
      </c>
    </row>
    <row r="319" spans="1:14" ht="14.25" customHeight="1">
      <c r="A319" s="49"/>
      <c r="G319" s="199"/>
      <c r="H319" s="761" t="s">
        <v>260</v>
      </c>
      <c r="I319" s="761"/>
      <c r="J319" s="761" t="s">
        <v>207</v>
      </c>
      <c r="K319" s="762"/>
      <c r="L319" s="200"/>
      <c r="M319" s="201" t="s">
        <v>123</v>
      </c>
      <c r="N319" s="147" t="s">
        <v>124</v>
      </c>
    </row>
    <row r="320" spans="1:14" ht="14.25" customHeight="1">
      <c r="A320" s="49"/>
      <c r="G320" s="82"/>
      <c r="H320" s="202" t="s">
        <v>358</v>
      </c>
      <c r="I320" s="202" t="s">
        <v>359</v>
      </c>
      <c r="J320" s="202" t="s">
        <v>358</v>
      </c>
      <c r="K320" s="203" t="s">
        <v>359</v>
      </c>
      <c r="L320" s="204"/>
      <c r="M320" s="205" t="s">
        <v>125</v>
      </c>
      <c r="N320" s="206" t="s">
        <v>125</v>
      </c>
    </row>
    <row r="321" spans="1:14" ht="14.25" customHeight="1">
      <c r="A321" s="49"/>
      <c r="G321" s="176" t="s">
        <v>127</v>
      </c>
      <c r="H321" s="321">
        <f aca="true" t="shared" si="90" ref="H321:K322">H308</f>
        <v>1</v>
      </c>
      <c r="I321" s="321">
        <f t="shared" si="90"/>
        <v>9</v>
      </c>
      <c r="J321" s="324">
        <f t="shared" si="90"/>
        <v>20</v>
      </c>
      <c r="K321" s="327">
        <f t="shared" si="90"/>
        <v>290</v>
      </c>
      <c r="L321" s="207"/>
      <c r="M321" s="330">
        <f>M308</f>
        <v>10</v>
      </c>
      <c r="N321" s="324">
        <f>N308</f>
        <v>310</v>
      </c>
    </row>
    <row r="322" spans="1:14" ht="14.25" customHeight="1">
      <c r="A322" s="49"/>
      <c r="G322" s="182" t="s">
        <v>128</v>
      </c>
      <c r="H322" s="322">
        <f t="shared" si="90"/>
        <v>0</v>
      </c>
      <c r="I322" s="322">
        <f t="shared" si="90"/>
        <v>0</v>
      </c>
      <c r="J322" s="325">
        <f t="shared" si="90"/>
        <v>0</v>
      </c>
      <c r="K322" s="328">
        <f t="shared" si="90"/>
        <v>0</v>
      </c>
      <c r="L322" s="208"/>
      <c r="M322" s="331">
        <f>M309</f>
        <v>0</v>
      </c>
      <c r="N322" s="325">
        <f>N309</f>
        <v>0</v>
      </c>
    </row>
    <row r="323" spans="1:14" ht="14.25" customHeight="1">
      <c r="A323" s="49"/>
      <c r="G323" s="182" t="s">
        <v>93</v>
      </c>
      <c r="H323" s="322">
        <f>H310+H311+H312</f>
        <v>3</v>
      </c>
      <c r="I323" s="322">
        <f>I310+I311+I312</f>
        <v>6</v>
      </c>
      <c r="J323" s="325">
        <f>J310+J311+J312</f>
        <v>160</v>
      </c>
      <c r="K323" s="328">
        <f>K310+K311+K312</f>
        <v>420</v>
      </c>
      <c r="L323" s="208"/>
      <c r="M323" s="331">
        <f>M310+M311+M312</f>
        <v>9</v>
      </c>
      <c r="N323" s="325">
        <f>N310+N311+N312</f>
        <v>580</v>
      </c>
    </row>
    <row r="324" spans="1:14" ht="14.25" customHeight="1">
      <c r="A324" s="49"/>
      <c r="G324" s="182" t="s">
        <v>112</v>
      </c>
      <c r="H324" s="322">
        <f>H313+H314</f>
        <v>0</v>
      </c>
      <c r="I324" s="322">
        <f>I313+I314</f>
        <v>0</v>
      </c>
      <c r="J324" s="325">
        <f>J313+J314</f>
        <v>0</v>
      </c>
      <c r="K324" s="328">
        <f>K313+K314</f>
        <v>0</v>
      </c>
      <c r="L324" s="208"/>
      <c r="M324" s="331">
        <f>M313+M314</f>
        <v>0</v>
      </c>
      <c r="N324" s="325">
        <f>N313+N314</f>
        <v>0</v>
      </c>
    </row>
    <row r="325" spans="1:14" ht="39.75" customHeight="1">
      <c r="A325" s="49"/>
      <c r="G325" s="209" t="s">
        <v>119</v>
      </c>
      <c r="H325" s="323">
        <f>H315+H316</f>
        <v>1</v>
      </c>
      <c r="I325" s="323">
        <f>I315+I316</f>
        <v>0</v>
      </c>
      <c r="J325" s="326">
        <f>J315+J316</f>
        <v>90</v>
      </c>
      <c r="K325" s="329">
        <f>K315+K316</f>
        <v>0</v>
      </c>
      <c r="L325" s="210"/>
      <c r="M325" s="332">
        <f>M315+M316</f>
        <v>1</v>
      </c>
      <c r="N325" s="326">
        <f>N315+N316</f>
        <v>90</v>
      </c>
    </row>
    <row r="326" ht="39.75" customHeight="1">
      <c r="A326" s="49"/>
    </row>
    <row r="327" ht="12.75">
      <c r="A327" s="49"/>
    </row>
  </sheetData>
  <sheetProtection/>
  <autoFilter ref="A8:Z324"/>
  <mergeCells count="8">
    <mergeCell ref="J293:K293"/>
    <mergeCell ref="P293:P296"/>
    <mergeCell ref="P297:P300"/>
    <mergeCell ref="H319:I319"/>
    <mergeCell ref="J319:K319"/>
    <mergeCell ref="C4:F4"/>
    <mergeCell ref="G293:G294"/>
    <mergeCell ref="H293:I293"/>
  </mergeCells>
  <dataValidations count="4">
    <dataValidation type="list" allowBlank="1" showInputMessage="1" showErrorMessage="1" sqref="S16:S17 S20 S13:S14">
      <formula1>$AA$5:$AH$5</formula1>
    </dataValidation>
    <dataValidation type="list" allowBlank="1" showInputMessage="1" showErrorMessage="1" sqref="S222">
      <formula1>$Z$4:$Z$4</formula1>
    </dataValidation>
    <dataValidation type="list" allowBlank="1" showInputMessage="1" showErrorMessage="1" sqref="S19 S32 S10 S35:S107 S223:S289 S112:S221 S22:S30">
      <formula1>'(13)保育所'!#REF!</formula1>
    </dataValidation>
    <dataValidation type="list" allowBlank="1" showInputMessage="1" showErrorMessage="1" sqref="S12 S18 S21 S31 S33:S34 S11 S15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1" r:id="rId3"/>
  <rowBreaks count="2" manualBreakCount="2">
    <brk id="29" max="9" man="1"/>
    <brk id="52" max="9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zoomScale="80" zoomScaleSheetLayoutView="80" zoomScalePageLayoutView="0" workbookViewId="0" topLeftCell="A1">
      <pane xSplit="3" topLeftCell="D1" activePane="topRight" state="frozen"/>
      <selection pane="topLeft" activeCell="L40" sqref="L40"/>
      <selection pane="topRight" activeCell="L40" sqref="L40"/>
    </sheetView>
  </sheetViews>
  <sheetFormatPr defaultColWidth="39.375" defaultRowHeight="13.5"/>
  <cols>
    <col min="1" max="1" width="5.625" style="49" customWidth="1"/>
    <col min="2" max="2" width="16.25390625" style="49" customWidth="1"/>
    <col min="3" max="3" width="15.00390625" style="49" customWidth="1"/>
    <col min="4" max="4" width="16.25390625" style="49" customWidth="1"/>
    <col min="5" max="5" width="14.875" style="49" customWidth="1"/>
    <col min="6" max="6" width="5.625" style="49" customWidth="1"/>
    <col min="7" max="7" width="11.875" style="49" customWidth="1"/>
    <col min="8" max="8" width="5.125" style="49" customWidth="1"/>
    <col min="9" max="9" width="8.125" style="49" customWidth="1"/>
    <col min="10" max="10" width="11.875" style="49" customWidth="1"/>
    <col min="11" max="11" width="8.75390625" style="49" bestFit="1" customWidth="1"/>
    <col min="12" max="12" width="10.375" style="49" bestFit="1" customWidth="1"/>
    <col min="13" max="13" width="7.375" style="49" bestFit="1" customWidth="1"/>
    <col min="14" max="15" width="18.875" style="49" bestFit="1" customWidth="1"/>
    <col min="16" max="16" width="12.375" style="49" bestFit="1" customWidth="1"/>
    <col min="17" max="17" width="12.25390625" style="49" bestFit="1" customWidth="1"/>
    <col min="18" max="18" width="13.00390625" style="49" customWidth="1"/>
    <col min="19" max="16384" width="39.375" style="49" customWidth="1"/>
  </cols>
  <sheetData>
    <row r="1" spans="2:17" ht="12.75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8" ht="12.75">
      <c r="A2" s="222" t="s">
        <v>1325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s="51" customFormat="1" ht="13.5" customHeight="1">
      <c r="A4" s="50"/>
      <c r="B4" s="50"/>
      <c r="C4" s="749" t="str">
        <f>"〔施設"&amp;D5&amp;"（公立"&amp;D6&amp;"、"&amp;"私立"&amp;D7&amp;"）"&amp;"  定員"&amp;F5&amp;"（公立"&amp;F6&amp;"、私立"&amp;F7&amp;"）〕"</f>
        <v>〔施設5（公立5、私立0）  定員205（公立205、私立0）〕</v>
      </c>
      <c r="D4" s="749"/>
      <c r="E4" s="750"/>
      <c r="F4" s="50">
        <f>IF(I14=F5,"","おかしいぞ～？")</f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s="51" customFormat="1" ht="13.5" customHeight="1">
      <c r="A5" s="50"/>
      <c r="B5" s="52"/>
      <c r="C5" s="53" t="s">
        <v>260</v>
      </c>
      <c r="D5" s="54">
        <f>D6+D7</f>
        <v>5</v>
      </c>
      <c r="E5" s="55" t="s">
        <v>261</v>
      </c>
      <c r="F5" s="56">
        <f>F6+F7</f>
        <v>205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s="51" customFormat="1" ht="13.5" customHeight="1">
      <c r="A6" s="50"/>
      <c r="B6" s="52"/>
      <c r="C6" s="53" t="s">
        <v>262</v>
      </c>
      <c r="D6" s="54">
        <f>COUNTIF($P$9:$P$13,C6)</f>
        <v>5</v>
      </c>
      <c r="E6" s="55" t="s">
        <v>262</v>
      </c>
      <c r="F6" s="56">
        <f>SUMIF($P$9:$P$13,E6,$H$9:$H$13)</f>
        <v>205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s="51" customFormat="1" ht="13.5" customHeight="1">
      <c r="A7" s="50"/>
      <c r="B7" s="52"/>
      <c r="C7" s="57" t="s">
        <v>263</v>
      </c>
      <c r="D7" s="58">
        <f>COUNTIF($P$9:$P$13,C7)</f>
        <v>0</v>
      </c>
      <c r="E7" s="59" t="s">
        <v>263</v>
      </c>
      <c r="F7" s="60">
        <f>SUMIF($P$9:$P$13,E7,$H$9:$H$13)</f>
        <v>0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ht="42" customHeight="1">
      <c r="A8" s="212"/>
      <c r="B8" s="96" t="s">
        <v>202</v>
      </c>
      <c r="C8" s="96" t="s">
        <v>205</v>
      </c>
      <c r="D8" s="97" t="s">
        <v>1023</v>
      </c>
      <c r="E8" s="96" t="s">
        <v>266</v>
      </c>
      <c r="F8" s="97" t="s">
        <v>389</v>
      </c>
      <c r="G8" s="96" t="s">
        <v>206</v>
      </c>
      <c r="H8" s="96" t="s">
        <v>207</v>
      </c>
      <c r="I8" s="98" t="s">
        <v>204</v>
      </c>
      <c r="J8" s="229" t="s">
        <v>208</v>
      </c>
      <c r="K8" s="99" t="s">
        <v>201</v>
      </c>
      <c r="L8" s="100" t="s">
        <v>933</v>
      </c>
      <c r="M8" s="100" t="s">
        <v>934</v>
      </c>
      <c r="N8" s="100" t="s">
        <v>267</v>
      </c>
      <c r="O8" s="101" t="s">
        <v>203</v>
      </c>
      <c r="P8" s="100" t="s">
        <v>268</v>
      </c>
      <c r="Q8" s="100" t="s">
        <v>269</v>
      </c>
      <c r="R8" s="213" t="s">
        <v>384</v>
      </c>
    </row>
    <row r="9" spans="1:18" ht="42" customHeight="1">
      <c r="A9" s="765" t="s">
        <v>4372</v>
      </c>
      <c r="B9" s="132" t="s">
        <v>135</v>
      </c>
      <c r="C9" s="132" t="s">
        <v>216</v>
      </c>
      <c r="D9" s="132" t="s">
        <v>216</v>
      </c>
      <c r="E9" s="133" t="str">
        <f>M9&amp;N9</f>
        <v>山口市阿東地福上1962-1</v>
      </c>
      <c r="F9" s="133" t="s">
        <v>1326</v>
      </c>
      <c r="G9" s="134">
        <v>26512</v>
      </c>
      <c r="H9" s="135">
        <v>20</v>
      </c>
      <c r="I9" s="136" t="s">
        <v>1327</v>
      </c>
      <c r="J9" s="234"/>
      <c r="K9" s="107" t="s">
        <v>129</v>
      </c>
      <c r="L9" s="108" t="s">
        <v>139</v>
      </c>
      <c r="M9" s="108" t="s">
        <v>140</v>
      </c>
      <c r="N9" s="109" t="s">
        <v>796</v>
      </c>
      <c r="O9" s="109" t="s">
        <v>136</v>
      </c>
      <c r="P9" s="110" t="str">
        <f>IF(Q9="","",IF(OR(Q9="国",Q9="県",Q9="市町",Q9="組合その他"),"（公立）","（私立）"))</f>
        <v>（公立）</v>
      </c>
      <c r="Q9" s="110" t="s">
        <v>273</v>
      </c>
      <c r="R9" s="111"/>
    </row>
    <row r="10" spans="1:18" ht="42" customHeight="1">
      <c r="A10" s="766"/>
      <c r="B10" s="113" t="s">
        <v>137</v>
      </c>
      <c r="C10" s="113" t="s">
        <v>216</v>
      </c>
      <c r="D10" s="113" t="s">
        <v>216</v>
      </c>
      <c r="E10" s="114" t="str">
        <f>M10&amp;N10</f>
        <v>山口市阿東徳佐中3283-1</v>
      </c>
      <c r="F10" s="114" t="s">
        <v>1328</v>
      </c>
      <c r="G10" s="115">
        <v>34790</v>
      </c>
      <c r="H10" s="137">
        <v>60</v>
      </c>
      <c r="I10" s="116" t="s">
        <v>1329</v>
      </c>
      <c r="J10" s="231" t="s">
        <v>251</v>
      </c>
      <c r="K10" s="117" t="s">
        <v>129</v>
      </c>
      <c r="L10" s="118" t="s">
        <v>139</v>
      </c>
      <c r="M10" s="118" t="s">
        <v>140</v>
      </c>
      <c r="N10" s="119" t="s">
        <v>1010</v>
      </c>
      <c r="O10" s="119" t="s">
        <v>138</v>
      </c>
      <c r="P10" s="120" t="str">
        <f>IF(Q10="","",IF(OR(Q10="国",Q10="県",Q10="市町",Q10="組合その他"),"（公立）","（私立）"))</f>
        <v>（公立）</v>
      </c>
      <c r="Q10" s="120" t="s">
        <v>273</v>
      </c>
      <c r="R10" s="121"/>
    </row>
    <row r="11" spans="1:18" ht="42" customHeight="1">
      <c r="A11" s="145" t="s">
        <v>221</v>
      </c>
      <c r="B11" s="113" t="s">
        <v>1876</v>
      </c>
      <c r="C11" s="113" t="s">
        <v>317</v>
      </c>
      <c r="D11" s="113" t="s">
        <v>2346</v>
      </c>
      <c r="E11" s="114" t="str">
        <f>M11&amp;N11</f>
        <v>萩市見島本村951番地1</v>
      </c>
      <c r="F11" s="114" t="s">
        <v>1330</v>
      </c>
      <c r="G11" s="115">
        <v>26938</v>
      </c>
      <c r="H11" s="137">
        <v>30</v>
      </c>
      <c r="I11" s="116" t="s">
        <v>1331</v>
      </c>
      <c r="J11" s="231" t="s">
        <v>251</v>
      </c>
      <c r="K11" s="117" t="s">
        <v>129</v>
      </c>
      <c r="L11" s="118" t="s">
        <v>316</v>
      </c>
      <c r="M11" s="118" t="s">
        <v>317</v>
      </c>
      <c r="N11" s="119" t="s">
        <v>931</v>
      </c>
      <c r="O11" s="119" t="s">
        <v>130</v>
      </c>
      <c r="P11" s="120" t="str">
        <f>IF(Q11="","",IF(OR(Q11="国",Q11="県",Q11="市町",Q11="組合その他"),"（公立）","（私立）"))</f>
        <v>（公立）</v>
      </c>
      <c r="Q11" s="120" t="s">
        <v>273</v>
      </c>
      <c r="R11" s="121"/>
    </row>
    <row r="12" spans="1:18" ht="42" customHeight="1">
      <c r="A12" s="145" t="s">
        <v>223</v>
      </c>
      <c r="B12" s="113" t="s">
        <v>131</v>
      </c>
      <c r="C12" s="113" t="s">
        <v>234</v>
      </c>
      <c r="D12" s="113" t="s">
        <v>2347</v>
      </c>
      <c r="E12" s="114" t="str">
        <f>M12&amp;N12</f>
        <v>長門市俵山2334-1</v>
      </c>
      <c r="F12" s="114" t="s">
        <v>1332</v>
      </c>
      <c r="G12" s="115">
        <v>31503</v>
      </c>
      <c r="H12" s="137">
        <v>60</v>
      </c>
      <c r="I12" s="116" t="s">
        <v>1333</v>
      </c>
      <c r="J12" s="231" t="s">
        <v>251</v>
      </c>
      <c r="K12" s="117" t="s">
        <v>129</v>
      </c>
      <c r="L12" s="118" t="s">
        <v>233</v>
      </c>
      <c r="M12" s="118" t="s">
        <v>234</v>
      </c>
      <c r="N12" s="119" t="s">
        <v>132</v>
      </c>
      <c r="O12" s="119" t="s">
        <v>133</v>
      </c>
      <c r="P12" s="120" t="str">
        <f>IF(Q12="","",IF(OR(Q12="国",Q12="県",Q12="市町",Q12="組合その他"),"（公立）","（私立）"))</f>
        <v>（公立）</v>
      </c>
      <c r="Q12" s="120" t="s">
        <v>273</v>
      </c>
      <c r="R12" s="121"/>
    </row>
    <row r="13" spans="1:18" ht="42" customHeight="1">
      <c r="A13" s="221" t="s">
        <v>286</v>
      </c>
      <c r="B13" s="123" t="s">
        <v>134</v>
      </c>
      <c r="C13" s="123" t="s">
        <v>286</v>
      </c>
      <c r="D13" s="123" t="s">
        <v>781</v>
      </c>
      <c r="E13" s="124" t="str">
        <f>M13&amp;N13</f>
        <v>美祢市豊田前町麻生下10-31</v>
      </c>
      <c r="F13" s="124" t="s">
        <v>1334</v>
      </c>
      <c r="G13" s="125">
        <v>30042</v>
      </c>
      <c r="H13" s="138">
        <v>35</v>
      </c>
      <c r="I13" s="126" t="s">
        <v>1335</v>
      </c>
      <c r="J13" s="232" t="s">
        <v>251</v>
      </c>
      <c r="K13" s="127" t="s">
        <v>129</v>
      </c>
      <c r="L13" s="128" t="s">
        <v>225</v>
      </c>
      <c r="M13" s="128" t="s">
        <v>226</v>
      </c>
      <c r="N13" s="129" t="s">
        <v>2070</v>
      </c>
      <c r="O13" s="129" t="s">
        <v>1415</v>
      </c>
      <c r="P13" s="130" t="str">
        <f>IF(Q13="","",IF(OR(Q13="国",Q13="県",Q13="市町",Q13="組合その他"),"（公立）","（私立）"))</f>
        <v>（公立）</v>
      </c>
      <c r="Q13" s="130" t="s">
        <v>273</v>
      </c>
      <c r="R13" s="131"/>
    </row>
    <row r="14" spans="2:9" ht="12.75">
      <c r="B14" s="51">
        <f>COUNTA(B9:B13)</f>
        <v>5</v>
      </c>
      <c r="I14" s="51">
        <f>SUM(H9:H13)</f>
        <v>205</v>
      </c>
    </row>
    <row r="15" spans="2:15" ht="13.5" thickBot="1">
      <c r="B15" s="69" t="s">
        <v>278</v>
      </c>
      <c r="D15" s="70" t="s">
        <v>302</v>
      </c>
      <c r="I15" s="69" t="s">
        <v>280</v>
      </c>
      <c r="O15" s="70" t="s">
        <v>281</v>
      </c>
    </row>
    <row r="16" spans="4:18" ht="13.5" thickTop="1">
      <c r="D16" s="71" t="s">
        <v>259</v>
      </c>
      <c r="E16" s="72">
        <f aca="true" t="shared" si="0" ref="E16:E28">COUNTIF($M$9:$M$13,D16)</f>
        <v>0</v>
      </c>
      <c r="O16" s="73"/>
      <c r="P16" s="74" t="s">
        <v>269</v>
      </c>
      <c r="Q16" s="74" t="s">
        <v>260</v>
      </c>
      <c r="R16" s="75" t="s">
        <v>207</v>
      </c>
    </row>
    <row r="17" spans="4:18" ht="12.75">
      <c r="D17" s="76" t="s">
        <v>220</v>
      </c>
      <c r="E17" s="77">
        <f t="shared" si="0"/>
        <v>0</v>
      </c>
      <c r="O17" s="745" t="s">
        <v>262</v>
      </c>
      <c r="P17" s="78" t="s">
        <v>270</v>
      </c>
      <c r="Q17" s="78">
        <f aca="true" t="shared" si="1" ref="Q17:Q24">COUNTIF($Q$9:$Q$13,P17)</f>
        <v>0</v>
      </c>
      <c r="R17" s="79">
        <f aca="true" t="shared" si="2" ref="R17:R24">SUMIF($Q$9:$Q$13,P17,$H$9:$H$13)</f>
        <v>0</v>
      </c>
    </row>
    <row r="18" spans="4:18" ht="12.75">
      <c r="D18" s="76" t="s">
        <v>282</v>
      </c>
      <c r="E18" s="77">
        <f t="shared" si="0"/>
        <v>2</v>
      </c>
      <c r="O18" s="746"/>
      <c r="P18" s="78" t="s">
        <v>272</v>
      </c>
      <c r="Q18" s="78">
        <f t="shared" si="1"/>
        <v>0</v>
      </c>
      <c r="R18" s="79">
        <f t="shared" si="2"/>
        <v>0</v>
      </c>
    </row>
    <row r="19" spans="4:18" ht="12.75">
      <c r="D19" s="76" t="s">
        <v>221</v>
      </c>
      <c r="E19" s="77">
        <f t="shared" si="0"/>
        <v>1</v>
      </c>
      <c r="O19" s="746"/>
      <c r="P19" s="78" t="s">
        <v>273</v>
      </c>
      <c r="Q19" s="78">
        <f t="shared" si="1"/>
        <v>5</v>
      </c>
      <c r="R19" s="79">
        <f t="shared" si="2"/>
        <v>205</v>
      </c>
    </row>
    <row r="20" spans="4:18" ht="13.5" thickBot="1">
      <c r="D20" s="76" t="s">
        <v>283</v>
      </c>
      <c r="E20" s="77">
        <f t="shared" si="0"/>
        <v>0</v>
      </c>
      <c r="O20" s="747"/>
      <c r="P20" s="80" t="s">
        <v>274</v>
      </c>
      <c r="Q20" s="80">
        <f t="shared" si="1"/>
        <v>0</v>
      </c>
      <c r="R20" s="81">
        <f t="shared" si="2"/>
        <v>0</v>
      </c>
    </row>
    <row r="21" spans="4:18" ht="13.5" thickTop="1">
      <c r="D21" s="76" t="s">
        <v>284</v>
      </c>
      <c r="E21" s="77">
        <f t="shared" si="0"/>
        <v>0</v>
      </c>
      <c r="O21" s="746" t="s">
        <v>263</v>
      </c>
      <c r="P21" s="82" t="s">
        <v>271</v>
      </c>
      <c r="Q21" s="82">
        <f t="shared" si="1"/>
        <v>0</v>
      </c>
      <c r="R21" s="83">
        <f t="shared" si="2"/>
        <v>0</v>
      </c>
    </row>
    <row r="22" spans="4:18" ht="12.75">
      <c r="D22" s="76" t="s">
        <v>352</v>
      </c>
      <c r="E22" s="77">
        <f t="shared" si="0"/>
        <v>0</v>
      </c>
      <c r="O22" s="746"/>
      <c r="P22" s="78" t="s">
        <v>275</v>
      </c>
      <c r="Q22" s="78">
        <f t="shared" si="1"/>
        <v>0</v>
      </c>
      <c r="R22" s="79">
        <f t="shared" si="2"/>
        <v>0</v>
      </c>
    </row>
    <row r="23" spans="4:18" ht="12.75">
      <c r="D23" s="76" t="s">
        <v>285</v>
      </c>
      <c r="E23" s="77">
        <f t="shared" si="0"/>
        <v>0</v>
      </c>
      <c r="O23" s="746"/>
      <c r="P23" s="78" t="s">
        <v>276</v>
      </c>
      <c r="Q23" s="78">
        <f t="shared" si="1"/>
        <v>0</v>
      </c>
      <c r="R23" s="79">
        <f t="shared" si="2"/>
        <v>0</v>
      </c>
    </row>
    <row r="24" spans="4:18" ht="13.5" thickBot="1">
      <c r="D24" s="76" t="s">
        <v>223</v>
      </c>
      <c r="E24" s="77">
        <f t="shared" si="0"/>
        <v>1</v>
      </c>
      <c r="O24" s="748"/>
      <c r="P24" s="84" t="s">
        <v>277</v>
      </c>
      <c r="Q24" s="84">
        <f t="shared" si="1"/>
        <v>0</v>
      </c>
      <c r="R24" s="85">
        <f t="shared" si="2"/>
        <v>0</v>
      </c>
    </row>
    <row r="25" spans="4:18" ht="13.5" thickTop="1">
      <c r="D25" s="76" t="s">
        <v>305</v>
      </c>
      <c r="E25" s="77">
        <f t="shared" si="0"/>
        <v>0</v>
      </c>
      <c r="Q25" s="86">
        <f>SUM(Q17:Q24)</f>
        <v>5</v>
      </c>
      <c r="R25" s="86">
        <f>SUM(R17:R24)</f>
        <v>205</v>
      </c>
    </row>
    <row r="26" spans="4:5" ht="12.75">
      <c r="D26" s="76" t="s">
        <v>286</v>
      </c>
      <c r="E26" s="77">
        <f t="shared" si="0"/>
        <v>1</v>
      </c>
    </row>
    <row r="27" spans="4:5" ht="12.75">
      <c r="D27" s="76" t="s">
        <v>287</v>
      </c>
      <c r="E27" s="77">
        <f t="shared" si="0"/>
        <v>0</v>
      </c>
    </row>
    <row r="28" spans="4:5" ht="13.5" thickBot="1">
      <c r="D28" s="312" t="s">
        <v>209</v>
      </c>
      <c r="E28" s="88">
        <f t="shared" si="0"/>
        <v>0</v>
      </c>
    </row>
    <row r="29" spans="4:5" ht="13.5" thickBot="1" thickTop="1">
      <c r="D29" s="89" t="s">
        <v>288</v>
      </c>
      <c r="E29" s="90">
        <f>SUM(E16:E28)</f>
        <v>5</v>
      </c>
    </row>
    <row r="30" spans="4:5" ht="13.5" thickTop="1">
      <c r="D30" s="91" t="s">
        <v>972</v>
      </c>
      <c r="E30" s="92">
        <f aca="true" t="shared" si="3" ref="E30:E38">COUNTIF($M$9:$M$13,D30)</f>
        <v>0</v>
      </c>
    </row>
    <row r="31" spans="4:5" ht="12.75">
      <c r="D31" s="76" t="s">
        <v>981</v>
      </c>
      <c r="E31" s="77">
        <f t="shared" si="3"/>
        <v>0</v>
      </c>
    </row>
    <row r="32" spans="4:5" ht="12.75">
      <c r="D32" s="76" t="s">
        <v>982</v>
      </c>
      <c r="E32" s="77">
        <f t="shared" si="3"/>
        <v>0</v>
      </c>
    </row>
    <row r="33" spans="4:5" ht="12.75">
      <c r="D33" s="76" t="s">
        <v>973</v>
      </c>
      <c r="E33" s="77">
        <f t="shared" si="3"/>
        <v>0</v>
      </c>
    </row>
    <row r="34" spans="4:5" ht="12.75">
      <c r="D34" s="76" t="s">
        <v>983</v>
      </c>
      <c r="E34" s="77">
        <f t="shared" si="3"/>
        <v>0</v>
      </c>
    </row>
    <row r="35" spans="4:5" ht="12.75">
      <c r="D35" s="76" t="s">
        <v>291</v>
      </c>
      <c r="E35" s="77">
        <f t="shared" si="3"/>
        <v>0</v>
      </c>
    </row>
    <row r="36" spans="4:5" ht="12.75">
      <c r="D36" s="76" t="s">
        <v>292</v>
      </c>
      <c r="E36" s="77">
        <f t="shared" si="3"/>
        <v>0</v>
      </c>
    </row>
    <row r="37" spans="4:5" ht="12.75">
      <c r="D37" s="76" t="s">
        <v>984</v>
      </c>
      <c r="E37" s="77">
        <f t="shared" si="3"/>
        <v>0</v>
      </c>
    </row>
    <row r="38" spans="4:5" ht="13.5" thickBot="1">
      <c r="D38" s="312" t="s">
        <v>294</v>
      </c>
      <c r="E38" s="88">
        <f t="shared" si="3"/>
        <v>0</v>
      </c>
    </row>
    <row r="39" spans="4:5" ht="13.5" thickBot="1" thickTop="1">
      <c r="D39" s="89" t="s">
        <v>295</v>
      </c>
      <c r="E39" s="90">
        <f>SUM(E30:E38)</f>
        <v>0</v>
      </c>
    </row>
    <row r="40" spans="4:6" ht="13.5" thickBot="1" thickTop="1">
      <c r="D40" s="93" t="s">
        <v>296</v>
      </c>
      <c r="E40" s="94">
        <f>E29+E39</f>
        <v>5</v>
      </c>
      <c r="F40" s="49">
        <f>IF(E40=B14,"","おかしいぞ～？")</f>
      </c>
    </row>
    <row r="41" ht="13.5" thickTop="1"/>
  </sheetData>
  <sheetProtection/>
  <mergeCells count="4">
    <mergeCell ref="O17:O20"/>
    <mergeCell ref="O21:O24"/>
    <mergeCell ref="C4:E4"/>
    <mergeCell ref="A9:A10"/>
  </mergeCells>
  <dataValidations count="1">
    <dataValidation type="list" allowBlank="1" showInputMessage="1" showErrorMessage="1" sqref="Q9:Q13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showGridLines="0" view="pageBreakPreview" zoomScale="90" zoomScaleSheetLayoutView="90" zoomScalePageLayoutView="0" workbookViewId="0" topLeftCell="A1">
      <pane xSplit="1" ySplit="8" topLeftCell="B33" activePane="bottomRight" state="frozen"/>
      <selection pane="topLeft" activeCell="L40" sqref="L40"/>
      <selection pane="topRight" activeCell="L40" sqref="L40"/>
      <selection pane="bottomLeft" activeCell="L40" sqref="L40"/>
      <selection pane="bottomRight" activeCell="L40" sqref="L40"/>
    </sheetView>
  </sheetViews>
  <sheetFormatPr defaultColWidth="39.375" defaultRowHeight="13.5"/>
  <cols>
    <col min="1" max="1" width="5.625" style="49" customWidth="1"/>
    <col min="2" max="4" width="16.25390625" style="49" customWidth="1"/>
    <col min="5" max="5" width="11.25390625" style="49" customWidth="1"/>
    <col min="6" max="6" width="15.00390625" style="49" customWidth="1"/>
    <col min="7" max="7" width="5.625" style="49" customWidth="1"/>
    <col min="8" max="8" width="11.875" style="49" customWidth="1"/>
    <col min="9" max="9" width="8.125" style="49" customWidth="1"/>
    <col min="10" max="10" width="11.875" style="49" customWidth="1"/>
    <col min="11" max="11" width="7.375" style="49" bestFit="1" customWidth="1"/>
    <col min="12" max="13" width="10.375" style="49" bestFit="1" customWidth="1"/>
    <col min="14" max="14" width="20.375" style="49" bestFit="1" customWidth="1"/>
    <col min="15" max="15" width="19.875" style="49" bestFit="1" customWidth="1"/>
    <col min="16" max="17" width="12.25390625" style="49" bestFit="1" customWidth="1"/>
    <col min="18" max="18" width="3.375" style="49" customWidth="1"/>
    <col min="19" max="16384" width="39.375" style="49" customWidth="1"/>
  </cols>
  <sheetData>
    <row r="1" spans="1:17" ht="13.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3.5">
      <c r="A2" s="222" t="s">
        <v>1336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5" customHeight="1">
      <c r="A3" s="222" t="s">
        <v>1337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1" customFormat="1" ht="18" customHeight="1">
      <c r="A4" s="50"/>
      <c r="B4" s="214"/>
      <c r="C4" s="770" t="str">
        <f>"〔施設"&amp;D5&amp;"（公立"&amp;D6&amp;"、"&amp;"私立"&amp;D7&amp;"）〕"</f>
        <v>〔施設29（公立27、私立2）〕</v>
      </c>
      <c r="D4" s="770"/>
      <c r="E4" s="770"/>
      <c r="F4" s="167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1" customFormat="1" ht="13.5" customHeight="1">
      <c r="A5" s="50"/>
      <c r="B5" s="52"/>
      <c r="C5" s="53" t="s">
        <v>260</v>
      </c>
      <c r="D5" s="54">
        <f>D6+D7</f>
        <v>29</v>
      </c>
      <c r="E5" s="291"/>
      <c r="F5" s="167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1" customFormat="1" ht="13.5" customHeight="1">
      <c r="A6" s="50"/>
      <c r="B6" s="52"/>
      <c r="C6" s="53" t="s">
        <v>262</v>
      </c>
      <c r="D6" s="54">
        <f>COUNTIF($P$9:$P$37,C6)</f>
        <v>27</v>
      </c>
      <c r="E6" s="291"/>
      <c r="F6" s="167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1" customFormat="1" ht="13.5" customHeight="1">
      <c r="A7" s="226"/>
      <c r="B7" s="292"/>
      <c r="C7" s="53" t="s">
        <v>263</v>
      </c>
      <c r="D7" s="54">
        <f>COUNTIF($P$9:$P$37,C7)</f>
        <v>2</v>
      </c>
      <c r="E7" s="293"/>
      <c r="F7" s="226"/>
      <c r="G7" s="226"/>
      <c r="H7" s="226"/>
      <c r="I7" s="226"/>
      <c r="J7" s="226"/>
      <c r="K7" s="50"/>
      <c r="L7" s="50"/>
      <c r="M7" s="50"/>
      <c r="N7" s="50"/>
      <c r="O7" s="50"/>
      <c r="P7" s="50"/>
      <c r="Q7" s="50"/>
    </row>
    <row r="8" spans="1:17" ht="42" customHeight="1">
      <c r="A8" s="212"/>
      <c r="B8" s="96" t="s">
        <v>202</v>
      </c>
      <c r="C8" s="96" t="s">
        <v>205</v>
      </c>
      <c r="D8" s="96" t="s">
        <v>224</v>
      </c>
      <c r="E8" s="96" t="s">
        <v>265</v>
      </c>
      <c r="F8" s="96" t="s">
        <v>266</v>
      </c>
      <c r="G8" s="97" t="s">
        <v>389</v>
      </c>
      <c r="H8" s="96" t="s">
        <v>206</v>
      </c>
      <c r="I8" s="96" t="s">
        <v>204</v>
      </c>
      <c r="J8" s="98" t="s">
        <v>208</v>
      </c>
      <c r="K8" s="287" t="s">
        <v>201</v>
      </c>
      <c r="L8" s="288" t="s">
        <v>933</v>
      </c>
      <c r="M8" s="288" t="s">
        <v>934</v>
      </c>
      <c r="N8" s="288" t="s">
        <v>267</v>
      </c>
      <c r="O8" s="289" t="s">
        <v>203</v>
      </c>
      <c r="P8" s="288" t="s">
        <v>268</v>
      </c>
      <c r="Q8" s="290" t="s">
        <v>269</v>
      </c>
    </row>
    <row r="9" spans="1:17" s="363" customFormat="1" ht="42" customHeight="1">
      <c r="A9" s="776" t="s">
        <v>386</v>
      </c>
      <c r="B9" s="353" t="s">
        <v>1395</v>
      </c>
      <c r="C9" s="353" t="s">
        <v>212</v>
      </c>
      <c r="D9" s="353" t="s">
        <v>212</v>
      </c>
      <c r="E9" s="353" t="s">
        <v>4344</v>
      </c>
      <c r="F9" s="354" t="str">
        <f>M9&amp;N9</f>
        <v>下関市川中豊町7丁目8-9</v>
      </c>
      <c r="G9" s="354" t="s">
        <v>1338</v>
      </c>
      <c r="H9" s="355">
        <v>30773</v>
      </c>
      <c r="I9" s="354" t="s">
        <v>1339</v>
      </c>
      <c r="J9" s="357" t="s">
        <v>1804</v>
      </c>
      <c r="K9" s="358" t="s">
        <v>309</v>
      </c>
      <c r="L9" s="359" t="s">
        <v>211</v>
      </c>
      <c r="M9" s="359" t="s">
        <v>212</v>
      </c>
      <c r="N9" s="360" t="s">
        <v>1805</v>
      </c>
      <c r="O9" s="360" t="s">
        <v>2996</v>
      </c>
      <c r="P9" s="361" t="str">
        <f>IF(Q9="","",IF(OR(Q9="国",Q9="県",Q9="市町",Q9="組合その他"),"（公立）","（私立）"))</f>
        <v>（公立）</v>
      </c>
      <c r="Q9" s="362" t="s">
        <v>273</v>
      </c>
    </row>
    <row r="10" spans="1:17" s="363" customFormat="1" ht="42" customHeight="1">
      <c r="A10" s="768"/>
      <c r="B10" s="732" t="s">
        <v>1396</v>
      </c>
      <c r="C10" s="365" t="s">
        <v>259</v>
      </c>
      <c r="D10" s="365" t="s">
        <v>259</v>
      </c>
      <c r="E10" s="365" t="s">
        <v>4345</v>
      </c>
      <c r="F10" s="366" t="str">
        <f>M10&amp;N10</f>
        <v>下関市豊浦町大字宇賀7925-1</v>
      </c>
      <c r="G10" s="366" t="s">
        <v>1340</v>
      </c>
      <c r="H10" s="367">
        <v>31503</v>
      </c>
      <c r="I10" s="366" t="s">
        <v>1341</v>
      </c>
      <c r="J10" s="369" t="s">
        <v>1806</v>
      </c>
      <c r="K10" s="370" t="s">
        <v>309</v>
      </c>
      <c r="L10" s="371" t="s">
        <v>211</v>
      </c>
      <c r="M10" s="371" t="s">
        <v>259</v>
      </c>
      <c r="N10" s="372" t="s">
        <v>304</v>
      </c>
      <c r="O10" s="372" t="s">
        <v>2348</v>
      </c>
      <c r="P10" s="373" t="str">
        <f>IF(Q10="","",IF(OR(Q10="国",Q10="県",Q10="市町",Q10="組合その他"),"（公立）","（私立）"))</f>
        <v>（公立）</v>
      </c>
      <c r="Q10" s="374" t="s">
        <v>273</v>
      </c>
    </row>
    <row r="11" spans="1:17" s="363" customFormat="1" ht="42" customHeight="1">
      <c r="A11" s="768"/>
      <c r="B11" s="732" t="s">
        <v>1397</v>
      </c>
      <c r="C11" s="365" t="s">
        <v>212</v>
      </c>
      <c r="D11" s="365" t="s">
        <v>212</v>
      </c>
      <c r="E11" s="365" t="s">
        <v>4346</v>
      </c>
      <c r="F11" s="366" t="str">
        <f>M11&amp;N11</f>
        <v>下関市上田中町1丁目16-1</v>
      </c>
      <c r="G11" s="366" t="s">
        <v>1342</v>
      </c>
      <c r="H11" s="367">
        <v>36912</v>
      </c>
      <c r="I11" s="366" t="s">
        <v>1343</v>
      </c>
      <c r="J11" s="369" t="s">
        <v>1807</v>
      </c>
      <c r="K11" s="370" t="s">
        <v>309</v>
      </c>
      <c r="L11" s="371" t="s">
        <v>211</v>
      </c>
      <c r="M11" s="371" t="s">
        <v>212</v>
      </c>
      <c r="N11" s="372" t="s">
        <v>1011</v>
      </c>
      <c r="O11" s="372" t="s">
        <v>2995</v>
      </c>
      <c r="P11" s="373" t="str">
        <f>IF(Q11="","",IF(OR(Q11="国",Q11="県",Q11="市町",Q11="組合その他"),"（公立）","（私立）"))</f>
        <v>（公立）</v>
      </c>
      <c r="Q11" s="374" t="s">
        <v>273</v>
      </c>
    </row>
    <row r="12" spans="1:17" s="363" customFormat="1" ht="42" customHeight="1">
      <c r="A12" s="769"/>
      <c r="B12" s="732" t="s">
        <v>1398</v>
      </c>
      <c r="C12" s="365" t="s">
        <v>212</v>
      </c>
      <c r="D12" s="365" t="s">
        <v>212</v>
      </c>
      <c r="E12" s="365" t="s">
        <v>4347</v>
      </c>
      <c r="F12" s="366" t="str">
        <f>M12&amp;N12</f>
        <v>下関市彦島江の浦町1丁目4番30号</v>
      </c>
      <c r="G12" s="366" t="s">
        <v>1344</v>
      </c>
      <c r="H12" s="367">
        <v>39789</v>
      </c>
      <c r="I12" s="366" t="s">
        <v>1345</v>
      </c>
      <c r="J12" s="369" t="s">
        <v>1808</v>
      </c>
      <c r="K12" s="370" t="s">
        <v>309</v>
      </c>
      <c r="L12" s="371" t="s">
        <v>211</v>
      </c>
      <c r="M12" s="371" t="s">
        <v>212</v>
      </c>
      <c r="N12" s="372" t="s">
        <v>1012</v>
      </c>
      <c r="O12" s="372" t="s">
        <v>2994</v>
      </c>
      <c r="P12" s="373" t="str">
        <f>IF(Q12="","",IF(OR(Q12="国",Q12="県",Q12="市町",Q12="組合その他"),"（公立）","（私立）"))</f>
        <v>（公立）</v>
      </c>
      <c r="Q12" s="374" t="s">
        <v>273</v>
      </c>
    </row>
    <row r="13" spans="1:17" s="363" customFormat="1" ht="42" customHeight="1">
      <c r="A13" s="733" t="s">
        <v>220</v>
      </c>
      <c r="B13" s="732" t="s">
        <v>3137</v>
      </c>
      <c r="C13" s="365" t="s">
        <v>255</v>
      </c>
      <c r="D13" s="365" t="s">
        <v>255</v>
      </c>
      <c r="E13" s="365" t="s">
        <v>3138</v>
      </c>
      <c r="F13" s="366" t="str">
        <f aca="true" t="shared" si="0" ref="F13:F37">M13&amp;N13</f>
        <v>宇部市厚南北一丁目2番24号</v>
      </c>
      <c r="G13" s="366" t="s">
        <v>1346</v>
      </c>
      <c r="H13" s="367">
        <v>29342</v>
      </c>
      <c r="I13" s="366" t="s">
        <v>1347</v>
      </c>
      <c r="J13" s="369" t="s">
        <v>3139</v>
      </c>
      <c r="K13" s="370" t="s">
        <v>309</v>
      </c>
      <c r="L13" s="371" t="s">
        <v>254</v>
      </c>
      <c r="M13" s="371" t="s">
        <v>255</v>
      </c>
      <c r="N13" s="372" t="s">
        <v>835</v>
      </c>
      <c r="O13" s="372" t="s">
        <v>331</v>
      </c>
      <c r="P13" s="373" t="str">
        <f aca="true" t="shared" si="1" ref="P13:P37">IF(Q13="","",IF(OR(Q13="国",Q13="県",Q13="市町",Q13="組合その他"),"（公立）","（私立）"))</f>
        <v>（公立）</v>
      </c>
      <c r="Q13" s="374" t="s">
        <v>273</v>
      </c>
    </row>
    <row r="14" spans="1:17" s="363" customFormat="1" ht="42" customHeight="1">
      <c r="A14" s="767" t="s">
        <v>375</v>
      </c>
      <c r="B14" s="732" t="s">
        <v>1399</v>
      </c>
      <c r="C14" s="365" t="s">
        <v>216</v>
      </c>
      <c r="D14" s="365" t="s">
        <v>3140</v>
      </c>
      <c r="E14" s="365" t="s">
        <v>3141</v>
      </c>
      <c r="F14" s="366" t="str">
        <f t="shared" si="0"/>
        <v>山口市下堅小路254番地</v>
      </c>
      <c r="G14" s="366" t="s">
        <v>1348</v>
      </c>
      <c r="H14" s="367">
        <v>24929</v>
      </c>
      <c r="I14" s="366" t="s">
        <v>1349</v>
      </c>
      <c r="J14" s="369" t="s">
        <v>1809</v>
      </c>
      <c r="K14" s="370" t="s">
        <v>309</v>
      </c>
      <c r="L14" s="371" t="s">
        <v>215</v>
      </c>
      <c r="M14" s="371" t="s">
        <v>216</v>
      </c>
      <c r="N14" s="372" t="s">
        <v>789</v>
      </c>
      <c r="O14" s="372" t="s">
        <v>335</v>
      </c>
      <c r="P14" s="373" t="str">
        <f t="shared" si="1"/>
        <v>（公立）</v>
      </c>
      <c r="Q14" s="374" t="s">
        <v>273</v>
      </c>
    </row>
    <row r="15" spans="1:17" s="363" customFormat="1" ht="42" customHeight="1">
      <c r="A15" s="771"/>
      <c r="B15" s="732" t="s">
        <v>1400</v>
      </c>
      <c r="C15" s="365" t="s">
        <v>140</v>
      </c>
      <c r="D15" s="365" t="s">
        <v>1401</v>
      </c>
      <c r="E15" s="365" t="s">
        <v>387</v>
      </c>
      <c r="F15" s="366" t="str">
        <f t="shared" si="0"/>
        <v>山口市小郡上郷2159番地</v>
      </c>
      <c r="G15" s="366" t="s">
        <v>1350</v>
      </c>
      <c r="H15" s="367">
        <v>26451</v>
      </c>
      <c r="I15" s="366" t="s">
        <v>1351</v>
      </c>
      <c r="J15" s="369" t="s">
        <v>2993</v>
      </c>
      <c r="K15" s="370" t="s">
        <v>309</v>
      </c>
      <c r="L15" s="371" t="s">
        <v>215</v>
      </c>
      <c r="M15" s="371" t="s">
        <v>140</v>
      </c>
      <c r="N15" s="372" t="s">
        <v>790</v>
      </c>
      <c r="O15" s="372" t="s">
        <v>2992</v>
      </c>
      <c r="P15" s="373" t="str">
        <f t="shared" si="1"/>
        <v>（公立）</v>
      </c>
      <c r="Q15" s="374" t="s">
        <v>273</v>
      </c>
    </row>
    <row r="16" spans="1:17" s="363" customFormat="1" ht="42" customHeight="1">
      <c r="A16" s="771"/>
      <c r="B16" s="732" t="s">
        <v>2991</v>
      </c>
      <c r="C16" s="365" t="s">
        <v>216</v>
      </c>
      <c r="D16" s="365" t="s">
        <v>216</v>
      </c>
      <c r="E16" s="365" t="s">
        <v>4097</v>
      </c>
      <c r="F16" s="366" t="str">
        <f t="shared" si="0"/>
        <v>山口市三和町3番3号</v>
      </c>
      <c r="G16" s="366" t="s">
        <v>1352</v>
      </c>
      <c r="H16" s="367">
        <v>28581</v>
      </c>
      <c r="I16" s="366" t="s">
        <v>1353</v>
      </c>
      <c r="J16" s="369" t="s">
        <v>2990</v>
      </c>
      <c r="K16" s="370" t="s">
        <v>309</v>
      </c>
      <c r="L16" s="371" t="s">
        <v>215</v>
      </c>
      <c r="M16" s="371" t="s">
        <v>216</v>
      </c>
      <c r="N16" s="372" t="s">
        <v>2989</v>
      </c>
      <c r="O16" s="372" t="s">
        <v>153</v>
      </c>
      <c r="P16" s="373" t="str">
        <f t="shared" si="1"/>
        <v>（公立）</v>
      </c>
      <c r="Q16" s="374" t="s">
        <v>273</v>
      </c>
    </row>
    <row r="17" spans="1:17" s="363" customFormat="1" ht="42" customHeight="1">
      <c r="A17" s="771"/>
      <c r="B17" s="732" t="s">
        <v>3142</v>
      </c>
      <c r="C17" s="365" t="s">
        <v>2764</v>
      </c>
      <c r="D17" s="365" t="s">
        <v>2764</v>
      </c>
      <c r="E17" s="365" t="s">
        <v>3584</v>
      </c>
      <c r="F17" s="366" t="str">
        <f t="shared" si="0"/>
        <v>山口市維新公園4丁目5番1号</v>
      </c>
      <c r="G17" s="366" t="s">
        <v>1354</v>
      </c>
      <c r="H17" s="367">
        <v>29677</v>
      </c>
      <c r="I17" s="366" t="s">
        <v>1355</v>
      </c>
      <c r="J17" s="369" t="s">
        <v>1810</v>
      </c>
      <c r="K17" s="370" t="s">
        <v>309</v>
      </c>
      <c r="L17" s="371" t="s">
        <v>215</v>
      </c>
      <c r="M17" s="371" t="s">
        <v>216</v>
      </c>
      <c r="N17" s="372" t="s">
        <v>1013</v>
      </c>
      <c r="O17" s="372" t="s">
        <v>154</v>
      </c>
      <c r="P17" s="373" t="str">
        <f t="shared" si="1"/>
        <v>（私立）</v>
      </c>
      <c r="Q17" s="374" t="s">
        <v>271</v>
      </c>
    </row>
    <row r="18" spans="1:17" s="363" customFormat="1" ht="42" customHeight="1">
      <c r="A18" s="772"/>
      <c r="B18" s="732" t="s">
        <v>782</v>
      </c>
      <c r="C18" s="365" t="s">
        <v>140</v>
      </c>
      <c r="D18" s="365" t="s">
        <v>1402</v>
      </c>
      <c r="E18" s="365" t="s">
        <v>3585</v>
      </c>
      <c r="F18" s="366" t="str">
        <f t="shared" si="0"/>
        <v>山口市秋穂東6527番地2</v>
      </c>
      <c r="G18" s="366" t="s">
        <v>1356</v>
      </c>
      <c r="H18" s="367">
        <v>33329</v>
      </c>
      <c r="I18" s="366" t="s">
        <v>1357</v>
      </c>
      <c r="J18" s="369" t="s">
        <v>1811</v>
      </c>
      <c r="K18" s="370" t="s">
        <v>309</v>
      </c>
      <c r="L18" s="371" t="s">
        <v>215</v>
      </c>
      <c r="M18" s="371" t="s">
        <v>140</v>
      </c>
      <c r="N18" s="372" t="s">
        <v>1014</v>
      </c>
      <c r="O18" s="372" t="s">
        <v>336</v>
      </c>
      <c r="P18" s="373" t="str">
        <f t="shared" si="1"/>
        <v>（公立）</v>
      </c>
      <c r="Q18" s="374" t="s">
        <v>273</v>
      </c>
    </row>
    <row r="19" spans="1:17" s="363" customFormat="1" ht="42" customHeight="1">
      <c r="A19" s="733" t="s">
        <v>2298</v>
      </c>
      <c r="B19" s="732" t="s">
        <v>1403</v>
      </c>
      <c r="C19" s="365" t="s">
        <v>221</v>
      </c>
      <c r="D19" s="365" t="s">
        <v>847</v>
      </c>
      <c r="E19" s="365" t="s">
        <v>3586</v>
      </c>
      <c r="F19" s="366" t="str">
        <f t="shared" si="0"/>
        <v>萩市大字江向552番地2</v>
      </c>
      <c r="G19" s="366" t="s">
        <v>1358</v>
      </c>
      <c r="H19" s="367">
        <v>40623</v>
      </c>
      <c r="I19" s="366" t="s">
        <v>1359</v>
      </c>
      <c r="J19" s="369" t="s">
        <v>836</v>
      </c>
      <c r="K19" s="370" t="s">
        <v>309</v>
      </c>
      <c r="L19" s="371" t="s">
        <v>2904</v>
      </c>
      <c r="M19" s="371" t="s">
        <v>837</v>
      </c>
      <c r="N19" s="372" t="s">
        <v>932</v>
      </c>
      <c r="O19" s="372" t="s">
        <v>838</v>
      </c>
      <c r="P19" s="373" t="str">
        <f t="shared" si="1"/>
        <v>（公立）</v>
      </c>
      <c r="Q19" s="374" t="s">
        <v>273</v>
      </c>
    </row>
    <row r="20" spans="1:17" s="363" customFormat="1" ht="42" customHeight="1">
      <c r="A20" s="767" t="s">
        <v>376</v>
      </c>
      <c r="B20" s="732" t="s">
        <v>2988</v>
      </c>
      <c r="C20" s="365" t="s">
        <v>229</v>
      </c>
      <c r="D20" s="365" t="s">
        <v>229</v>
      </c>
      <c r="E20" s="699" t="s">
        <v>3587</v>
      </c>
      <c r="F20" s="366" t="str">
        <f t="shared" si="0"/>
        <v>防府市本橋町16番3号</v>
      </c>
      <c r="G20" s="366" t="s">
        <v>1360</v>
      </c>
      <c r="H20" s="367">
        <v>27139</v>
      </c>
      <c r="I20" s="366" t="s">
        <v>1361</v>
      </c>
      <c r="J20" s="369" t="s">
        <v>1812</v>
      </c>
      <c r="K20" s="370" t="s">
        <v>309</v>
      </c>
      <c r="L20" s="371" t="s">
        <v>228</v>
      </c>
      <c r="M20" s="371" t="s">
        <v>229</v>
      </c>
      <c r="N20" s="372" t="s">
        <v>1416</v>
      </c>
      <c r="O20" s="372" t="s">
        <v>158</v>
      </c>
      <c r="P20" s="373" t="str">
        <f t="shared" si="1"/>
        <v>（公立）</v>
      </c>
      <c r="Q20" s="374" t="s">
        <v>273</v>
      </c>
    </row>
    <row r="21" spans="1:17" s="363" customFormat="1" ht="42" customHeight="1">
      <c r="A21" s="768"/>
      <c r="B21" s="732" t="s">
        <v>2987</v>
      </c>
      <c r="C21" s="365" t="s">
        <v>229</v>
      </c>
      <c r="D21" s="365" t="s">
        <v>229</v>
      </c>
      <c r="E21" s="365" t="s">
        <v>4098</v>
      </c>
      <c r="F21" s="366" t="str">
        <f t="shared" si="0"/>
        <v>防府市大字下右田1233番地</v>
      </c>
      <c r="G21" s="366" t="s">
        <v>1362</v>
      </c>
      <c r="H21" s="367">
        <v>27870</v>
      </c>
      <c r="I21" s="366" t="s">
        <v>1363</v>
      </c>
      <c r="J21" s="369" t="s">
        <v>160</v>
      </c>
      <c r="K21" s="370" t="s">
        <v>309</v>
      </c>
      <c r="L21" s="371" t="s">
        <v>228</v>
      </c>
      <c r="M21" s="371" t="s">
        <v>229</v>
      </c>
      <c r="N21" s="372" t="s">
        <v>159</v>
      </c>
      <c r="O21" s="372" t="s">
        <v>337</v>
      </c>
      <c r="P21" s="373" t="str">
        <f t="shared" si="1"/>
        <v>（公立）</v>
      </c>
      <c r="Q21" s="374" t="s">
        <v>273</v>
      </c>
    </row>
    <row r="22" spans="1:17" s="363" customFormat="1" ht="42" customHeight="1">
      <c r="A22" s="768"/>
      <c r="B22" s="732" t="s">
        <v>3143</v>
      </c>
      <c r="C22" s="365" t="s">
        <v>229</v>
      </c>
      <c r="D22" s="365" t="s">
        <v>229</v>
      </c>
      <c r="E22" s="365" t="s">
        <v>3588</v>
      </c>
      <c r="F22" s="366" t="str">
        <f t="shared" si="0"/>
        <v>防府市大字江泊1051番地の3</v>
      </c>
      <c r="G22" s="366" t="s">
        <v>1364</v>
      </c>
      <c r="H22" s="367">
        <v>28194</v>
      </c>
      <c r="I22" s="366" t="s">
        <v>1365</v>
      </c>
      <c r="J22" s="369" t="s">
        <v>162</v>
      </c>
      <c r="K22" s="370" t="s">
        <v>309</v>
      </c>
      <c r="L22" s="371" t="s">
        <v>228</v>
      </c>
      <c r="M22" s="371" t="s">
        <v>229</v>
      </c>
      <c r="N22" s="372" t="s">
        <v>839</v>
      </c>
      <c r="O22" s="372" t="s">
        <v>161</v>
      </c>
      <c r="P22" s="373" t="str">
        <f t="shared" si="1"/>
        <v>（公立）</v>
      </c>
      <c r="Q22" s="374" t="s">
        <v>273</v>
      </c>
    </row>
    <row r="23" spans="1:17" s="363" customFormat="1" ht="42" customHeight="1">
      <c r="A23" s="769"/>
      <c r="B23" s="732" t="s">
        <v>3144</v>
      </c>
      <c r="C23" s="365" t="s">
        <v>229</v>
      </c>
      <c r="D23" s="365" t="s">
        <v>229</v>
      </c>
      <c r="E23" s="699" t="s">
        <v>3589</v>
      </c>
      <c r="F23" s="366" t="str">
        <f t="shared" si="0"/>
        <v>防府市大字佐野513番地</v>
      </c>
      <c r="G23" s="366" t="s">
        <v>1366</v>
      </c>
      <c r="H23" s="367">
        <v>28581</v>
      </c>
      <c r="I23" s="366" t="s">
        <v>1367</v>
      </c>
      <c r="J23" s="369" t="s">
        <v>164</v>
      </c>
      <c r="K23" s="370" t="s">
        <v>309</v>
      </c>
      <c r="L23" s="371" t="s">
        <v>228</v>
      </c>
      <c r="M23" s="371" t="s">
        <v>229</v>
      </c>
      <c r="N23" s="372" t="s">
        <v>163</v>
      </c>
      <c r="O23" s="372" t="s">
        <v>338</v>
      </c>
      <c r="P23" s="373" t="str">
        <f t="shared" si="1"/>
        <v>（公立）</v>
      </c>
      <c r="Q23" s="374" t="s">
        <v>273</v>
      </c>
    </row>
    <row r="24" spans="1:17" s="363" customFormat="1" ht="42" customHeight="1">
      <c r="A24" s="709" t="s">
        <v>284</v>
      </c>
      <c r="B24" s="734" t="s">
        <v>167</v>
      </c>
      <c r="C24" s="365" t="s">
        <v>355</v>
      </c>
      <c r="D24" s="365" t="s">
        <v>355</v>
      </c>
      <c r="E24" s="365" t="s">
        <v>3590</v>
      </c>
      <c r="F24" s="366" t="str">
        <f t="shared" si="0"/>
        <v>下松市瑞穂町4-3-12</v>
      </c>
      <c r="G24" s="366" t="s">
        <v>1368</v>
      </c>
      <c r="H24" s="367">
        <v>28946</v>
      </c>
      <c r="I24" s="366" t="s">
        <v>3145</v>
      </c>
      <c r="J24" s="369" t="s">
        <v>251</v>
      </c>
      <c r="K24" s="370" t="s">
        <v>309</v>
      </c>
      <c r="L24" s="371" t="s">
        <v>354</v>
      </c>
      <c r="M24" s="371" t="s">
        <v>355</v>
      </c>
      <c r="N24" s="372" t="s">
        <v>169</v>
      </c>
      <c r="O24" s="372" t="s">
        <v>168</v>
      </c>
      <c r="P24" s="373" t="str">
        <f t="shared" si="1"/>
        <v>（公立）</v>
      </c>
      <c r="Q24" s="374" t="s">
        <v>273</v>
      </c>
    </row>
    <row r="25" spans="1:17" s="363" customFormat="1" ht="42" customHeight="1">
      <c r="A25" s="767" t="s">
        <v>1394</v>
      </c>
      <c r="B25" s="732" t="s">
        <v>1404</v>
      </c>
      <c r="C25" s="365" t="s">
        <v>352</v>
      </c>
      <c r="D25" s="365" t="s">
        <v>352</v>
      </c>
      <c r="E25" s="365" t="s">
        <v>3591</v>
      </c>
      <c r="F25" s="366" t="str">
        <f t="shared" si="0"/>
        <v>岩国市周東町上久原1075-2</v>
      </c>
      <c r="G25" s="366" t="s">
        <v>1369</v>
      </c>
      <c r="H25" s="367">
        <v>28581</v>
      </c>
      <c r="I25" s="366" t="s">
        <v>1370</v>
      </c>
      <c r="J25" s="369" t="s">
        <v>251</v>
      </c>
      <c r="K25" s="370" t="s">
        <v>309</v>
      </c>
      <c r="L25" s="371">
        <v>35208</v>
      </c>
      <c r="M25" s="371" t="s">
        <v>352</v>
      </c>
      <c r="N25" s="372" t="s">
        <v>319</v>
      </c>
      <c r="O25" s="372" t="s">
        <v>3146</v>
      </c>
      <c r="P25" s="373" t="str">
        <f t="shared" si="1"/>
        <v>（公立）</v>
      </c>
      <c r="Q25" s="374" t="s">
        <v>273</v>
      </c>
    </row>
    <row r="26" spans="1:17" s="363" customFormat="1" ht="42" customHeight="1">
      <c r="A26" s="769"/>
      <c r="B26" s="732" t="s">
        <v>1405</v>
      </c>
      <c r="C26" s="365" t="s">
        <v>352</v>
      </c>
      <c r="D26" s="365" t="s">
        <v>352</v>
      </c>
      <c r="E26" s="365" t="s">
        <v>3591</v>
      </c>
      <c r="F26" s="366" t="str">
        <f t="shared" si="0"/>
        <v>岩国市周東町下久原1169-1</v>
      </c>
      <c r="G26" s="366" t="s">
        <v>1371</v>
      </c>
      <c r="H26" s="367">
        <v>29677</v>
      </c>
      <c r="I26" s="366" t="s">
        <v>1372</v>
      </c>
      <c r="J26" s="369" t="s">
        <v>1813</v>
      </c>
      <c r="K26" s="370" t="s">
        <v>309</v>
      </c>
      <c r="L26" s="371">
        <v>35208</v>
      </c>
      <c r="M26" s="371" t="s">
        <v>352</v>
      </c>
      <c r="N26" s="372" t="s">
        <v>318</v>
      </c>
      <c r="O26" s="372" t="s">
        <v>339</v>
      </c>
      <c r="P26" s="373" t="str">
        <f t="shared" si="1"/>
        <v>（公立）</v>
      </c>
      <c r="Q26" s="374" t="s">
        <v>273</v>
      </c>
    </row>
    <row r="27" spans="1:17" s="363" customFormat="1" ht="42" customHeight="1">
      <c r="A27" s="713" t="s">
        <v>222</v>
      </c>
      <c r="B27" s="732" t="s">
        <v>2986</v>
      </c>
      <c r="C27" s="365" t="s">
        <v>324</v>
      </c>
      <c r="D27" s="365" t="s">
        <v>324</v>
      </c>
      <c r="E27" s="365" t="s">
        <v>3592</v>
      </c>
      <c r="F27" s="366" t="str">
        <f t="shared" si="0"/>
        <v>光市浅江7丁目4-17</v>
      </c>
      <c r="G27" s="366" t="s">
        <v>1373</v>
      </c>
      <c r="H27" s="367">
        <v>29312</v>
      </c>
      <c r="I27" s="366" t="s">
        <v>1374</v>
      </c>
      <c r="J27" s="369" t="s">
        <v>1814</v>
      </c>
      <c r="K27" s="370" t="s">
        <v>309</v>
      </c>
      <c r="L27" s="371" t="s">
        <v>323</v>
      </c>
      <c r="M27" s="371" t="s">
        <v>324</v>
      </c>
      <c r="N27" s="372" t="s">
        <v>1815</v>
      </c>
      <c r="O27" s="372" t="s">
        <v>170</v>
      </c>
      <c r="P27" s="373" t="str">
        <f t="shared" si="1"/>
        <v>（公立）</v>
      </c>
      <c r="Q27" s="374" t="s">
        <v>273</v>
      </c>
    </row>
    <row r="28" spans="1:17" s="363" customFormat="1" ht="42" customHeight="1">
      <c r="A28" s="733" t="s">
        <v>286</v>
      </c>
      <c r="B28" s="732" t="s">
        <v>171</v>
      </c>
      <c r="C28" s="365" t="s">
        <v>2802</v>
      </c>
      <c r="D28" s="365" t="s">
        <v>2802</v>
      </c>
      <c r="E28" s="365" t="s">
        <v>2507</v>
      </c>
      <c r="F28" s="366" t="str">
        <f t="shared" si="0"/>
        <v>美祢市大嶺町東分2976番地</v>
      </c>
      <c r="G28" s="366" t="s">
        <v>1375</v>
      </c>
      <c r="H28" s="367">
        <v>36982</v>
      </c>
      <c r="I28" s="366" t="s">
        <v>1376</v>
      </c>
      <c r="J28" s="369" t="s">
        <v>1816</v>
      </c>
      <c r="K28" s="370" t="s">
        <v>309</v>
      </c>
      <c r="L28" s="371" t="s">
        <v>225</v>
      </c>
      <c r="M28" s="371" t="s">
        <v>226</v>
      </c>
      <c r="N28" s="372" t="s">
        <v>173</v>
      </c>
      <c r="O28" s="372" t="s">
        <v>172</v>
      </c>
      <c r="P28" s="373" t="str">
        <f t="shared" si="1"/>
        <v>（私立）</v>
      </c>
      <c r="Q28" s="374" t="s">
        <v>271</v>
      </c>
    </row>
    <row r="29" spans="1:17" s="363" customFormat="1" ht="42" customHeight="1">
      <c r="A29" s="767" t="s">
        <v>4099</v>
      </c>
      <c r="B29" s="732" t="s">
        <v>2515</v>
      </c>
      <c r="C29" s="365" t="s">
        <v>209</v>
      </c>
      <c r="D29" s="365" t="s">
        <v>209</v>
      </c>
      <c r="E29" s="365" t="s">
        <v>4100</v>
      </c>
      <c r="F29" s="366" t="str">
        <f t="shared" si="0"/>
        <v>山陽小野田市大字山川石丸345-2</v>
      </c>
      <c r="G29" s="366" t="s">
        <v>1377</v>
      </c>
      <c r="H29" s="367">
        <v>29677</v>
      </c>
      <c r="I29" s="366" t="s">
        <v>1378</v>
      </c>
      <c r="J29" s="369" t="s">
        <v>2985</v>
      </c>
      <c r="K29" s="370" t="s">
        <v>309</v>
      </c>
      <c r="L29" s="371">
        <v>35216</v>
      </c>
      <c r="M29" s="371" t="s">
        <v>209</v>
      </c>
      <c r="N29" s="372" t="s">
        <v>2203</v>
      </c>
      <c r="O29" s="372" t="s">
        <v>340</v>
      </c>
      <c r="P29" s="373" t="str">
        <f t="shared" si="1"/>
        <v>（公立）</v>
      </c>
      <c r="Q29" s="374" t="s">
        <v>273</v>
      </c>
    </row>
    <row r="30" spans="1:17" s="363" customFormat="1" ht="42" customHeight="1">
      <c r="A30" s="771"/>
      <c r="B30" s="732" t="s">
        <v>179</v>
      </c>
      <c r="C30" s="365" t="s">
        <v>209</v>
      </c>
      <c r="D30" s="365" t="s">
        <v>1406</v>
      </c>
      <c r="E30" s="365" t="s">
        <v>4101</v>
      </c>
      <c r="F30" s="366" t="str">
        <f t="shared" si="0"/>
        <v>山陽小野田市揥山二丁目6番17号</v>
      </c>
      <c r="G30" s="366" t="s">
        <v>1379</v>
      </c>
      <c r="H30" s="367">
        <v>34790</v>
      </c>
      <c r="I30" s="366" t="s">
        <v>1380</v>
      </c>
      <c r="J30" s="369" t="s">
        <v>2984</v>
      </c>
      <c r="K30" s="370" t="s">
        <v>309</v>
      </c>
      <c r="L30" s="371">
        <v>35216</v>
      </c>
      <c r="M30" s="371" t="s">
        <v>209</v>
      </c>
      <c r="N30" s="372" t="s">
        <v>1407</v>
      </c>
      <c r="O30" s="372" t="s">
        <v>180</v>
      </c>
      <c r="P30" s="373" t="str">
        <f t="shared" si="1"/>
        <v>（公立）</v>
      </c>
      <c r="Q30" s="374" t="s">
        <v>273</v>
      </c>
    </row>
    <row r="31" spans="1:17" s="363" customFormat="1" ht="42" customHeight="1">
      <c r="A31" s="771"/>
      <c r="B31" s="732" t="s">
        <v>181</v>
      </c>
      <c r="C31" s="365" t="s">
        <v>209</v>
      </c>
      <c r="D31" s="365" t="s">
        <v>1408</v>
      </c>
      <c r="E31" s="365" t="s">
        <v>2513</v>
      </c>
      <c r="F31" s="366" t="str">
        <f t="shared" si="0"/>
        <v>山陽小野田市大字小野田5228</v>
      </c>
      <c r="G31" s="366" t="s">
        <v>1381</v>
      </c>
      <c r="H31" s="367">
        <v>35156</v>
      </c>
      <c r="I31" s="366" t="s">
        <v>1382</v>
      </c>
      <c r="J31" s="369" t="s">
        <v>2983</v>
      </c>
      <c r="K31" s="370" t="s">
        <v>309</v>
      </c>
      <c r="L31" s="371">
        <v>35216</v>
      </c>
      <c r="M31" s="371" t="s">
        <v>209</v>
      </c>
      <c r="N31" s="372" t="s">
        <v>183</v>
      </c>
      <c r="O31" s="372" t="s">
        <v>182</v>
      </c>
      <c r="P31" s="373" t="str">
        <f t="shared" si="1"/>
        <v>（公立）</v>
      </c>
      <c r="Q31" s="374" t="s">
        <v>273</v>
      </c>
    </row>
    <row r="32" spans="1:17" s="363" customFormat="1" ht="42" customHeight="1">
      <c r="A32" s="771"/>
      <c r="B32" s="732" t="s">
        <v>184</v>
      </c>
      <c r="C32" s="365" t="s">
        <v>209</v>
      </c>
      <c r="D32" s="365" t="s">
        <v>1406</v>
      </c>
      <c r="E32" s="365" t="s">
        <v>4102</v>
      </c>
      <c r="F32" s="366" t="str">
        <f t="shared" si="0"/>
        <v>山陽小野田市新有帆町1番14号</v>
      </c>
      <c r="G32" s="366" t="s">
        <v>1383</v>
      </c>
      <c r="H32" s="367">
        <v>35886</v>
      </c>
      <c r="I32" s="366" t="s">
        <v>1384</v>
      </c>
      <c r="J32" s="369" t="s">
        <v>2982</v>
      </c>
      <c r="K32" s="370" t="s">
        <v>309</v>
      </c>
      <c r="L32" s="371">
        <v>35216</v>
      </c>
      <c r="M32" s="371" t="s">
        <v>209</v>
      </c>
      <c r="N32" s="372" t="s">
        <v>2981</v>
      </c>
      <c r="O32" s="372" t="s">
        <v>185</v>
      </c>
      <c r="P32" s="373" t="str">
        <f t="shared" si="1"/>
        <v>（公立）</v>
      </c>
      <c r="Q32" s="374" t="s">
        <v>273</v>
      </c>
    </row>
    <row r="33" spans="1:17" s="363" customFormat="1" ht="42" customHeight="1">
      <c r="A33" s="771"/>
      <c r="B33" s="732" t="s">
        <v>186</v>
      </c>
      <c r="C33" s="365" t="s">
        <v>209</v>
      </c>
      <c r="D33" s="365" t="s">
        <v>1406</v>
      </c>
      <c r="E33" s="365" t="s">
        <v>4103</v>
      </c>
      <c r="F33" s="366" t="str">
        <f t="shared" si="0"/>
        <v>山陽小野田市大字西高泊923</v>
      </c>
      <c r="G33" s="366" t="s">
        <v>1385</v>
      </c>
      <c r="H33" s="367">
        <v>36251</v>
      </c>
      <c r="I33" s="366" t="s">
        <v>1386</v>
      </c>
      <c r="J33" s="369" t="s">
        <v>2349</v>
      </c>
      <c r="K33" s="370" t="s">
        <v>309</v>
      </c>
      <c r="L33" s="371">
        <v>35216</v>
      </c>
      <c r="M33" s="371" t="s">
        <v>209</v>
      </c>
      <c r="N33" s="372" t="s">
        <v>2204</v>
      </c>
      <c r="O33" s="372" t="s">
        <v>187</v>
      </c>
      <c r="P33" s="373" t="str">
        <f t="shared" si="1"/>
        <v>（公立）</v>
      </c>
      <c r="Q33" s="374" t="s">
        <v>273</v>
      </c>
    </row>
    <row r="34" spans="1:17" s="363" customFormat="1" ht="42" customHeight="1">
      <c r="A34" s="771"/>
      <c r="B34" s="732" t="s">
        <v>188</v>
      </c>
      <c r="C34" s="365" t="s">
        <v>209</v>
      </c>
      <c r="D34" s="365" t="s">
        <v>1406</v>
      </c>
      <c r="E34" s="365" t="s">
        <v>3593</v>
      </c>
      <c r="F34" s="366" t="str">
        <f t="shared" si="0"/>
        <v>山陽小野田市大字小野田4402</v>
      </c>
      <c r="G34" s="366" t="s">
        <v>1381</v>
      </c>
      <c r="H34" s="367">
        <v>37712</v>
      </c>
      <c r="I34" s="366" t="s">
        <v>1387</v>
      </c>
      <c r="J34" s="369" t="s">
        <v>2980</v>
      </c>
      <c r="K34" s="370" t="s">
        <v>309</v>
      </c>
      <c r="L34" s="371">
        <v>35216</v>
      </c>
      <c r="M34" s="371" t="s">
        <v>209</v>
      </c>
      <c r="N34" s="372" t="s">
        <v>190</v>
      </c>
      <c r="O34" s="372" t="s">
        <v>189</v>
      </c>
      <c r="P34" s="373" t="str">
        <f t="shared" si="1"/>
        <v>（公立）</v>
      </c>
      <c r="Q34" s="374" t="s">
        <v>273</v>
      </c>
    </row>
    <row r="35" spans="1:17" s="363" customFormat="1" ht="42" customHeight="1">
      <c r="A35" s="772"/>
      <c r="B35" s="732" t="s">
        <v>312</v>
      </c>
      <c r="C35" s="365" t="s">
        <v>209</v>
      </c>
      <c r="D35" s="365" t="s">
        <v>1406</v>
      </c>
      <c r="E35" s="365" t="s">
        <v>4104</v>
      </c>
      <c r="F35" s="366" t="str">
        <f t="shared" si="0"/>
        <v>山陽小野田市大字小野田482</v>
      </c>
      <c r="G35" s="366" t="s">
        <v>1388</v>
      </c>
      <c r="H35" s="367">
        <v>38078</v>
      </c>
      <c r="I35" s="366" t="s">
        <v>1389</v>
      </c>
      <c r="J35" s="369" t="s">
        <v>2979</v>
      </c>
      <c r="K35" s="370" t="s">
        <v>309</v>
      </c>
      <c r="L35" s="371">
        <v>35216</v>
      </c>
      <c r="M35" s="371" t="s">
        <v>209</v>
      </c>
      <c r="N35" s="372" t="s">
        <v>313</v>
      </c>
      <c r="O35" s="372" t="s">
        <v>341</v>
      </c>
      <c r="P35" s="373" t="str">
        <f t="shared" si="1"/>
        <v>（公立）</v>
      </c>
      <c r="Q35" s="374" t="s">
        <v>273</v>
      </c>
    </row>
    <row r="36" spans="1:17" s="363" customFormat="1" ht="42" customHeight="1">
      <c r="A36" s="735" t="s">
        <v>980</v>
      </c>
      <c r="B36" s="732" t="s">
        <v>783</v>
      </c>
      <c r="C36" s="365" t="s">
        <v>210</v>
      </c>
      <c r="D36" s="365" t="s">
        <v>210</v>
      </c>
      <c r="E36" s="365" t="s">
        <v>2514</v>
      </c>
      <c r="F36" s="366" t="str">
        <f t="shared" si="0"/>
        <v>大島郡周防大島町大字久賀996-1</v>
      </c>
      <c r="G36" s="366" t="s">
        <v>1390</v>
      </c>
      <c r="H36" s="367">
        <v>30070</v>
      </c>
      <c r="I36" s="366" t="s">
        <v>1391</v>
      </c>
      <c r="J36" s="369" t="s">
        <v>2978</v>
      </c>
      <c r="K36" s="370" t="s">
        <v>309</v>
      </c>
      <c r="L36" s="371" t="s">
        <v>193</v>
      </c>
      <c r="M36" s="371" t="s">
        <v>974</v>
      </c>
      <c r="N36" s="372" t="s">
        <v>194</v>
      </c>
      <c r="O36" s="372" t="s">
        <v>342</v>
      </c>
      <c r="P36" s="373" t="str">
        <f t="shared" si="1"/>
        <v>（公立）</v>
      </c>
      <c r="Q36" s="374" t="s">
        <v>273</v>
      </c>
    </row>
    <row r="37" spans="1:17" s="363" customFormat="1" ht="42" customHeight="1">
      <c r="A37" s="736" t="s">
        <v>979</v>
      </c>
      <c r="B37" s="737" t="s">
        <v>2977</v>
      </c>
      <c r="C37" s="376" t="s">
        <v>144</v>
      </c>
      <c r="D37" s="376" t="s">
        <v>144</v>
      </c>
      <c r="E37" s="376" t="s">
        <v>3913</v>
      </c>
      <c r="F37" s="377" t="str">
        <f t="shared" si="0"/>
        <v>熊毛郡平生町大字大野南94</v>
      </c>
      <c r="G37" s="377" t="s">
        <v>1392</v>
      </c>
      <c r="H37" s="378">
        <v>35921</v>
      </c>
      <c r="I37" s="377" t="s">
        <v>1393</v>
      </c>
      <c r="J37" s="380" t="s">
        <v>2976</v>
      </c>
      <c r="K37" s="381" t="s">
        <v>309</v>
      </c>
      <c r="L37" s="382" t="s">
        <v>143</v>
      </c>
      <c r="M37" s="382" t="s">
        <v>977</v>
      </c>
      <c r="N37" s="383" t="s">
        <v>199</v>
      </c>
      <c r="O37" s="383" t="s">
        <v>343</v>
      </c>
      <c r="P37" s="384" t="str">
        <f t="shared" si="1"/>
        <v>（公立）</v>
      </c>
      <c r="Q37" s="385" t="s">
        <v>273</v>
      </c>
    </row>
    <row r="38" spans="1:10" ht="12.75">
      <c r="A38" s="4"/>
      <c r="B38" s="5">
        <f>COUNTA(B9:B37)</f>
        <v>29</v>
      </c>
      <c r="C38" s="4"/>
      <c r="D38" s="4"/>
      <c r="E38" s="4"/>
      <c r="F38" s="4"/>
      <c r="G38" s="4"/>
      <c r="H38" s="4"/>
      <c r="I38" s="5"/>
      <c r="J38" s="4"/>
    </row>
    <row r="39" spans="1:15" ht="13.5" thickBot="1">
      <c r="A39" s="4"/>
      <c r="B39" s="6" t="s">
        <v>278</v>
      </c>
      <c r="C39" s="4"/>
      <c r="D39" s="9" t="s">
        <v>302</v>
      </c>
      <c r="E39" s="4"/>
      <c r="F39" s="4"/>
      <c r="G39" s="4"/>
      <c r="H39" s="4"/>
      <c r="I39" s="6"/>
      <c r="J39" s="4"/>
      <c r="O39" s="70" t="s">
        <v>281</v>
      </c>
    </row>
    <row r="40" spans="1:18" ht="13.5" thickTop="1">
      <c r="A40" s="4"/>
      <c r="B40" s="4"/>
      <c r="C40" s="4"/>
      <c r="D40" s="10" t="s">
        <v>259</v>
      </c>
      <c r="E40" s="11">
        <f aca="true" t="shared" si="2" ref="E40:E52">COUNTIF($M$9:$M$37,D40)</f>
        <v>4</v>
      </c>
      <c r="F40" s="4"/>
      <c r="G40" s="310"/>
      <c r="H40" s="304"/>
      <c r="I40" s="304"/>
      <c r="J40" s="304"/>
      <c r="O40" s="73"/>
      <c r="P40" s="74" t="s">
        <v>269</v>
      </c>
      <c r="Q40" s="74" t="s">
        <v>260</v>
      </c>
      <c r="R40" s="75" t="s">
        <v>207</v>
      </c>
    </row>
    <row r="41" spans="1:18" ht="12.75">
      <c r="A41" s="4"/>
      <c r="B41" s="4"/>
      <c r="C41" s="4"/>
      <c r="D41" s="15" t="s">
        <v>220</v>
      </c>
      <c r="E41" s="16">
        <f t="shared" si="2"/>
        <v>1</v>
      </c>
      <c r="F41" s="4"/>
      <c r="G41" s="774"/>
      <c r="H41" s="775"/>
      <c r="I41" s="775"/>
      <c r="J41" s="2"/>
      <c r="O41" s="745" t="s">
        <v>262</v>
      </c>
      <c r="P41" s="78" t="s">
        <v>270</v>
      </c>
      <c r="Q41" s="78">
        <f aca="true" t="shared" si="3" ref="Q41:Q48">COUNTIF($Q$9:$Q$37,P41)</f>
        <v>0</v>
      </c>
      <c r="R41" s="79">
        <v>0</v>
      </c>
    </row>
    <row r="42" spans="1:18" ht="12.75">
      <c r="A42" s="4"/>
      <c r="B42" s="4"/>
      <c r="C42" s="4"/>
      <c r="D42" s="15" t="s">
        <v>282</v>
      </c>
      <c r="E42" s="16">
        <f t="shared" si="2"/>
        <v>5</v>
      </c>
      <c r="F42" s="4"/>
      <c r="G42" s="774"/>
      <c r="H42" s="311"/>
      <c r="I42" s="311"/>
      <c r="J42" s="2"/>
      <c r="O42" s="746"/>
      <c r="P42" s="78" t="s">
        <v>272</v>
      </c>
      <c r="Q42" s="78">
        <f t="shared" si="3"/>
        <v>0</v>
      </c>
      <c r="R42" s="79">
        <v>0</v>
      </c>
    </row>
    <row r="43" spans="1:18" ht="12.75">
      <c r="A43" s="4"/>
      <c r="B43" s="4"/>
      <c r="C43" s="4"/>
      <c r="D43" s="15" t="s">
        <v>221</v>
      </c>
      <c r="E43" s="16">
        <f t="shared" si="2"/>
        <v>1</v>
      </c>
      <c r="F43" s="4"/>
      <c r="G43" s="2"/>
      <c r="H43" s="2"/>
      <c r="I43" s="2"/>
      <c r="J43" s="2"/>
      <c r="O43" s="746"/>
      <c r="P43" s="78" t="s">
        <v>273</v>
      </c>
      <c r="Q43" s="78">
        <f t="shared" si="3"/>
        <v>27</v>
      </c>
      <c r="R43" s="79">
        <v>0</v>
      </c>
    </row>
    <row r="44" spans="1:18" ht="13.5" thickBot="1">
      <c r="A44" s="4"/>
      <c r="B44" s="4"/>
      <c r="C44" s="4"/>
      <c r="D44" s="15" t="s">
        <v>283</v>
      </c>
      <c r="E44" s="16">
        <f t="shared" si="2"/>
        <v>4</v>
      </c>
      <c r="F44" s="4"/>
      <c r="G44" s="2"/>
      <c r="H44" s="2"/>
      <c r="I44" s="2"/>
      <c r="J44" s="2"/>
      <c r="O44" s="747"/>
      <c r="P44" s="80" t="s">
        <v>274</v>
      </c>
      <c r="Q44" s="80">
        <f t="shared" si="3"/>
        <v>0</v>
      </c>
      <c r="R44" s="81">
        <v>0</v>
      </c>
    </row>
    <row r="45" spans="1:18" ht="13.5" thickTop="1">
      <c r="A45" s="4"/>
      <c r="B45" s="4"/>
      <c r="C45" s="4"/>
      <c r="D45" s="15" t="s">
        <v>284</v>
      </c>
      <c r="E45" s="16">
        <f t="shared" si="2"/>
        <v>1</v>
      </c>
      <c r="F45" s="4"/>
      <c r="G45" s="2"/>
      <c r="H45" s="2"/>
      <c r="I45" s="2"/>
      <c r="J45" s="2"/>
      <c r="O45" s="746" t="s">
        <v>263</v>
      </c>
      <c r="P45" s="82" t="s">
        <v>271</v>
      </c>
      <c r="Q45" s="82">
        <f t="shared" si="3"/>
        <v>2</v>
      </c>
      <c r="R45" s="83">
        <v>0</v>
      </c>
    </row>
    <row r="46" spans="1:18" ht="12.75">
      <c r="A46" s="4"/>
      <c r="B46" s="4"/>
      <c r="C46" s="4"/>
      <c r="D46" s="15" t="s">
        <v>352</v>
      </c>
      <c r="E46" s="16">
        <f t="shared" si="2"/>
        <v>2</v>
      </c>
      <c r="F46" s="4"/>
      <c r="G46" s="2"/>
      <c r="H46" s="2"/>
      <c r="I46" s="2"/>
      <c r="J46" s="2"/>
      <c r="O46" s="746"/>
      <c r="P46" s="78" t="s">
        <v>275</v>
      </c>
      <c r="Q46" s="78">
        <f t="shared" si="3"/>
        <v>0</v>
      </c>
      <c r="R46" s="79">
        <v>0</v>
      </c>
    </row>
    <row r="47" spans="1:18" ht="12.75">
      <c r="A47" s="4"/>
      <c r="B47" s="4"/>
      <c r="C47" s="4"/>
      <c r="D47" s="15" t="s">
        <v>285</v>
      </c>
      <c r="E47" s="16">
        <f t="shared" si="2"/>
        <v>1</v>
      </c>
      <c r="F47" s="4"/>
      <c r="G47" s="2"/>
      <c r="H47" s="2"/>
      <c r="I47" s="2"/>
      <c r="J47" s="2"/>
      <c r="O47" s="746"/>
      <c r="P47" s="78" t="s">
        <v>276</v>
      </c>
      <c r="Q47" s="78">
        <f t="shared" si="3"/>
        <v>0</v>
      </c>
      <c r="R47" s="79">
        <v>0</v>
      </c>
    </row>
    <row r="48" spans="1:18" ht="13.5" thickBot="1">
      <c r="A48" s="4"/>
      <c r="B48" s="4"/>
      <c r="C48" s="4"/>
      <c r="D48" s="15" t="s">
        <v>223</v>
      </c>
      <c r="E48" s="16">
        <f t="shared" si="2"/>
        <v>0</v>
      </c>
      <c r="F48" s="4"/>
      <c r="G48" s="2"/>
      <c r="H48" s="2"/>
      <c r="I48" s="2"/>
      <c r="J48" s="2"/>
      <c r="O48" s="748"/>
      <c r="P48" s="84" t="s">
        <v>277</v>
      </c>
      <c r="Q48" s="84">
        <f t="shared" si="3"/>
        <v>0</v>
      </c>
      <c r="R48" s="85">
        <v>0</v>
      </c>
    </row>
    <row r="49" spans="1:18" ht="13.5" thickTop="1">
      <c r="A49" s="4"/>
      <c r="B49" s="4"/>
      <c r="C49" s="4"/>
      <c r="D49" s="15" t="s">
        <v>305</v>
      </c>
      <c r="E49" s="16">
        <f t="shared" si="2"/>
        <v>0</v>
      </c>
      <c r="F49" s="4"/>
      <c r="G49" s="2"/>
      <c r="H49" s="2"/>
      <c r="I49" s="2"/>
      <c r="J49" s="2"/>
      <c r="N49" s="86"/>
      <c r="O49" s="86"/>
      <c r="Q49" s="86">
        <f>SUM(Q41:Q48)</f>
        <v>29</v>
      </c>
      <c r="R49" s="86">
        <f>SUM(R41:R48)</f>
        <v>0</v>
      </c>
    </row>
    <row r="50" spans="1:10" ht="12.75">
      <c r="A50" s="4"/>
      <c r="B50" s="4"/>
      <c r="C50" s="4"/>
      <c r="D50" s="15" t="s">
        <v>286</v>
      </c>
      <c r="E50" s="16">
        <f t="shared" si="2"/>
        <v>1</v>
      </c>
      <c r="F50" s="4"/>
      <c r="G50" s="2"/>
      <c r="H50" s="2"/>
      <c r="I50" s="2"/>
      <c r="J50" s="2"/>
    </row>
    <row r="51" spans="1:10" ht="12.75">
      <c r="A51" s="4"/>
      <c r="B51" s="4"/>
      <c r="C51" s="4"/>
      <c r="D51" s="15" t="s">
        <v>287</v>
      </c>
      <c r="E51" s="16">
        <f t="shared" si="2"/>
        <v>0</v>
      </c>
      <c r="F51" s="4"/>
      <c r="G51" s="2"/>
      <c r="H51" s="2"/>
      <c r="I51" s="2"/>
      <c r="J51" s="2"/>
    </row>
    <row r="52" spans="1:10" ht="13.5" thickBot="1">
      <c r="A52" s="4"/>
      <c r="B52" s="4"/>
      <c r="C52" s="4"/>
      <c r="D52" s="17" t="s">
        <v>209</v>
      </c>
      <c r="E52" s="24">
        <f t="shared" si="2"/>
        <v>7</v>
      </c>
      <c r="F52" s="4"/>
      <c r="G52" s="2"/>
      <c r="H52" s="2"/>
      <c r="I52" s="2"/>
      <c r="J52" s="2"/>
    </row>
    <row r="53" spans="1:10" ht="13.5" thickBot="1" thickTop="1">
      <c r="A53" s="4"/>
      <c r="B53" s="4"/>
      <c r="C53" s="4"/>
      <c r="D53" s="25" t="s">
        <v>288</v>
      </c>
      <c r="E53" s="26">
        <f>SUM(E40:E52)</f>
        <v>27</v>
      </c>
      <c r="F53" s="4"/>
      <c r="G53" s="2"/>
      <c r="H53" s="2"/>
      <c r="I53" s="2"/>
      <c r="J53" s="2"/>
    </row>
    <row r="54" spans="1:10" ht="13.5" thickTop="1">
      <c r="A54" s="4"/>
      <c r="B54" s="4"/>
      <c r="C54" s="4"/>
      <c r="D54" s="27" t="s">
        <v>972</v>
      </c>
      <c r="E54" s="28">
        <f aca="true" t="shared" si="4" ref="E54:E62">COUNTIF($M$9:$M$37,D54)</f>
        <v>1</v>
      </c>
      <c r="F54" s="4"/>
      <c r="G54" s="2"/>
      <c r="H54" s="2"/>
      <c r="I54" s="2"/>
      <c r="J54" s="2"/>
    </row>
    <row r="55" spans="1:10" ht="12.75">
      <c r="A55" s="4"/>
      <c r="B55" s="4"/>
      <c r="C55" s="4"/>
      <c r="D55" s="15" t="s">
        <v>981</v>
      </c>
      <c r="E55" s="16">
        <f t="shared" si="4"/>
        <v>0</v>
      </c>
      <c r="F55" s="4"/>
      <c r="G55" s="2"/>
      <c r="H55" s="2"/>
      <c r="I55" s="2"/>
      <c r="J55" s="2"/>
    </row>
    <row r="56" spans="1:10" ht="12.75">
      <c r="A56" s="4"/>
      <c r="B56" s="4"/>
      <c r="C56" s="4"/>
      <c r="D56" s="15" t="s">
        <v>982</v>
      </c>
      <c r="E56" s="16">
        <f t="shared" si="4"/>
        <v>0</v>
      </c>
      <c r="F56" s="4"/>
      <c r="G56" s="2"/>
      <c r="H56" s="2"/>
      <c r="I56" s="2"/>
      <c r="J56" s="2"/>
    </row>
    <row r="57" spans="1:10" ht="12.75">
      <c r="A57" s="4"/>
      <c r="B57" s="4"/>
      <c r="C57" s="4"/>
      <c r="D57" s="15" t="s">
        <v>973</v>
      </c>
      <c r="E57" s="16">
        <f t="shared" si="4"/>
        <v>0</v>
      </c>
      <c r="F57" s="4"/>
      <c r="G57" s="2"/>
      <c r="H57" s="2"/>
      <c r="I57" s="2"/>
      <c r="J57" s="2"/>
    </row>
    <row r="58" spans="1:10" ht="12.75">
      <c r="A58" s="4"/>
      <c r="B58" s="4"/>
      <c r="C58" s="4"/>
      <c r="D58" s="15" t="s">
        <v>983</v>
      </c>
      <c r="E58" s="16">
        <f t="shared" si="4"/>
        <v>1</v>
      </c>
      <c r="F58" s="4"/>
      <c r="G58" s="2"/>
      <c r="H58" s="2"/>
      <c r="I58" s="2"/>
      <c r="J58" s="2"/>
    </row>
    <row r="59" spans="1:10" ht="12.75">
      <c r="A59" s="4"/>
      <c r="B59" s="4"/>
      <c r="C59" s="4"/>
      <c r="D59" s="15" t="s">
        <v>291</v>
      </c>
      <c r="E59" s="16">
        <f t="shared" si="4"/>
        <v>0</v>
      </c>
      <c r="F59" s="4"/>
      <c r="G59" s="2"/>
      <c r="H59" s="2"/>
      <c r="I59" s="2"/>
      <c r="J59" s="2"/>
    </row>
    <row r="60" spans="4:10" ht="12.75">
      <c r="D60" s="76" t="s">
        <v>292</v>
      </c>
      <c r="E60" s="77">
        <f t="shared" si="4"/>
        <v>0</v>
      </c>
      <c r="G60" s="86"/>
      <c r="H60" s="86"/>
      <c r="I60" s="86"/>
      <c r="J60" s="86"/>
    </row>
    <row r="61" spans="4:10" ht="12.75">
      <c r="D61" s="76" t="s">
        <v>984</v>
      </c>
      <c r="E61" s="77">
        <f t="shared" si="4"/>
        <v>0</v>
      </c>
      <c r="G61" s="86"/>
      <c r="H61" s="86"/>
      <c r="I61" s="86"/>
      <c r="J61" s="86"/>
    </row>
    <row r="62" spans="4:10" ht="13.5" thickBot="1">
      <c r="D62" s="317" t="s">
        <v>294</v>
      </c>
      <c r="E62" s="88">
        <f t="shared" si="4"/>
        <v>0</v>
      </c>
      <c r="G62" s="86"/>
      <c r="H62" s="86"/>
      <c r="I62" s="86"/>
      <c r="J62" s="86"/>
    </row>
    <row r="63" spans="4:10" ht="13.5" thickBot="1" thickTop="1">
      <c r="D63" s="89" t="s">
        <v>295</v>
      </c>
      <c r="E63" s="90">
        <f>SUM(E54:E62)</f>
        <v>2</v>
      </c>
      <c r="G63" s="86"/>
      <c r="H63" s="86"/>
      <c r="I63" s="86"/>
      <c r="J63" s="86"/>
    </row>
    <row r="64" spans="4:10" ht="13.5" thickBot="1" thickTop="1">
      <c r="D64" s="93" t="s">
        <v>296</v>
      </c>
      <c r="E64" s="94">
        <f>E53+E63</f>
        <v>29</v>
      </c>
      <c r="F64" s="49">
        <f>IF(E64=B38,"","おかしいぞ～？")</f>
      </c>
      <c r="G64" s="86"/>
      <c r="H64" s="86"/>
      <c r="I64" s="86"/>
      <c r="J64" s="86"/>
    </row>
    <row r="65" spans="7:10" ht="13.5" thickTop="1">
      <c r="G65" s="149"/>
      <c r="H65" s="86"/>
      <c r="I65" s="86"/>
      <c r="J65" s="86"/>
    </row>
    <row r="66" spans="7:10" ht="12.75">
      <c r="G66" s="86"/>
      <c r="H66" s="149"/>
      <c r="I66" s="149"/>
      <c r="J66" s="149"/>
    </row>
    <row r="67" spans="7:10" ht="12.75">
      <c r="G67" s="149"/>
      <c r="H67" s="773"/>
      <c r="I67" s="773"/>
      <c r="J67" s="86"/>
    </row>
    <row r="68" spans="7:10" ht="12.75">
      <c r="G68" s="86"/>
      <c r="H68" s="320"/>
      <c r="I68" s="320"/>
      <c r="J68" s="86"/>
    </row>
    <row r="69" spans="7:10" ht="12.75">
      <c r="G69" s="86"/>
      <c r="H69" s="86"/>
      <c r="I69" s="86"/>
      <c r="J69" s="86"/>
    </row>
    <row r="70" spans="7:10" ht="12.75">
      <c r="G70" s="86"/>
      <c r="H70" s="86"/>
      <c r="I70" s="86"/>
      <c r="J70" s="86"/>
    </row>
    <row r="71" spans="7:10" ht="12.75">
      <c r="G71" s="86"/>
      <c r="H71" s="86"/>
      <c r="I71" s="86"/>
      <c r="J71" s="86"/>
    </row>
    <row r="72" spans="7:10" ht="12.75">
      <c r="G72" s="86"/>
      <c r="H72" s="86"/>
      <c r="I72" s="86"/>
      <c r="J72" s="86"/>
    </row>
    <row r="73" spans="7:10" ht="12.75">
      <c r="G73" s="86"/>
      <c r="H73" s="86"/>
      <c r="I73" s="86"/>
      <c r="J73" s="86"/>
    </row>
  </sheetData>
  <sheetProtection/>
  <mergeCells count="11">
    <mergeCell ref="O41:O44"/>
    <mergeCell ref="O45:O48"/>
    <mergeCell ref="A25:A26"/>
    <mergeCell ref="A29:A35"/>
    <mergeCell ref="A9:A12"/>
    <mergeCell ref="A20:A23"/>
    <mergeCell ref="C4:E4"/>
    <mergeCell ref="A14:A18"/>
    <mergeCell ref="H67:I67"/>
    <mergeCell ref="G41:G42"/>
    <mergeCell ref="H41:I41"/>
  </mergeCells>
  <dataValidations count="1">
    <dataValidation type="list" allowBlank="1" showInputMessage="1" showErrorMessage="1" sqref="Q9:Q37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80" zoomScaleSheetLayoutView="80" zoomScalePageLayoutView="0" workbookViewId="0" topLeftCell="A1">
      <pane ySplit="8" topLeftCell="A9" activePane="bottomLeft" state="frozen"/>
      <selection pane="topLeft" activeCell="L40" sqref="L40"/>
      <selection pane="bottomLeft" activeCell="L40" sqref="L40"/>
    </sheetView>
  </sheetViews>
  <sheetFormatPr defaultColWidth="39.375" defaultRowHeight="13.5"/>
  <cols>
    <col min="1" max="3" width="16.25390625" style="49" customWidth="1"/>
    <col min="4" max="4" width="11.25390625" style="49" customWidth="1"/>
    <col min="5" max="5" width="13.875" style="49" customWidth="1"/>
    <col min="6" max="6" width="5.625" style="49" customWidth="1"/>
    <col min="7" max="7" width="15.00390625" style="49" customWidth="1"/>
    <col min="8" max="8" width="5.00390625" style="49" customWidth="1"/>
    <col min="9" max="9" width="8.125" style="49" customWidth="1"/>
    <col min="10" max="10" width="11.875" style="49" customWidth="1"/>
    <col min="11" max="11" width="7.375" style="49" bestFit="1" customWidth="1"/>
    <col min="12" max="13" width="10.375" style="49" bestFit="1" customWidth="1"/>
    <col min="14" max="14" width="18.875" style="49" bestFit="1" customWidth="1"/>
    <col min="15" max="15" width="13.375" style="49" bestFit="1" customWidth="1"/>
    <col min="16" max="16" width="9.00390625" style="49" customWidth="1"/>
    <col min="17" max="17" width="12.25390625" style="49" bestFit="1" customWidth="1"/>
    <col min="18" max="18" width="5.875" style="49" customWidth="1"/>
    <col min="19" max="16384" width="39.375" style="49" customWidth="1"/>
  </cols>
  <sheetData>
    <row r="1" spans="1:17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2.75">
      <c r="A2" s="222" t="s">
        <v>1025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1" customFormat="1" ht="13.5" customHeight="1">
      <c r="A4" s="50"/>
      <c r="B4" s="749" t="str">
        <f>"〔施設"&amp;C5&amp;"（公立"&amp;C6&amp;"、"&amp;"私立"&amp;C7&amp;"）"&amp;"  定員"&amp;E5&amp;"（公立"&amp;E6&amp;"、私立"&amp;E7&amp;"）〕"</f>
        <v>〔施設10（公立0、私立10）  定員440（公立0、私立440）〕</v>
      </c>
      <c r="C4" s="749"/>
      <c r="D4" s="750"/>
      <c r="E4" s="50">
        <f>IF(H19=E5,"","おかしいぞ～？")</f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1" customFormat="1" ht="13.5" customHeight="1">
      <c r="A5" s="52"/>
      <c r="B5" s="39" t="s">
        <v>260</v>
      </c>
      <c r="C5" s="43">
        <f>C6+C7</f>
        <v>10</v>
      </c>
      <c r="D5" s="40" t="s">
        <v>261</v>
      </c>
      <c r="E5" s="44">
        <f>E6+E7</f>
        <v>440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1" customFormat="1" ht="13.5" customHeight="1">
      <c r="A6" s="52"/>
      <c r="B6" s="39" t="s">
        <v>262</v>
      </c>
      <c r="C6" s="43">
        <f>COUNTIF($P$9:$P$18,B6)</f>
        <v>0</v>
      </c>
      <c r="D6" s="40" t="s">
        <v>262</v>
      </c>
      <c r="E6" s="44">
        <f>SUMIF($P$9:$P$18,D6,$H$9:$H$18)</f>
        <v>0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1" customFormat="1" ht="13.5" customHeight="1">
      <c r="A7" s="52"/>
      <c r="B7" s="41" t="s">
        <v>263</v>
      </c>
      <c r="C7" s="45">
        <f>COUNTIF($P$9:$P$18,B7)</f>
        <v>10</v>
      </c>
      <c r="D7" s="42" t="s">
        <v>263</v>
      </c>
      <c r="E7" s="46">
        <f>SUMIF($P$9:$P$18,D7,$H$9:$H$18)</f>
        <v>440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5" t="s">
        <v>202</v>
      </c>
      <c r="B8" s="96" t="s">
        <v>205</v>
      </c>
      <c r="C8" s="97" t="s">
        <v>1023</v>
      </c>
      <c r="D8" s="96" t="s">
        <v>265</v>
      </c>
      <c r="E8" s="96" t="s">
        <v>266</v>
      </c>
      <c r="F8" s="97" t="s">
        <v>389</v>
      </c>
      <c r="G8" s="96" t="s">
        <v>206</v>
      </c>
      <c r="H8" s="96" t="s">
        <v>207</v>
      </c>
      <c r="I8" s="96" t="s">
        <v>204</v>
      </c>
      <c r="J8" s="98" t="s">
        <v>208</v>
      </c>
      <c r="K8" s="99" t="s">
        <v>201</v>
      </c>
      <c r="L8" s="100" t="s">
        <v>933</v>
      </c>
      <c r="M8" s="100" t="s">
        <v>934</v>
      </c>
      <c r="N8" s="100" t="s">
        <v>267</v>
      </c>
      <c r="O8" s="101" t="s">
        <v>203</v>
      </c>
      <c r="P8" s="100" t="s">
        <v>268</v>
      </c>
      <c r="Q8" s="102" t="s">
        <v>269</v>
      </c>
    </row>
    <row r="9" spans="1:17" s="363" customFormat="1" ht="42" customHeight="1">
      <c r="A9" s="352" t="s">
        <v>2049</v>
      </c>
      <c r="B9" s="353" t="s">
        <v>1854</v>
      </c>
      <c r="C9" s="353" t="s">
        <v>820</v>
      </c>
      <c r="D9" s="353" t="s">
        <v>2997</v>
      </c>
      <c r="E9" s="354" t="str">
        <f aca="true" t="shared" si="0" ref="E9:E18">M9&amp;N9</f>
        <v>下関市彦島角倉町3丁目6-17</v>
      </c>
      <c r="F9" s="354" t="s">
        <v>1024</v>
      </c>
      <c r="G9" s="355">
        <v>17034</v>
      </c>
      <c r="H9" s="356">
        <v>45</v>
      </c>
      <c r="I9" s="354" t="s">
        <v>1026</v>
      </c>
      <c r="J9" s="357" t="s">
        <v>1443</v>
      </c>
      <c r="K9" s="358" t="s">
        <v>213</v>
      </c>
      <c r="L9" s="359" t="s">
        <v>211</v>
      </c>
      <c r="M9" s="359" t="s">
        <v>212</v>
      </c>
      <c r="N9" s="360" t="s">
        <v>1444</v>
      </c>
      <c r="O9" s="360" t="s">
        <v>2312</v>
      </c>
      <c r="P9" s="361" t="str">
        <f aca="true" t="shared" si="1" ref="P9:P18">IF(Q9="","",IF(OR(Q9="国",Q9="県",Q9="市町",Q9="組合その他"),"（公立）","（私立）"))</f>
        <v>（私立）</v>
      </c>
      <c r="Q9" s="362" t="s">
        <v>271</v>
      </c>
    </row>
    <row r="10" spans="1:17" s="363" customFormat="1" ht="42" customHeight="1">
      <c r="A10" s="364" t="s">
        <v>214</v>
      </c>
      <c r="B10" s="365" t="s">
        <v>2288</v>
      </c>
      <c r="C10" s="365" t="s">
        <v>4028</v>
      </c>
      <c r="D10" s="365" t="s">
        <v>2126</v>
      </c>
      <c r="E10" s="366" t="str">
        <f t="shared" si="0"/>
        <v>下関市幡生町1丁目1-22</v>
      </c>
      <c r="F10" s="366" t="s">
        <v>1027</v>
      </c>
      <c r="G10" s="367">
        <v>20546</v>
      </c>
      <c r="H10" s="368">
        <v>60</v>
      </c>
      <c r="I10" s="366" t="s">
        <v>1028</v>
      </c>
      <c r="J10" s="369" t="s">
        <v>1445</v>
      </c>
      <c r="K10" s="370" t="s">
        <v>213</v>
      </c>
      <c r="L10" s="371" t="s">
        <v>211</v>
      </c>
      <c r="M10" s="371" t="s">
        <v>212</v>
      </c>
      <c r="N10" s="372" t="s">
        <v>988</v>
      </c>
      <c r="O10" s="372" t="s">
        <v>298</v>
      </c>
      <c r="P10" s="373" t="str">
        <f t="shared" si="1"/>
        <v>（私立）</v>
      </c>
      <c r="Q10" s="374" t="s">
        <v>271</v>
      </c>
    </row>
    <row r="11" spans="1:17" s="363" customFormat="1" ht="42" customHeight="1">
      <c r="A11" s="364" t="s">
        <v>227</v>
      </c>
      <c r="B11" s="365" t="s">
        <v>1855</v>
      </c>
      <c r="C11" s="365" t="s">
        <v>3475</v>
      </c>
      <c r="D11" s="365" t="s">
        <v>2289</v>
      </c>
      <c r="E11" s="366" t="str">
        <f t="shared" si="0"/>
        <v>山口市吉敷佐畑6丁目10番1号</v>
      </c>
      <c r="F11" s="366" t="s">
        <v>1029</v>
      </c>
      <c r="G11" s="367">
        <v>18172</v>
      </c>
      <c r="H11" s="368">
        <v>35</v>
      </c>
      <c r="I11" s="366" t="s">
        <v>1030</v>
      </c>
      <c r="J11" s="369" t="s">
        <v>1446</v>
      </c>
      <c r="K11" s="370" t="s">
        <v>213</v>
      </c>
      <c r="L11" s="371" t="s">
        <v>215</v>
      </c>
      <c r="M11" s="371" t="s">
        <v>216</v>
      </c>
      <c r="N11" s="372" t="s">
        <v>385</v>
      </c>
      <c r="O11" s="372" t="s">
        <v>299</v>
      </c>
      <c r="P11" s="373" t="str">
        <f t="shared" si="1"/>
        <v>（私立）</v>
      </c>
      <c r="Q11" s="374" t="s">
        <v>271</v>
      </c>
    </row>
    <row r="12" spans="1:17" s="363" customFormat="1" ht="42" customHeight="1">
      <c r="A12" s="364" t="s">
        <v>245</v>
      </c>
      <c r="B12" s="365" t="s">
        <v>1857</v>
      </c>
      <c r="C12" s="365" t="s">
        <v>1978</v>
      </c>
      <c r="D12" s="365" t="s">
        <v>1853</v>
      </c>
      <c r="E12" s="366" t="str">
        <f t="shared" si="0"/>
        <v>山口市阿知須1448</v>
      </c>
      <c r="F12" s="366" t="s">
        <v>1031</v>
      </c>
      <c r="G12" s="367">
        <v>18629</v>
      </c>
      <c r="H12" s="368">
        <v>35</v>
      </c>
      <c r="I12" s="366" t="s">
        <v>1032</v>
      </c>
      <c r="J12" s="369" t="s">
        <v>1447</v>
      </c>
      <c r="K12" s="370" t="s">
        <v>213</v>
      </c>
      <c r="L12" s="371">
        <v>35203</v>
      </c>
      <c r="M12" s="371" t="s">
        <v>140</v>
      </c>
      <c r="N12" s="372" t="s">
        <v>141</v>
      </c>
      <c r="O12" s="372" t="s">
        <v>246</v>
      </c>
      <c r="P12" s="373" t="str">
        <f t="shared" si="1"/>
        <v>（私立）</v>
      </c>
      <c r="Q12" s="374" t="s">
        <v>271</v>
      </c>
    </row>
    <row r="13" spans="1:17" s="363" customFormat="1" ht="42" customHeight="1">
      <c r="A13" s="364" t="s">
        <v>217</v>
      </c>
      <c r="B13" s="365" t="s">
        <v>2290</v>
      </c>
      <c r="C13" s="365" t="s">
        <v>848</v>
      </c>
      <c r="D13" s="365" t="s">
        <v>3594</v>
      </c>
      <c r="E13" s="366" t="str">
        <f t="shared" si="0"/>
        <v>山口市水の上町5-27</v>
      </c>
      <c r="F13" s="366" t="s">
        <v>1033</v>
      </c>
      <c r="G13" s="367">
        <v>19138</v>
      </c>
      <c r="H13" s="368">
        <v>30</v>
      </c>
      <c r="I13" s="366" t="s">
        <v>1034</v>
      </c>
      <c r="J13" s="369" t="s">
        <v>1448</v>
      </c>
      <c r="K13" s="370" t="s">
        <v>213</v>
      </c>
      <c r="L13" s="371" t="s">
        <v>215</v>
      </c>
      <c r="M13" s="371" t="s">
        <v>216</v>
      </c>
      <c r="N13" s="372" t="s">
        <v>219</v>
      </c>
      <c r="O13" s="372" t="s">
        <v>218</v>
      </c>
      <c r="P13" s="373" t="str">
        <f t="shared" si="1"/>
        <v>（私立）</v>
      </c>
      <c r="Q13" s="374" t="s">
        <v>271</v>
      </c>
    </row>
    <row r="14" spans="1:17" s="363" customFormat="1" ht="42" customHeight="1">
      <c r="A14" s="364" t="s">
        <v>230</v>
      </c>
      <c r="B14" s="365" t="s">
        <v>1859</v>
      </c>
      <c r="C14" s="365" t="s">
        <v>2158</v>
      </c>
      <c r="D14" s="365" t="s">
        <v>2050</v>
      </c>
      <c r="E14" s="366" t="str">
        <f t="shared" si="0"/>
        <v>防府市大字高井686</v>
      </c>
      <c r="F14" s="366" t="s">
        <v>1035</v>
      </c>
      <c r="G14" s="367">
        <v>19633</v>
      </c>
      <c r="H14" s="368">
        <v>53</v>
      </c>
      <c r="I14" s="366" t="s">
        <v>1036</v>
      </c>
      <c r="J14" s="369" t="s">
        <v>1449</v>
      </c>
      <c r="K14" s="370" t="s">
        <v>213</v>
      </c>
      <c r="L14" s="371" t="s">
        <v>228</v>
      </c>
      <c r="M14" s="371" t="s">
        <v>229</v>
      </c>
      <c r="N14" s="372" t="s">
        <v>232</v>
      </c>
      <c r="O14" s="372" t="s">
        <v>231</v>
      </c>
      <c r="P14" s="373" t="str">
        <f t="shared" si="1"/>
        <v>（私立）</v>
      </c>
      <c r="Q14" s="374" t="s">
        <v>271</v>
      </c>
    </row>
    <row r="15" spans="1:17" s="363" customFormat="1" ht="62.25" customHeight="1">
      <c r="A15" s="364" t="s">
        <v>235</v>
      </c>
      <c r="B15" s="365" t="s">
        <v>2570</v>
      </c>
      <c r="C15" s="365" t="s">
        <v>2300</v>
      </c>
      <c r="D15" s="365" t="s">
        <v>4046</v>
      </c>
      <c r="E15" s="366" t="str">
        <f t="shared" si="0"/>
        <v>長門市俵山4827-1</v>
      </c>
      <c r="F15" s="366" t="s">
        <v>1037</v>
      </c>
      <c r="G15" s="367">
        <v>18203</v>
      </c>
      <c r="H15" s="368">
        <v>30</v>
      </c>
      <c r="I15" s="366" t="s">
        <v>1038</v>
      </c>
      <c r="J15" s="369" t="s">
        <v>1450</v>
      </c>
      <c r="K15" s="370" t="s">
        <v>213</v>
      </c>
      <c r="L15" s="371" t="s">
        <v>233</v>
      </c>
      <c r="M15" s="371" t="s">
        <v>234</v>
      </c>
      <c r="N15" s="372" t="s">
        <v>237</v>
      </c>
      <c r="O15" s="372" t="s">
        <v>236</v>
      </c>
      <c r="P15" s="373" t="str">
        <f t="shared" si="1"/>
        <v>（私立）</v>
      </c>
      <c r="Q15" s="374" t="s">
        <v>271</v>
      </c>
    </row>
    <row r="16" spans="1:17" s="363" customFormat="1" ht="42" customHeight="1">
      <c r="A16" s="364" t="s">
        <v>2571</v>
      </c>
      <c r="B16" s="365" t="s">
        <v>1856</v>
      </c>
      <c r="C16" s="365" t="s">
        <v>4348</v>
      </c>
      <c r="D16" s="365" t="s">
        <v>3595</v>
      </c>
      <c r="E16" s="366" t="str">
        <f t="shared" si="0"/>
        <v>周南市久米1347</v>
      </c>
      <c r="F16" s="366" t="s">
        <v>1039</v>
      </c>
      <c r="G16" s="367">
        <v>16848</v>
      </c>
      <c r="H16" s="368">
        <v>80</v>
      </c>
      <c r="I16" s="366" t="s">
        <v>1040</v>
      </c>
      <c r="J16" s="369" t="s">
        <v>1451</v>
      </c>
      <c r="K16" s="370" t="s">
        <v>213</v>
      </c>
      <c r="L16" s="371" t="s">
        <v>238</v>
      </c>
      <c r="M16" s="371" t="s">
        <v>239</v>
      </c>
      <c r="N16" s="372" t="s">
        <v>241</v>
      </c>
      <c r="O16" s="372" t="s">
        <v>240</v>
      </c>
      <c r="P16" s="373" t="str">
        <f t="shared" si="1"/>
        <v>（私立）</v>
      </c>
      <c r="Q16" s="374" t="s">
        <v>271</v>
      </c>
    </row>
    <row r="17" spans="1:17" s="363" customFormat="1" ht="42" customHeight="1">
      <c r="A17" s="364" t="s">
        <v>242</v>
      </c>
      <c r="B17" s="365" t="s">
        <v>2572</v>
      </c>
      <c r="C17" s="365" t="s">
        <v>388</v>
      </c>
      <c r="D17" s="365" t="s">
        <v>142</v>
      </c>
      <c r="E17" s="366" t="str">
        <f t="shared" si="0"/>
        <v>山陽小野田市大字小野田6111-28</v>
      </c>
      <c r="F17" s="366" t="s">
        <v>1041</v>
      </c>
      <c r="G17" s="367">
        <v>19044</v>
      </c>
      <c r="H17" s="368">
        <v>30</v>
      </c>
      <c r="I17" s="366" t="s">
        <v>1042</v>
      </c>
      <c r="J17" s="369" t="s">
        <v>1452</v>
      </c>
      <c r="K17" s="370" t="s">
        <v>213</v>
      </c>
      <c r="L17" s="371">
        <v>35216</v>
      </c>
      <c r="M17" s="371" t="s">
        <v>209</v>
      </c>
      <c r="N17" s="372" t="s">
        <v>244</v>
      </c>
      <c r="O17" s="372" t="s">
        <v>243</v>
      </c>
      <c r="P17" s="373" t="str">
        <f t="shared" si="1"/>
        <v>（私立）</v>
      </c>
      <c r="Q17" s="374" t="s">
        <v>271</v>
      </c>
    </row>
    <row r="18" spans="1:17" s="363" customFormat="1" ht="42" customHeight="1">
      <c r="A18" s="375" t="s">
        <v>2127</v>
      </c>
      <c r="B18" s="376" t="s">
        <v>2128</v>
      </c>
      <c r="C18" s="376" t="s">
        <v>2129</v>
      </c>
      <c r="D18" s="376" t="s">
        <v>1979</v>
      </c>
      <c r="E18" s="377" t="str">
        <f t="shared" si="0"/>
        <v>岩国市立石町3-6-25</v>
      </c>
      <c r="F18" s="377" t="s">
        <v>1112</v>
      </c>
      <c r="G18" s="378">
        <v>18841</v>
      </c>
      <c r="H18" s="379">
        <v>42</v>
      </c>
      <c r="I18" s="377" t="s">
        <v>2130</v>
      </c>
      <c r="J18" s="380" t="s">
        <v>2131</v>
      </c>
      <c r="K18" s="381" t="s">
        <v>213</v>
      </c>
      <c r="L18" s="382">
        <v>35305</v>
      </c>
      <c r="M18" s="382" t="s">
        <v>352</v>
      </c>
      <c r="N18" s="383" t="s">
        <v>2132</v>
      </c>
      <c r="O18" s="383" t="s">
        <v>2195</v>
      </c>
      <c r="P18" s="384" t="str">
        <f t="shared" si="1"/>
        <v>（私立）</v>
      </c>
      <c r="Q18" s="385" t="s">
        <v>271</v>
      </c>
    </row>
    <row r="19" spans="1:8" ht="12.75">
      <c r="A19" s="51">
        <f>COUNTA(A9:A18)</f>
        <v>10</v>
      </c>
      <c r="H19" s="51">
        <f>SUM(H9:H18)</f>
        <v>440</v>
      </c>
    </row>
    <row r="20" spans="1:14" ht="13.5" thickBot="1">
      <c r="A20" s="69" t="s">
        <v>278</v>
      </c>
      <c r="C20" s="70" t="s">
        <v>279</v>
      </c>
      <c r="H20" s="69" t="s">
        <v>280</v>
      </c>
      <c r="N20" s="70" t="s">
        <v>281</v>
      </c>
    </row>
    <row r="21" spans="3:17" ht="13.5" thickTop="1">
      <c r="C21" s="71" t="s">
        <v>259</v>
      </c>
      <c r="D21" s="72">
        <f>COUNTIF($M$9:$M$18,C21)</f>
        <v>2</v>
      </c>
      <c r="N21" s="73"/>
      <c r="O21" s="74" t="s">
        <v>269</v>
      </c>
      <c r="P21" s="74" t="s">
        <v>260</v>
      </c>
      <c r="Q21" s="75" t="s">
        <v>207</v>
      </c>
    </row>
    <row r="22" spans="3:17" ht="12.75">
      <c r="C22" s="76" t="s">
        <v>220</v>
      </c>
      <c r="D22" s="77">
        <f aca="true" t="shared" si="2" ref="D22:D33">COUNTIF($M$9:$M$18,C22)</f>
        <v>0</v>
      </c>
      <c r="N22" s="745" t="s">
        <v>262</v>
      </c>
      <c r="O22" s="78" t="s">
        <v>270</v>
      </c>
      <c r="P22" s="78">
        <f>COUNTIF($Q$9:$Q$18,O22)</f>
        <v>0</v>
      </c>
      <c r="Q22" s="79">
        <f aca="true" t="shared" si="3" ref="Q22:Q29">SUMIF($Q$9:$Q$18,O22,$H$9:$H$18)</f>
        <v>0</v>
      </c>
    </row>
    <row r="23" spans="3:17" ht="12.75">
      <c r="C23" s="76" t="s">
        <v>282</v>
      </c>
      <c r="D23" s="77">
        <f t="shared" si="2"/>
        <v>3</v>
      </c>
      <c r="N23" s="746"/>
      <c r="O23" s="78" t="s">
        <v>272</v>
      </c>
      <c r="P23" s="78">
        <f aca="true" t="shared" si="4" ref="P23:P29">COUNTIF($Q$9:$Q$18,O23)</f>
        <v>0</v>
      </c>
      <c r="Q23" s="79">
        <f t="shared" si="3"/>
        <v>0</v>
      </c>
    </row>
    <row r="24" spans="3:17" ht="12.75">
      <c r="C24" s="76" t="s">
        <v>221</v>
      </c>
      <c r="D24" s="77">
        <f t="shared" si="2"/>
        <v>0</v>
      </c>
      <c r="N24" s="746"/>
      <c r="O24" s="78" t="s">
        <v>273</v>
      </c>
      <c r="P24" s="78">
        <f t="shared" si="4"/>
        <v>0</v>
      </c>
      <c r="Q24" s="79">
        <f t="shared" si="3"/>
        <v>0</v>
      </c>
    </row>
    <row r="25" spans="3:17" ht="13.5" thickBot="1">
      <c r="C25" s="76" t="s">
        <v>283</v>
      </c>
      <c r="D25" s="77">
        <f t="shared" si="2"/>
        <v>1</v>
      </c>
      <c r="N25" s="747"/>
      <c r="O25" s="80" t="s">
        <v>274</v>
      </c>
      <c r="P25" s="80">
        <f t="shared" si="4"/>
        <v>0</v>
      </c>
      <c r="Q25" s="81">
        <f t="shared" si="3"/>
        <v>0</v>
      </c>
    </row>
    <row r="26" spans="1:17" s="51" customFormat="1" ht="13.5" customHeight="1" thickTop="1">
      <c r="A26" s="49"/>
      <c r="B26" s="49"/>
      <c r="C26" s="76" t="s">
        <v>284</v>
      </c>
      <c r="D26" s="77">
        <f t="shared" si="2"/>
        <v>0</v>
      </c>
      <c r="E26" s="49"/>
      <c r="F26" s="49"/>
      <c r="G26" s="49"/>
      <c r="H26" s="49"/>
      <c r="I26" s="49"/>
      <c r="J26" s="49"/>
      <c r="K26" s="49"/>
      <c r="L26" s="49"/>
      <c r="M26" s="49"/>
      <c r="N26" s="746" t="s">
        <v>263</v>
      </c>
      <c r="O26" s="82" t="s">
        <v>271</v>
      </c>
      <c r="P26" s="82">
        <f t="shared" si="4"/>
        <v>10</v>
      </c>
      <c r="Q26" s="83">
        <f t="shared" si="3"/>
        <v>440</v>
      </c>
    </row>
    <row r="27" spans="1:17" s="51" customFormat="1" ht="13.5" customHeight="1">
      <c r="A27" s="49"/>
      <c r="B27" s="49"/>
      <c r="C27" s="76" t="s">
        <v>352</v>
      </c>
      <c r="D27" s="77">
        <f t="shared" si="2"/>
        <v>1</v>
      </c>
      <c r="E27" s="49"/>
      <c r="F27" s="49"/>
      <c r="G27" s="49"/>
      <c r="H27" s="49"/>
      <c r="I27" s="49"/>
      <c r="J27" s="49"/>
      <c r="K27" s="49"/>
      <c r="L27" s="49"/>
      <c r="M27" s="49"/>
      <c r="N27" s="746"/>
      <c r="O27" s="78" t="s">
        <v>275</v>
      </c>
      <c r="P27" s="78">
        <f t="shared" si="4"/>
        <v>0</v>
      </c>
      <c r="Q27" s="79">
        <f t="shared" si="3"/>
        <v>0</v>
      </c>
    </row>
    <row r="28" spans="1:17" s="51" customFormat="1" ht="13.5" customHeight="1">
      <c r="A28" s="49"/>
      <c r="B28" s="49"/>
      <c r="C28" s="76" t="s">
        <v>285</v>
      </c>
      <c r="D28" s="77">
        <f t="shared" si="2"/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746"/>
      <c r="O28" s="78" t="s">
        <v>276</v>
      </c>
      <c r="P28" s="78">
        <f t="shared" si="4"/>
        <v>0</v>
      </c>
      <c r="Q28" s="79">
        <f t="shared" si="3"/>
        <v>0</v>
      </c>
    </row>
    <row r="29" spans="1:17" s="51" customFormat="1" ht="13.5" customHeight="1" thickBot="1">
      <c r="A29" s="49"/>
      <c r="B29" s="49"/>
      <c r="C29" s="76" t="s">
        <v>223</v>
      </c>
      <c r="D29" s="77">
        <f t="shared" si="2"/>
        <v>1</v>
      </c>
      <c r="E29" s="49"/>
      <c r="F29" s="49"/>
      <c r="G29" s="49"/>
      <c r="H29" s="49"/>
      <c r="I29" s="49"/>
      <c r="J29" s="49"/>
      <c r="K29" s="49"/>
      <c r="L29" s="49"/>
      <c r="M29" s="49"/>
      <c r="N29" s="748"/>
      <c r="O29" s="84" t="s">
        <v>277</v>
      </c>
      <c r="P29" s="84">
        <f t="shared" si="4"/>
        <v>0</v>
      </c>
      <c r="Q29" s="85">
        <f t="shared" si="3"/>
        <v>0</v>
      </c>
    </row>
    <row r="30" spans="1:17" s="51" customFormat="1" ht="13.5" customHeight="1" thickTop="1">
      <c r="A30" s="49"/>
      <c r="B30" s="49"/>
      <c r="C30" s="76" t="s">
        <v>305</v>
      </c>
      <c r="D30" s="77">
        <f t="shared" si="2"/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86">
        <f>SUM(P22:P29)</f>
        <v>10</v>
      </c>
      <c r="Q30" s="86">
        <f>SUM(Q22:Q29)</f>
        <v>440</v>
      </c>
    </row>
    <row r="31" spans="3:4" ht="12.75">
      <c r="C31" s="76" t="s">
        <v>286</v>
      </c>
      <c r="D31" s="77">
        <f t="shared" si="2"/>
        <v>0</v>
      </c>
    </row>
    <row r="32" spans="3:4" ht="12.75">
      <c r="C32" s="76" t="s">
        <v>287</v>
      </c>
      <c r="D32" s="77">
        <f t="shared" si="2"/>
        <v>1</v>
      </c>
    </row>
    <row r="33" spans="3:4" ht="13.5" thickBot="1">
      <c r="C33" s="313" t="s">
        <v>209</v>
      </c>
      <c r="D33" s="88">
        <f t="shared" si="2"/>
        <v>1</v>
      </c>
    </row>
    <row r="34" spans="3:4" ht="13.5" thickBot="1" thickTop="1">
      <c r="C34" s="89" t="s">
        <v>288</v>
      </c>
      <c r="D34" s="90">
        <f>SUM(D21:D33)</f>
        <v>10</v>
      </c>
    </row>
    <row r="35" spans="3:4" ht="13.5" thickTop="1">
      <c r="C35" s="91" t="s">
        <v>972</v>
      </c>
      <c r="D35" s="92">
        <f aca="true" t="shared" si="5" ref="D35:D43">COUNTIF($M$9:$M$18,C35)</f>
        <v>0</v>
      </c>
    </row>
    <row r="36" spans="3:4" ht="12.75">
      <c r="C36" s="76" t="s">
        <v>981</v>
      </c>
      <c r="D36" s="77">
        <f t="shared" si="5"/>
        <v>0</v>
      </c>
    </row>
    <row r="37" spans="3:4" ht="12.75">
      <c r="C37" s="76" t="s">
        <v>982</v>
      </c>
      <c r="D37" s="77">
        <f t="shared" si="5"/>
        <v>0</v>
      </c>
    </row>
    <row r="38" spans="3:4" ht="12.75">
      <c r="C38" s="76" t="s">
        <v>973</v>
      </c>
      <c r="D38" s="77">
        <f t="shared" si="5"/>
        <v>0</v>
      </c>
    </row>
    <row r="39" spans="3:4" ht="12.75">
      <c r="C39" s="76" t="s">
        <v>983</v>
      </c>
      <c r="D39" s="77">
        <f t="shared" si="5"/>
        <v>0</v>
      </c>
    </row>
    <row r="40" spans="3:4" ht="12.75">
      <c r="C40" s="76" t="s">
        <v>291</v>
      </c>
      <c r="D40" s="77">
        <f t="shared" si="5"/>
        <v>0</v>
      </c>
    </row>
    <row r="41" spans="3:4" ht="12.75">
      <c r="C41" s="76" t="s">
        <v>292</v>
      </c>
      <c r="D41" s="77">
        <f t="shared" si="5"/>
        <v>0</v>
      </c>
    </row>
    <row r="42" spans="3:4" ht="12.75">
      <c r="C42" s="76" t="s">
        <v>984</v>
      </c>
      <c r="D42" s="77">
        <f t="shared" si="5"/>
        <v>0</v>
      </c>
    </row>
    <row r="43" spans="3:4" ht="13.5" thickBot="1">
      <c r="C43" s="313" t="s">
        <v>294</v>
      </c>
      <c r="D43" s="88">
        <f t="shared" si="5"/>
        <v>0</v>
      </c>
    </row>
    <row r="44" spans="3:4" ht="13.5" thickBot="1" thickTop="1">
      <c r="C44" s="89" t="s">
        <v>295</v>
      </c>
      <c r="D44" s="90">
        <f>SUM(D35:D43)</f>
        <v>0</v>
      </c>
    </row>
    <row r="45" spans="3:5" ht="13.5" thickBot="1" thickTop="1">
      <c r="C45" s="93" t="s">
        <v>296</v>
      </c>
      <c r="D45" s="94">
        <f>D34+D44</f>
        <v>10</v>
      </c>
      <c r="E45" s="49">
        <f>IF(D45=A19,"","おかしいぞ～？")</f>
      </c>
    </row>
    <row r="46" ht="13.5" thickTop="1"/>
  </sheetData>
  <sheetProtection/>
  <autoFilter ref="A8:J18"/>
  <mergeCells count="3">
    <mergeCell ref="N22:N25"/>
    <mergeCell ref="N26:N29"/>
    <mergeCell ref="B4:D4"/>
  </mergeCells>
  <dataValidations count="1">
    <dataValidation type="list" allowBlank="1" showInputMessage="1" showErrorMessage="1" sqref="Q9:Q18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5"/>
  <sheetViews>
    <sheetView view="pageBreakPreview" zoomScale="60" zoomScaleNormal="75" zoomScalePageLayoutView="0" workbookViewId="0" topLeftCell="B1">
      <pane xSplit="1" ySplit="8" topLeftCell="C9" activePane="bottomRight" state="frozen"/>
      <selection pane="topLeft" activeCell="L40" sqref="L40"/>
      <selection pane="topRight" activeCell="L40" sqref="L40"/>
      <selection pane="bottomLeft" activeCell="L40" sqref="L40"/>
      <selection pane="bottomRight" activeCell="L40" sqref="L40"/>
    </sheetView>
  </sheetViews>
  <sheetFormatPr defaultColWidth="39.375" defaultRowHeight="13.5"/>
  <cols>
    <col min="1" max="1" width="6.875" style="49" customWidth="1"/>
    <col min="2" max="2" width="12.875" style="49" customWidth="1"/>
    <col min="3" max="3" width="24.25390625" style="49" customWidth="1"/>
    <col min="4" max="4" width="23.375" style="49" customWidth="1"/>
    <col min="5" max="5" width="23.75390625" style="49" customWidth="1"/>
    <col min="6" max="6" width="21.125" style="49" customWidth="1"/>
    <col min="7" max="7" width="18.625" style="49" customWidth="1"/>
    <col min="8" max="8" width="11.875" style="49" customWidth="1"/>
    <col min="9" max="9" width="7.375" style="49" bestFit="1" customWidth="1"/>
    <col min="10" max="11" width="10.375" style="49" bestFit="1" customWidth="1"/>
    <col min="12" max="12" width="20.75390625" style="49" bestFit="1" customWidth="1"/>
    <col min="13" max="13" width="23.375" style="49" customWidth="1"/>
    <col min="14" max="14" width="12.25390625" style="49" customWidth="1"/>
    <col min="15" max="15" width="12.25390625" style="49" bestFit="1" customWidth="1"/>
    <col min="16" max="16" width="9.125" style="49" customWidth="1"/>
    <col min="17" max="16384" width="39.375" style="49" customWidth="1"/>
  </cols>
  <sheetData>
    <row r="1" spans="2:16" ht="12.75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2:16" ht="12.75">
      <c r="B2" s="222" t="s">
        <v>1336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6" ht="15" customHeight="1">
      <c r="B3" s="222" t="s">
        <v>1409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2:15" s="51" customFormat="1" ht="16.5" customHeight="1">
      <c r="B4" s="50"/>
      <c r="C4" s="214"/>
      <c r="D4" s="782" t="str">
        <f>"〔施設"&amp;E5&amp;"（公立"&amp;E6&amp;"、"&amp;"私立"&amp;E7&amp;"）〕"</f>
        <v>〔施設41（公立41、私立0）〕</v>
      </c>
      <c r="E4" s="782"/>
      <c r="F4" s="782"/>
      <c r="G4" s="50"/>
      <c r="H4" s="50"/>
      <c r="I4" s="50"/>
      <c r="J4" s="50"/>
      <c r="K4" s="50"/>
      <c r="L4" s="50"/>
      <c r="M4" s="50"/>
      <c r="N4" s="50"/>
      <c r="O4" s="50"/>
    </row>
    <row r="5" spans="2:15" s="51" customFormat="1" ht="13.5" customHeight="1">
      <c r="B5" s="50"/>
      <c r="C5" s="52"/>
      <c r="D5" s="53" t="s">
        <v>260</v>
      </c>
      <c r="E5" s="54">
        <f>E6+E7</f>
        <v>41</v>
      </c>
      <c r="F5" s="215"/>
      <c r="G5" s="50"/>
      <c r="H5" s="50"/>
      <c r="I5" s="50"/>
      <c r="J5" s="50"/>
      <c r="K5" s="50"/>
      <c r="L5" s="50"/>
      <c r="M5" s="50"/>
      <c r="N5" s="50"/>
      <c r="O5" s="50"/>
    </row>
    <row r="6" spans="2:15" s="51" customFormat="1" ht="13.5" customHeight="1">
      <c r="B6" s="50"/>
      <c r="C6" s="52"/>
      <c r="D6" s="53" t="s">
        <v>262</v>
      </c>
      <c r="E6" s="54">
        <f>COUNTIF($N$9:$N$49,D6)</f>
        <v>41</v>
      </c>
      <c r="F6" s="215"/>
      <c r="G6" s="50"/>
      <c r="H6" s="50"/>
      <c r="I6" s="50"/>
      <c r="J6" s="50"/>
      <c r="K6" s="50"/>
      <c r="L6" s="50"/>
      <c r="M6" s="50"/>
      <c r="N6" s="50"/>
      <c r="O6" s="50"/>
    </row>
    <row r="7" spans="2:15" s="51" customFormat="1" ht="13.5" customHeight="1">
      <c r="B7" s="50"/>
      <c r="C7" s="52"/>
      <c r="D7" s="57" t="s">
        <v>263</v>
      </c>
      <c r="E7" s="58">
        <f>COUNTIF($N$9:$N$49,D7)</f>
        <v>0</v>
      </c>
      <c r="F7" s="215"/>
      <c r="G7" s="50"/>
      <c r="H7" s="50"/>
      <c r="I7" s="50"/>
      <c r="J7" s="50"/>
      <c r="K7" s="50"/>
      <c r="L7" s="50"/>
      <c r="M7" s="50"/>
      <c r="N7" s="50"/>
      <c r="O7" s="50"/>
    </row>
    <row r="8" spans="2:15" ht="42" customHeight="1">
      <c r="B8" s="211"/>
      <c r="C8" s="96" t="s">
        <v>202</v>
      </c>
      <c r="D8" s="96" t="s">
        <v>205</v>
      </c>
      <c r="E8" s="96" t="s">
        <v>224</v>
      </c>
      <c r="F8" s="96" t="s">
        <v>266</v>
      </c>
      <c r="G8" s="98" t="s">
        <v>206</v>
      </c>
      <c r="H8" s="286" t="s">
        <v>208</v>
      </c>
      <c r="I8" s="287" t="s">
        <v>201</v>
      </c>
      <c r="J8" s="288" t="s">
        <v>933</v>
      </c>
      <c r="K8" s="288" t="s">
        <v>934</v>
      </c>
      <c r="L8" s="288" t="s">
        <v>267</v>
      </c>
      <c r="M8" s="289" t="s">
        <v>203</v>
      </c>
      <c r="N8" s="288" t="s">
        <v>268</v>
      </c>
      <c r="O8" s="290" t="s">
        <v>269</v>
      </c>
    </row>
    <row r="9" spans="2:15" ht="42" customHeight="1">
      <c r="B9" s="783" t="s">
        <v>2194</v>
      </c>
      <c r="C9" s="103" t="s">
        <v>1911</v>
      </c>
      <c r="D9" s="103" t="s">
        <v>259</v>
      </c>
      <c r="E9" s="103" t="s">
        <v>259</v>
      </c>
      <c r="F9" s="104" t="str">
        <f aca="true" t="shared" si="0" ref="F9:F49">K9&amp;L9</f>
        <v>下関市菊川町大字下岡枝246</v>
      </c>
      <c r="G9" s="342">
        <v>27515</v>
      </c>
      <c r="H9" s="234"/>
      <c r="I9" s="117" t="s">
        <v>310</v>
      </c>
      <c r="J9" s="118" t="s">
        <v>211</v>
      </c>
      <c r="K9" s="118" t="s">
        <v>259</v>
      </c>
      <c r="L9" s="119" t="s">
        <v>332</v>
      </c>
      <c r="M9" s="343" t="s">
        <v>148</v>
      </c>
      <c r="N9" s="120" t="str">
        <f aca="true" t="shared" si="1" ref="N9:N49">IF(O9="","",IF(OR(O9="国",O9="県",O9="市町",O9="組合その他"),"（公立）","（私立）"))</f>
        <v>（公立）</v>
      </c>
      <c r="O9" s="121" t="s">
        <v>273</v>
      </c>
    </row>
    <row r="10" spans="2:15" ht="42" customHeight="1">
      <c r="B10" s="783"/>
      <c r="C10" s="113" t="s">
        <v>2350</v>
      </c>
      <c r="D10" s="113" t="s">
        <v>212</v>
      </c>
      <c r="E10" s="113" t="s">
        <v>212</v>
      </c>
      <c r="F10" s="114" t="str">
        <f t="shared" si="0"/>
        <v>下関市川中本町１丁目23番地</v>
      </c>
      <c r="G10" s="344">
        <v>28524</v>
      </c>
      <c r="H10" s="231"/>
      <c r="I10" s="117" t="s">
        <v>310</v>
      </c>
      <c r="J10" s="118" t="s">
        <v>211</v>
      </c>
      <c r="K10" s="118" t="s">
        <v>212</v>
      </c>
      <c r="L10" s="119" t="s">
        <v>1985</v>
      </c>
      <c r="M10" s="343" t="s">
        <v>325</v>
      </c>
      <c r="N10" s="120" t="str">
        <f t="shared" si="1"/>
        <v>（公立）</v>
      </c>
      <c r="O10" s="121" t="s">
        <v>273</v>
      </c>
    </row>
    <row r="11" spans="2:15" ht="42" customHeight="1">
      <c r="B11" s="783"/>
      <c r="C11" s="113" t="s">
        <v>2351</v>
      </c>
      <c r="D11" s="113" t="s">
        <v>212</v>
      </c>
      <c r="E11" s="113" t="s">
        <v>2324</v>
      </c>
      <c r="F11" s="114" t="str">
        <f t="shared" si="0"/>
        <v>下関市彦島塩浜町3丁目5894-4</v>
      </c>
      <c r="G11" s="344">
        <v>29007</v>
      </c>
      <c r="H11" s="231"/>
      <c r="I11" s="117" t="s">
        <v>310</v>
      </c>
      <c r="J11" s="118" t="s">
        <v>211</v>
      </c>
      <c r="K11" s="118" t="s">
        <v>212</v>
      </c>
      <c r="L11" s="119" t="s">
        <v>1986</v>
      </c>
      <c r="M11" s="343" t="s">
        <v>326</v>
      </c>
      <c r="N11" s="120" t="str">
        <f t="shared" si="1"/>
        <v>（公立）</v>
      </c>
      <c r="O11" s="121" t="s">
        <v>273</v>
      </c>
    </row>
    <row r="12" spans="2:15" ht="42" customHeight="1">
      <c r="B12" s="783"/>
      <c r="C12" s="113" t="s">
        <v>1877</v>
      </c>
      <c r="D12" s="113" t="s">
        <v>212</v>
      </c>
      <c r="E12" s="113" t="s">
        <v>212</v>
      </c>
      <c r="F12" s="114" t="str">
        <f t="shared" si="0"/>
        <v>下関市綾羅木本町7丁目52-1</v>
      </c>
      <c r="G12" s="344">
        <v>29768</v>
      </c>
      <c r="H12" s="231"/>
      <c r="I12" s="117" t="s">
        <v>310</v>
      </c>
      <c r="J12" s="118" t="s">
        <v>211</v>
      </c>
      <c r="K12" s="118" t="s">
        <v>212</v>
      </c>
      <c r="L12" s="119" t="s">
        <v>1819</v>
      </c>
      <c r="M12" s="343" t="s">
        <v>327</v>
      </c>
      <c r="N12" s="120" t="str">
        <f t="shared" si="1"/>
        <v>（公立）</v>
      </c>
      <c r="O12" s="121" t="s">
        <v>273</v>
      </c>
    </row>
    <row r="13" spans="2:15" ht="42" customHeight="1">
      <c r="B13" s="783"/>
      <c r="C13" s="113" t="s">
        <v>1912</v>
      </c>
      <c r="D13" s="113" t="s">
        <v>259</v>
      </c>
      <c r="E13" s="113" t="s">
        <v>259</v>
      </c>
      <c r="F13" s="114" t="str">
        <f t="shared" si="0"/>
        <v>下関市豊浦町豊洋台1丁目447-369</v>
      </c>
      <c r="G13" s="344">
        <v>29768</v>
      </c>
      <c r="H13" s="231"/>
      <c r="I13" s="117" t="s">
        <v>310</v>
      </c>
      <c r="J13" s="118" t="s">
        <v>211</v>
      </c>
      <c r="K13" s="118" t="s">
        <v>259</v>
      </c>
      <c r="L13" s="119" t="s">
        <v>990</v>
      </c>
      <c r="M13" s="343" t="s">
        <v>151</v>
      </c>
      <c r="N13" s="120" t="str">
        <f t="shared" si="1"/>
        <v>（公立）</v>
      </c>
      <c r="O13" s="121" t="s">
        <v>273</v>
      </c>
    </row>
    <row r="14" spans="2:15" ht="42" customHeight="1">
      <c r="B14" s="783"/>
      <c r="C14" s="113" t="s">
        <v>1913</v>
      </c>
      <c r="D14" s="113" t="s">
        <v>212</v>
      </c>
      <c r="E14" s="113" t="s">
        <v>212</v>
      </c>
      <c r="F14" s="114" t="str">
        <f t="shared" si="0"/>
        <v>下関市生野町1丁目1479-5</v>
      </c>
      <c r="G14" s="344">
        <v>30103</v>
      </c>
      <c r="H14" s="231"/>
      <c r="I14" s="117" t="s">
        <v>310</v>
      </c>
      <c r="J14" s="118" t="s">
        <v>211</v>
      </c>
      <c r="K14" s="118" t="s">
        <v>212</v>
      </c>
      <c r="L14" s="119" t="s">
        <v>1820</v>
      </c>
      <c r="M14" s="343" t="s">
        <v>328</v>
      </c>
      <c r="N14" s="120" t="str">
        <f t="shared" si="1"/>
        <v>（公立）</v>
      </c>
      <c r="O14" s="121" t="s">
        <v>273</v>
      </c>
    </row>
    <row r="15" spans="2:15" ht="42" customHeight="1">
      <c r="B15" s="783"/>
      <c r="C15" s="113" t="s">
        <v>1914</v>
      </c>
      <c r="D15" s="113" t="s">
        <v>212</v>
      </c>
      <c r="E15" s="113" t="s">
        <v>212</v>
      </c>
      <c r="F15" s="114" t="str">
        <f t="shared" si="0"/>
        <v>下関市長府才川2丁目921</v>
      </c>
      <c r="G15" s="344">
        <v>30407</v>
      </c>
      <c r="H15" s="231"/>
      <c r="I15" s="117" t="s">
        <v>310</v>
      </c>
      <c r="J15" s="118" t="s">
        <v>211</v>
      </c>
      <c r="K15" s="118" t="s">
        <v>212</v>
      </c>
      <c r="L15" s="119" t="s">
        <v>1915</v>
      </c>
      <c r="M15" s="343" t="s">
        <v>329</v>
      </c>
      <c r="N15" s="120" t="str">
        <f t="shared" si="1"/>
        <v>（公立）</v>
      </c>
      <c r="O15" s="121" t="s">
        <v>273</v>
      </c>
    </row>
    <row r="16" spans="2:15" ht="42" customHeight="1">
      <c r="B16" s="783"/>
      <c r="C16" s="113" t="s">
        <v>1916</v>
      </c>
      <c r="D16" s="113" t="s">
        <v>212</v>
      </c>
      <c r="E16" s="113" t="s">
        <v>212</v>
      </c>
      <c r="F16" s="114" t="str">
        <f t="shared" si="0"/>
        <v>下関市彦島迫町4丁目749</v>
      </c>
      <c r="G16" s="344">
        <v>32826</v>
      </c>
      <c r="H16" s="231"/>
      <c r="I16" s="117" t="s">
        <v>310</v>
      </c>
      <c r="J16" s="118" t="s">
        <v>211</v>
      </c>
      <c r="K16" s="118" t="s">
        <v>212</v>
      </c>
      <c r="L16" s="119" t="s">
        <v>2157</v>
      </c>
      <c r="M16" s="343" t="s">
        <v>330</v>
      </c>
      <c r="N16" s="120" t="str">
        <f t="shared" si="1"/>
        <v>（公立）</v>
      </c>
      <c r="O16" s="121" t="s">
        <v>273</v>
      </c>
    </row>
    <row r="17" spans="2:15" ht="42" customHeight="1">
      <c r="B17" s="783"/>
      <c r="C17" s="113" t="s">
        <v>2352</v>
      </c>
      <c r="D17" s="113" t="s">
        <v>259</v>
      </c>
      <c r="E17" s="113" t="s">
        <v>259</v>
      </c>
      <c r="F17" s="114" t="str">
        <f t="shared" si="0"/>
        <v>下関市豊浦町大字涌田後地663-19</v>
      </c>
      <c r="G17" s="344">
        <v>33572</v>
      </c>
      <c r="H17" s="231"/>
      <c r="I17" s="117" t="s">
        <v>310</v>
      </c>
      <c r="J17" s="118" t="s">
        <v>211</v>
      </c>
      <c r="K17" s="118" t="s">
        <v>259</v>
      </c>
      <c r="L17" s="119" t="s">
        <v>333</v>
      </c>
      <c r="M17" s="343" t="s">
        <v>347</v>
      </c>
      <c r="N17" s="120" t="str">
        <f t="shared" si="1"/>
        <v>（公立）</v>
      </c>
      <c r="O17" s="121" t="s">
        <v>273</v>
      </c>
    </row>
    <row r="18" spans="2:15" ht="42" customHeight="1">
      <c r="B18" s="783"/>
      <c r="C18" s="113" t="s">
        <v>1917</v>
      </c>
      <c r="D18" s="113" t="s">
        <v>259</v>
      </c>
      <c r="E18" s="113" t="s">
        <v>259</v>
      </c>
      <c r="F18" s="114" t="str">
        <f t="shared" si="0"/>
        <v>下関市菊川町大字楢崎789-1</v>
      </c>
      <c r="G18" s="344">
        <v>34060</v>
      </c>
      <c r="H18" s="231"/>
      <c r="I18" s="117" t="s">
        <v>310</v>
      </c>
      <c r="J18" s="118" t="s">
        <v>211</v>
      </c>
      <c r="K18" s="118" t="s">
        <v>259</v>
      </c>
      <c r="L18" s="119" t="s">
        <v>2440</v>
      </c>
      <c r="M18" s="343" t="s">
        <v>149</v>
      </c>
      <c r="N18" s="120" t="str">
        <f t="shared" si="1"/>
        <v>（公立）</v>
      </c>
      <c r="O18" s="121" t="s">
        <v>273</v>
      </c>
    </row>
    <row r="19" spans="2:15" ht="42" customHeight="1">
      <c r="B19" s="783"/>
      <c r="C19" s="113" t="s">
        <v>1918</v>
      </c>
      <c r="D19" s="113" t="s">
        <v>259</v>
      </c>
      <c r="E19" s="113" t="s">
        <v>259</v>
      </c>
      <c r="F19" s="114" t="str">
        <f t="shared" si="0"/>
        <v>下関市豊北町大字滝部3153-1</v>
      </c>
      <c r="G19" s="344">
        <v>35704</v>
      </c>
      <c r="H19" s="231"/>
      <c r="I19" s="117" t="s">
        <v>310</v>
      </c>
      <c r="J19" s="118" t="s">
        <v>211</v>
      </c>
      <c r="K19" s="118" t="s">
        <v>259</v>
      </c>
      <c r="L19" s="119" t="s">
        <v>320</v>
      </c>
      <c r="M19" s="343" t="s">
        <v>152</v>
      </c>
      <c r="N19" s="120" t="str">
        <f t="shared" si="1"/>
        <v>（公立）</v>
      </c>
      <c r="O19" s="121" t="s">
        <v>273</v>
      </c>
    </row>
    <row r="20" spans="2:15" ht="42" customHeight="1">
      <c r="B20" s="784"/>
      <c r="C20" s="113" t="s">
        <v>1919</v>
      </c>
      <c r="D20" s="113" t="s">
        <v>259</v>
      </c>
      <c r="E20" s="113" t="s">
        <v>259</v>
      </c>
      <c r="F20" s="114" t="str">
        <f t="shared" si="0"/>
        <v>下関市豊田町大字矢田212-2</v>
      </c>
      <c r="G20" s="344">
        <v>38440</v>
      </c>
      <c r="H20" s="231"/>
      <c r="I20" s="117" t="s">
        <v>310</v>
      </c>
      <c r="J20" s="118" t="s">
        <v>211</v>
      </c>
      <c r="K20" s="118" t="s">
        <v>259</v>
      </c>
      <c r="L20" s="119" t="s">
        <v>791</v>
      </c>
      <c r="M20" s="343" t="s">
        <v>150</v>
      </c>
      <c r="N20" s="120" t="str">
        <f t="shared" si="1"/>
        <v>（公立）</v>
      </c>
      <c r="O20" s="121" t="s">
        <v>273</v>
      </c>
    </row>
    <row r="21" spans="2:15" ht="42" customHeight="1">
      <c r="B21" s="779" t="s">
        <v>2792</v>
      </c>
      <c r="C21" s="113" t="s">
        <v>1878</v>
      </c>
      <c r="D21" s="113" t="s">
        <v>216</v>
      </c>
      <c r="E21" s="113" t="s">
        <v>216</v>
      </c>
      <c r="F21" s="114" t="str">
        <f t="shared" si="0"/>
        <v>山口市陶4706</v>
      </c>
      <c r="G21" s="344">
        <v>27912</v>
      </c>
      <c r="H21" s="231"/>
      <c r="I21" s="117" t="s">
        <v>310</v>
      </c>
      <c r="J21" s="118" t="s">
        <v>215</v>
      </c>
      <c r="K21" s="118" t="s">
        <v>216</v>
      </c>
      <c r="L21" s="119" t="s">
        <v>344</v>
      </c>
      <c r="M21" s="343" t="s">
        <v>156</v>
      </c>
      <c r="N21" s="120" t="str">
        <f t="shared" si="1"/>
        <v>（公立）</v>
      </c>
      <c r="O21" s="121" t="s">
        <v>273</v>
      </c>
    </row>
    <row r="22" spans="2:15" ht="42" customHeight="1">
      <c r="B22" s="780"/>
      <c r="C22" s="113" t="s">
        <v>1920</v>
      </c>
      <c r="D22" s="113" t="s">
        <v>216</v>
      </c>
      <c r="E22" s="113" t="s">
        <v>216</v>
      </c>
      <c r="F22" s="114" t="str">
        <f t="shared" si="0"/>
        <v>山口市仁保下郷2778</v>
      </c>
      <c r="G22" s="344">
        <v>27912</v>
      </c>
      <c r="H22" s="231"/>
      <c r="I22" s="117" t="s">
        <v>310</v>
      </c>
      <c r="J22" s="118" t="s">
        <v>215</v>
      </c>
      <c r="K22" s="118" t="s">
        <v>216</v>
      </c>
      <c r="L22" s="119" t="s">
        <v>345</v>
      </c>
      <c r="M22" s="343" t="s">
        <v>157</v>
      </c>
      <c r="N22" s="120" t="str">
        <f t="shared" si="1"/>
        <v>（公立）</v>
      </c>
      <c r="O22" s="121" t="s">
        <v>273</v>
      </c>
    </row>
    <row r="23" spans="2:15" ht="42" customHeight="1">
      <c r="B23" s="780"/>
      <c r="C23" s="113" t="s">
        <v>1817</v>
      </c>
      <c r="D23" s="113" t="s">
        <v>140</v>
      </c>
      <c r="E23" s="113" t="s">
        <v>140</v>
      </c>
      <c r="F23" s="114" t="str">
        <f t="shared" si="0"/>
        <v>山口市徳地堀1616</v>
      </c>
      <c r="G23" s="344">
        <v>28934</v>
      </c>
      <c r="H23" s="231"/>
      <c r="I23" s="117" t="s">
        <v>310</v>
      </c>
      <c r="J23" s="118" t="s">
        <v>215</v>
      </c>
      <c r="K23" s="118" t="s">
        <v>216</v>
      </c>
      <c r="L23" s="119" t="s">
        <v>353</v>
      </c>
      <c r="M23" s="343" t="s">
        <v>2353</v>
      </c>
      <c r="N23" s="120" t="str">
        <f t="shared" si="1"/>
        <v>（公立）</v>
      </c>
      <c r="O23" s="121" t="s">
        <v>273</v>
      </c>
    </row>
    <row r="24" spans="2:15" ht="42" customHeight="1">
      <c r="B24" s="780"/>
      <c r="C24" s="113" t="s">
        <v>1921</v>
      </c>
      <c r="D24" s="113" t="s">
        <v>216</v>
      </c>
      <c r="E24" s="113" t="s">
        <v>216</v>
      </c>
      <c r="F24" s="114" t="str">
        <f>K24&amp;L24</f>
        <v>山口市阿東地福上1700番地2</v>
      </c>
      <c r="G24" s="344">
        <v>31868</v>
      </c>
      <c r="H24" s="231"/>
      <c r="I24" s="117" t="s">
        <v>310</v>
      </c>
      <c r="J24" s="118" t="s">
        <v>215</v>
      </c>
      <c r="K24" s="118" t="s">
        <v>216</v>
      </c>
      <c r="L24" s="119" t="s">
        <v>792</v>
      </c>
      <c r="M24" s="343" t="s">
        <v>1922</v>
      </c>
      <c r="N24" s="120" t="str">
        <f>IF(O24="","",IF(OR(O24="国",O24="県",O24="市町",O24="組合その他"),"（公立）","（私立）"))</f>
        <v>（公立）</v>
      </c>
      <c r="O24" s="121" t="s">
        <v>273</v>
      </c>
    </row>
    <row r="25" spans="2:15" ht="42" customHeight="1">
      <c r="B25" s="766"/>
      <c r="C25" s="113" t="s">
        <v>1923</v>
      </c>
      <c r="D25" s="113" t="s">
        <v>216</v>
      </c>
      <c r="E25" s="113" t="s">
        <v>216</v>
      </c>
      <c r="F25" s="114" t="str">
        <f t="shared" si="0"/>
        <v>山口市下竪小路254</v>
      </c>
      <c r="G25" s="344">
        <v>33660</v>
      </c>
      <c r="H25" s="231"/>
      <c r="I25" s="117" t="s">
        <v>310</v>
      </c>
      <c r="J25" s="118" t="s">
        <v>215</v>
      </c>
      <c r="K25" s="118" t="s">
        <v>216</v>
      </c>
      <c r="L25" s="119" t="s">
        <v>346</v>
      </c>
      <c r="M25" s="343" t="s">
        <v>155</v>
      </c>
      <c r="N25" s="120" t="str">
        <f t="shared" si="1"/>
        <v>（公立）</v>
      </c>
      <c r="O25" s="121" t="s">
        <v>273</v>
      </c>
    </row>
    <row r="26" spans="2:15" ht="42" customHeight="1">
      <c r="B26" s="777" t="s">
        <v>2447</v>
      </c>
      <c r="C26" s="113" t="s">
        <v>1879</v>
      </c>
      <c r="D26" s="113" t="s">
        <v>229</v>
      </c>
      <c r="E26" s="113" t="s">
        <v>229</v>
      </c>
      <c r="F26" s="114" t="str">
        <f t="shared" si="0"/>
        <v>防府市大字下右田468番地の2</v>
      </c>
      <c r="G26" s="344">
        <v>23863</v>
      </c>
      <c r="H26" s="231"/>
      <c r="I26" s="117" t="s">
        <v>310</v>
      </c>
      <c r="J26" s="118" t="s">
        <v>228</v>
      </c>
      <c r="K26" s="118" t="s">
        <v>229</v>
      </c>
      <c r="L26" s="119" t="s">
        <v>840</v>
      </c>
      <c r="M26" s="343" t="s">
        <v>165</v>
      </c>
      <c r="N26" s="120" t="str">
        <f t="shared" si="1"/>
        <v>（公立）</v>
      </c>
      <c r="O26" s="121" t="s">
        <v>273</v>
      </c>
    </row>
    <row r="27" spans="2:15" ht="42" customHeight="1">
      <c r="B27" s="778"/>
      <c r="C27" s="113" t="s">
        <v>1924</v>
      </c>
      <c r="D27" s="113" t="s">
        <v>229</v>
      </c>
      <c r="E27" s="113" t="s">
        <v>229</v>
      </c>
      <c r="F27" s="114" t="str">
        <f t="shared" si="0"/>
        <v>防府市迫戸町252番2号　外</v>
      </c>
      <c r="G27" s="344">
        <v>27860</v>
      </c>
      <c r="H27" s="231"/>
      <c r="I27" s="117" t="s">
        <v>310</v>
      </c>
      <c r="J27" s="118" t="s">
        <v>228</v>
      </c>
      <c r="K27" s="118" t="s">
        <v>229</v>
      </c>
      <c r="L27" s="119" t="s">
        <v>841</v>
      </c>
      <c r="M27" s="343" t="s">
        <v>1925</v>
      </c>
      <c r="N27" s="120" t="str">
        <f t="shared" si="1"/>
        <v>（公立）</v>
      </c>
      <c r="O27" s="121" t="s">
        <v>273</v>
      </c>
    </row>
    <row r="28" spans="2:15" ht="42" customHeight="1">
      <c r="B28" s="778"/>
      <c r="C28" s="113" t="s">
        <v>1926</v>
      </c>
      <c r="D28" s="113" t="s">
        <v>229</v>
      </c>
      <c r="E28" s="113" t="s">
        <v>229</v>
      </c>
      <c r="F28" s="114" t="str">
        <f t="shared" si="0"/>
        <v>防府市大字田島2171番地の3</v>
      </c>
      <c r="G28" s="344">
        <v>28289</v>
      </c>
      <c r="H28" s="231"/>
      <c r="I28" s="117" t="s">
        <v>310</v>
      </c>
      <c r="J28" s="118" t="s">
        <v>228</v>
      </c>
      <c r="K28" s="118" t="s">
        <v>229</v>
      </c>
      <c r="L28" s="119" t="s">
        <v>842</v>
      </c>
      <c r="M28" s="343" t="s">
        <v>1927</v>
      </c>
      <c r="N28" s="120" t="str">
        <f t="shared" si="1"/>
        <v>（公立）</v>
      </c>
      <c r="O28" s="121" t="s">
        <v>273</v>
      </c>
    </row>
    <row r="29" spans="2:15" ht="42" customHeight="1">
      <c r="B29" s="778"/>
      <c r="C29" s="113" t="s">
        <v>1928</v>
      </c>
      <c r="D29" s="113" t="s">
        <v>229</v>
      </c>
      <c r="E29" s="113" t="s">
        <v>229</v>
      </c>
      <c r="F29" s="114" t="str">
        <f t="shared" si="0"/>
        <v>防府市大字江泊1054番地の2　外</v>
      </c>
      <c r="G29" s="344">
        <v>28658</v>
      </c>
      <c r="H29" s="231"/>
      <c r="I29" s="117" t="s">
        <v>310</v>
      </c>
      <c r="J29" s="118" t="s">
        <v>228</v>
      </c>
      <c r="K29" s="118" t="s">
        <v>229</v>
      </c>
      <c r="L29" s="119" t="s">
        <v>843</v>
      </c>
      <c r="M29" s="343" t="s">
        <v>166</v>
      </c>
      <c r="N29" s="120" t="str">
        <f t="shared" si="1"/>
        <v>（公立）</v>
      </c>
      <c r="O29" s="121" t="s">
        <v>273</v>
      </c>
    </row>
    <row r="30" spans="2:15" ht="42" customHeight="1">
      <c r="B30" s="778"/>
      <c r="C30" s="113" t="s">
        <v>1929</v>
      </c>
      <c r="D30" s="113" t="s">
        <v>229</v>
      </c>
      <c r="E30" s="113" t="s">
        <v>229</v>
      </c>
      <c r="F30" s="114" t="str">
        <f t="shared" si="0"/>
        <v>防府市大字佐野397番地の1</v>
      </c>
      <c r="G30" s="344">
        <v>28658</v>
      </c>
      <c r="H30" s="231"/>
      <c r="I30" s="117" t="s">
        <v>310</v>
      </c>
      <c r="J30" s="118" t="s">
        <v>228</v>
      </c>
      <c r="K30" s="118" t="s">
        <v>229</v>
      </c>
      <c r="L30" s="119" t="s">
        <v>844</v>
      </c>
      <c r="M30" s="343" t="s">
        <v>348</v>
      </c>
      <c r="N30" s="120" t="str">
        <f t="shared" si="1"/>
        <v>（公立）</v>
      </c>
      <c r="O30" s="121" t="s">
        <v>273</v>
      </c>
    </row>
    <row r="31" spans="2:15" ht="42" customHeight="1">
      <c r="B31" s="778"/>
      <c r="C31" s="113" t="s">
        <v>3147</v>
      </c>
      <c r="D31" s="113" t="s">
        <v>229</v>
      </c>
      <c r="E31" s="113" t="s">
        <v>229</v>
      </c>
      <c r="F31" s="114" t="str">
        <f t="shared" si="0"/>
        <v>防府市三田尻3丁目55番1号　外</v>
      </c>
      <c r="G31" s="344">
        <v>29312</v>
      </c>
      <c r="H31" s="231"/>
      <c r="I31" s="117" t="s">
        <v>310</v>
      </c>
      <c r="J31" s="118" t="s">
        <v>228</v>
      </c>
      <c r="K31" s="118" t="s">
        <v>229</v>
      </c>
      <c r="L31" s="119" t="s">
        <v>3148</v>
      </c>
      <c r="M31" s="343" t="s">
        <v>3149</v>
      </c>
      <c r="N31" s="120" t="str">
        <f t="shared" si="1"/>
        <v>（公立）</v>
      </c>
      <c r="O31" s="121" t="s">
        <v>273</v>
      </c>
    </row>
    <row r="32" spans="2:15" ht="42" customHeight="1">
      <c r="B32" s="778"/>
      <c r="C32" s="113" t="s">
        <v>1930</v>
      </c>
      <c r="D32" s="113" t="s">
        <v>229</v>
      </c>
      <c r="E32" s="113" t="s">
        <v>229</v>
      </c>
      <c r="F32" s="114" t="str">
        <f t="shared" si="0"/>
        <v>防府市大字上右田2698番地の7　外</v>
      </c>
      <c r="G32" s="344">
        <v>29312</v>
      </c>
      <c r="H32" s="231"/>
      <c r="I32" s="117" t="s">
        <v>310</v>
      </c>
      <c r="J32" s="118" t="s">
        <v>228</v>
      </c>
      <c r="K32" s="118" t="s">
        <v>229</v>
      </c>
      <c r="L32" s="119" t="s">
        <v>845</v>
      </c>
      <c r="M32" s="343" t="s">
        <v>1931</v>
      </c>
      <c r="N32" s="120" t="str">
        <f t="shared" si="1"/>
        <v>（公立）</v>
      </c>
      <c r="O32" s="121" t="s">
        <v>273</v>
      </c>
    </row>
    <row r="33" spans="2:15" ht="42" customHeight="1">
      <c r="B33" s="777" t="s">
        <v>2448</v>
      </c>
      <c r="C33" s="113" t="s">
        <v>1932</v>
      </c>
      <c r="D33" s="113" t="s">
        <v>226</v>
      </c>
      <c r="E33" s="113" t="s">
        <v>226</v>
      </c>
      <c r="F33" s="114" t="str">
        <f t="shared" si="0"/>
        <v>美祢市大嶺町東分2900の5</v>
      </c>
      <c r="G33" s="344">
        <v>26770</v>
      </c>
      <c r="H33" s="231"/>
      <c r="I33" s="117" t="s">
        <v>310</v>
      </c>
      <c r="J33" s="118" t="s">
        <v>225</v>
      </c>
      <c r="K33" s="118" t="s">
        <v>226</v>
      </c>
      <c r="L33" s="119" t="s">
        <v>2071</v>
      </c>
      <c r="M33" s="343" t="s">
        <v>175</v>
      </c>
      <c r="N33" s="120" t="str">
        <f t="shared" si="1"/>
        <v>（公立）</v>
      </c>
      <c r="O33" s="121" t="s">
        <v>273</v>
      </c>
    </row>
    <row r="34" spans="2:15" ht="42" customHeight="1">
      <c r="B34" s="778"/>
      <c r="C34" s="113" t="s">
        <v>1933</v>
      </c>
      <c r="D34" s="113" t="s">
        <v>226</v>
      </c>
      <c r="E34" s="113" t="s">
        <v>226</v>
      </c>
      <c r="F34" s="114" t="str">
        <f t="shared" si="0"/>
        <v>美祢市伊佐町伊佐5233</v>
      </c>
      <c r="G34" s="344">
        <v>27854</v>
      </c>
      <c r="H34" s="231"/>
      <c r="I34" s="117" t="s">
        <v>310</v>
      </c>
      <c r="J34" s="118" t="s">
        <v>225</v>
      </c>
      <c r="K34" s="118" t="s">
        <v>226</v>
      </c>
      <c r="L34" s="119" t="s">
        <v>2072</v>
      </c>
      <c r="M34" s="343" t="s">
        <v>174</v>
      </c>
      <c r="N34" s="120" t="str">
        <f t="shared" si="1"/>
        <v>（公立）</v>
      </c>
      <c r="O34" s="121" t="s">
        <v>273</v>
      </c>
    </row>
    <row r="35" spans="2:15" ht="42" customHeight="1">
      <c r="B35" s="778"/>
      <c r="C35" s="113" t="s">
        <v>1934</v>
      </c>
      <c r="D35" s="113" t="s">
        <v>226</v>
      </c>
      <c r="E35" s="113" t="s">
        <v>226</v>
      </c>
      <c r="F35" s="114" t="str">
        <f t="shared" si="0"/>
        <v>美祢市於福町下2679</v>
      </c>
      <c r="G35" s="344">
        <v>27860</v>
      </c>
      <c r="H35" s="231"/>
      <c r="I35" s="117" t="s">
        <v>310</v>
      </c>
      <c r="J35" s="118" t="s">
        <v>225</v>
      </c>
      <c r="K35" s="118" t="s">
        <v>226</v>
      </c>
      <c r="L35" s="119" t="s">
        <v>2073</v>
      </c>
      <c r="M35" s="343" t="s">
        <v>349</v>
      </c>
      <c r="N35" s="120" t="str">
        <f t="shared" si="1"/>
        <v>（公立）</v>
      </c>
      <c r="O35" s="121" t="s">
        <v>273</v>
      </c>
    </row>
    <row r="36" spans="2:15" ht="42" customHeight="1">
      <c r="B36" s="778"/>
      <c r="C36" s="113" t="s">
        <v>1935</v>
      </c>
      <c r="D36" s="113" t="s">
        <v>226</v>
      </c>
      <c r="E36" s="113" t="s">
        <v>226</v>
      </c>
      <c r="F36" s="114" t="str">
        <f t="shared" si="0"/>
        <v>美祢市大嶺町奥分2062の2</v>
      </c>
      <c r="G36" s="344">
        <v>28216</v>
      </c>
      <c r="H36" s="231"/>
      <c r="I36" s="117" t="s">
        <v>310</v>
      </c>
      <c r="J36" s="118" t="s">
        <v>225</v>
      </c>
      <c r="K36" s="118" t="s">
        <v>226</v>
      </c>
      <c r="L36" s="119" t="s">
        <v>2074</v>
      </c>
      <c r="M36" s="343" t="s">
        <v>178</v>
      </c>
      <c r="N36" s="120" t="str">
        <f t="shared" si="1"/>
        <v>（公立）</v>
      </c>
      <c r="O36" s="121" t="s">
        <v>273</v>
      </c>
    </row>
    <row r="37" spans="2:15" ht="42" customHeight="1">
      <c r="B37" s="778"/>
      <c r="C37" s="113" t="s">
        <v>2354</v>
      </c>
      <c r="D37" s="113" t="s">
        <v>226</v>
      </c>
      <c r="E37" s="113" t="s">
        <v>226</v>
      </c>
      <c r="F37" s="114" t="str">
        <f t="shared" si="0"/>
        <v>美祢市大嶺町奥分2745の1</v>
      </c>
      <c r="G37" s="344">
        <v>28581</v>
      </c>
      <c r="H37" s="231"/>
      <c r="I37" s="117" t="s">
        <v>310</v>
      </c>
      <c r="J37" s="118" t="s">
        <v>225</v>
      </c>
      <c r="K37" s="118" t="s">
        <v>226</v>
      </c>
      <c r="L37" s="119" t="s">
        <v>177</v>
      </c>
      <c r="M37" s="343" t="s">
        <v>176</v>
      </c>
      <c r="N37" s="120" t="str">
        <f t="shared" si="1"/>
        <v>（公立）</v>
      </c>
      <c r="O37" s="121" t="s">
        <v>273</v>
      </c>
    </row>
    <row r="38" spans="2:15" ht="42" customHeight="1">
      <c r="B38" s="778"/>
      <c r="C38" s="113" t="s">
        <v>1937</v>
      </c>
      <c r="D38" s="113" t="s">
        <v>1936</v>
      </c>
      <c r="E38" s="113" t="s">
        <v>1936</v>
      </c>
      <c r="F38" s="114" t="str">
        <f t="shared" si="0"/>
        <v>美祢市秋芳町別府3614-1</v>
      </c>
      <c r="G38" s="344">
        <v>32599</v>
      </c>
      <c r="H38" s="231"/>
      <c r="I38" s="117" t="s">
        <v>310</v>
      </c>
      <c r="J38" s="118" t="s">
        <v>225</v>
      </c>
      <c r="K38" s="118" t="s">
        <v>226</v>
      </c>
      <c r="L38" s="119" t="s">
        <v>2075</v>
      </c>
      <c r="M38" s="343" t="s">
        <v>351</v>
      </c>
      <c r="N38" s="120" t="str">
        <f t="shared" si="1"/>
        <v>（公立）</v>
      </c>
      <c r="O38" s="121" t="s">
        <v>273</v>
      </c>
    </row>
    <row r="39" spans="2:15" ht="42" customHeight="1">
      <c r="B39" s="778"/>
      <c r="C39" s="113" t="s">
        <v>1938</v>
      </c>
      <c r="D39" s="113" t="s">
        <v>1936</v>
      </c>
      <c r="E39" s="113" t="s">
        <v>1936</v>
      </c>
      <c r="F39" s="114" t="str">
        <f t="shared" si="0"/>
        <v>美祢市秋芳町別府1595</v>
      </c>
      <c r="G39" s="344">
        <v>33695</v>
      </c>
      <c r="H39" s="231"/>
      <c r="I39" s="117" t="s">
        <v>310</v>
      </c>
      <c r="J39" s="118" t="s">
        <v>225</v>
      </c>
      <c r="K39" s="118" t="s">
        <v>226</v>
      </c>
      <c r="L39" s="119" t="s">
        <v>2076</v>
      </c>
      <c r="M39" s="343" t="s">
        <v>200</v>
      </c>
      <c r="N39" s="120" t="str">
        <f t="shared" si="1"/>
        <v>（公立）</v>
      </c>
      <c r="O39" s="121" t="s">
        <v>273</v>
      </c>
    </row>
    <row r="40" spans="2:15" ht="42" customHeight="1">
      <c r="B40" s="779" t="s">
        <v>2449</v>
      </c>
      <c r="C40" s="113" t="s">
        <v>1880</v>
      </c>
      <c r="D40" s="113" t="s">
        <v>209</v>
      </c>
      <c r="E40" s="113" t="s">
        <v>209</v>
      </c>
      <c r="F40" s="114" t="str">
        <f t="shared" si="0"/>
        <v>山陽小野田市大字小野田1299-65</v>
      </c>
      <c r="G40" s="344">
        <v>14918</v>
      </c>
      <c r="H40" s="231"/>
      <c r="I40" s="117" t="s">
        <v>310</v>
      </c>
      <c r="J40" s="118">
        <v>35216</v>
      </c>
      <c r="K40" s="118" t="s">
        <v>209</v>
      </c>
      <c r="L40" s="119" t="s">
        <v>334</v>
      </c>
      <c r="M40" s="343" t="s">
        <v>191</v>
      </c>
      <c r="N40" s="120" t="str">
        <f t="shared" si="1"/>
        <v>（公立）</v>
      </c>
      <c r="O40" s="121" t="s">
        <v>273</v>
      </c>
    </row>
    <row r="41" spans="2:15" ht="42" customHeight="1">
      <c r="B41" s="780"/>
      <c r="C41" s="113" t="s">
        <v>1939</v>
      </c>
      <c r="D41" s="113" t="s">
        <v>209</v>
      </c>
      <c r="E41" s="113" t="s">
        <v>209</v>
      </c>
      <c r="F41" s="114" t="str">
        <f t="shared" si="0"/>
        <v>山陽小野田市大字小野田2040-3</v>
      </c>
      <c r="G41" s="344">
        <v>23012</v>
      </c>
      <c r="H41" s="231"/>
      <c r="I41" s="117" t="s">
        <v>310</v>
      </c>
      <c r="J41" s="118">
        <v>35216</v>
      </c>
      <c r="K41" s="118" t="s">
        <v>209</v>
      </c>
      <c r="L41" s="119" t="s">
        <v>258</v>
      </c>
      <c r="M41" s="343" t="s">
        <v>192</v>
      </c>
      <c r="N41" s="120" t="str">
        <f t="shared" si="1"/>
        <v>（公立）</v>
      </c>
      <c r="O41" s="121" t="s">
        <v>273</v>
      </c>
    </row>
    <row r="42" spans="2:15" ht="42" customHeight="1">
      <c r="B42" s="780"/>
      <c r="C42" s="113" t="s">
        <v>1940</v>
      </c>
      <c r="D42" s="157" t="s">
        <v>209</v>
      </c>
      <c r="E42" s="157" t="s">
        <v>209</v>
      </c>
      <c r="F42" s="114" t="str">
        <f t="shared" si="0"/>
        <v>山陽小野田市大字厚狭331-2</v>
      </c>
      <c r="G42" s="344">
        <v>31747</v>
      </c>
      <c r="H42" s="345"/>
      <c r="I42" s="346" t="s">
        <v>310</v>
      </c>
      <c r="J42" s="347" t="s">
        <v>1941</v>
      </c>
      <c r="K42" s="118" t="s">
        <v>209</v>
      </c>
      <c r="L42" s="348" t="s">
        <v>1942</v>
      </c>
      <c r="M42" s="349" t="s">
        <v>1943</v>
      </c>
      <c r="N42" s="120" t="str">
        <f t="shared" si="1"/>
        <v>（公立）</v>
      </c>
      <c r="O42" s="121" t="s">
        <v>273</v>
      </c>
    </row>
    <row r="43" spans="2:15" ht="42" customHeight="1">
      <c r="B43" s="780"/>
      <c r="C43" s="113" t="s">
        <v>1944</v>
      </c>
      <c r="D43" s="157" t="s">
        <v>209</v>
      </c>
      <c r="E43" s="157" t="s">
        <v>209</v>
      </c>
      <c r="F43" s="114" t="str">
        <f t="shared" si="0"/>
        <v>山陽小野田市大字山野井2743</v>
      </c>
      <c r="G43" s="344">
        <v>28580</v>
      </c>
      <c r="H43" s="345"/>
      <c r="I43" s="346" t="s">
        <v>310</v>
      </c>
      <c r="J43" s="347" t="s">
        <v>1941</v>
      </c>
      <c r="K43" s="118" t="s">
        <v>209</v>
      </c>
      <c r="L43" s="348" t="s">
        <v>1945</v>
      </c>
      <c r="M43" s="349" t="s">
        <v>1946</v>
      </c>
      <c r="N43" s="120" t="str">
        <f t="shared" si="1"/>
        <v>（公立）</v>
      </c>
      <c r="O43" s="121" t="s">
        <v>273</v>
      </c>
    </row>
    <row r="44" spans="2:15" ht="42" customHeight="1">
      <c r="B44" s="780"/>
      <c r="C44" s="113" t="s">
        <v>1947</v>
      </c>
      <c r="D44" s="157" t="s">
        <v>209</v>
      </c>
      <c r="E44" s="157" t="s">
        <v>209</v>
      </c>
      <c r="F44" s="114" t="str">
        <f t="shared" si="0"/>
        <v>山陽小野田市大字津布田1064-1</v>
      </c>
      <c r="G44" s="344">
        <v>27826</v>
      </c>
      <c r="H44" s="345"/>
      <c r="I44" s="346" t="s">
        <v>310</v>
      </c>
      <c r="J44" s="347" t="s">
        <v>1941</v>
      </c>
      <c r="K44" s="118" t="s">
        <v>209</v>
      </c>
      <c r="L44" s="348" t="s">
        <v>1948</v>
      </c>
      <c r="M44" s="349" t="s">
        <v>1949</v>
      </c>
      <c r="N44" s="120" t="str">
        <f t="shared" si="1"/>
        <v>（公立）</v>
      </c>
      <c r="O44" s="121" t="s">
        <v>273</v>
      </c>
    </row>
    <row r="45" spans="2:15" ht="42" customHeight="1">
      <c r="B45" s="766"/>
      <c r="C45" s="113" t="s">
        <v>1950</v>
      </c>
      <c r="D45" s="157" t="s">
        <v>209</v>
      </c>
      <c r="E45" s="157" t="s">
        <v>209</v>
      </c>
      <c r="F45" s="114" t="str">
        <f t="shared" si="0"/>
        <v>山陽小野田市大字埴生610</v>
      </c>
      <c r="G45" s="344">
        <v>28581</v>
      </c>
      <c r="H45" s="345"/>
      <c r="I45" s="346" t="s">
        <v>310</v>
      </c>
      <c r="J45" s="347" t="s">
        <v>1941</v>
      </c>
      <c r="K45" s="118" t="s">
        <v>209</v>
      </c>
      <c r="L45" s="348" t="s">
        <v>1951</v>
      </c>
      <c r="M45" s="349" t="s">
        <v>1952</v>
      </c>
      <c r="N45" s="120" t="str">
        <f t="shared" si="1"/>
        <v>（公立）</v>
      </c>
      <c r="O45" s="121" t="s">
        <v>273</v>
      </c>
    </row>
    <row r="46" spans="2:15" ht="42" customHeight="1">
      <c r="B46" s="777" t="s">
        <v>2450</v>
      </c>
      <c r="C46" s="113" t="s">
        <v>1953</v>
      </c>
      <c r="D46" s="113" t="s">
        <v>210</v>
      </c>
      <c r="E46" s="113" t="s">
        <v>210</v>
      </c>
      <c r="F46" s="114" t="str">
        <f t="shared" si="0"/>
        <v>大島郡周防大島町大字久賀695-9</v>
      </c>
      <c r="G46" s="344">
        <v>23802</v>
      </c>
      <c r="H46" s="231"/>
      <c r="I46" s="117" t="s">
        <v>310</v>
      </c>
      <c r="J46" s="118" t="s">
        <v>193</v>
      </c>
      <c r="K46" s="118" t="s">
        <v>974</v>
      </c>
      <c r="L46" s="119" t="s">
        <v>1821</v>
      </c>
      <c r="M46" s="343" t="s">
        <v>195</v>
      </c>
      <c r="N46" s="120" t="str">
        <f t="shared" si="1"/>
        <v>（公立）</v>
      </c>
      <c r="O46" s="121" t="s">
        <v>273</v>
      </c>
    </row>
    <row r="47" spans="2:15" ht="42" customHeight="1">
      <c r="B47" s="778"/>
      <c r="C47" s="113" t="s">
        <v>1954</v>
      </c>
      <c r="D47" s="113" t="s">
        <v>210</v>
      </c>
      <c r="E47" s="113" t="s">
        <v>210</v>
      </c>
      <c r="F47" s="114" t="str">
        <f t="shared" si="0"/>
        <v>大島郡周防大島町大字久賀2683-2</v>
      </c>
      <c r="G47" s="344">
        <v>26634</v>
      </c>
      <c r="H47" s="231"/>
      <c r="I47" s="117" t="s">
        <v>310</v>
      </c>
      <c r="J47" s="118" t="s">
        <v>193</v>
      </c>
      <c r="K47" s="118" t="s">
        <v>974</v>
      </c>
      <c r="L47" s="119" t="s">
        <v>197</v>
      </c>
      <c r="M47" s="343" t="s">
        <v>196</v>
      </c>
      <c r="N47" s="120" t="str">
        <f t="shared" si="1"/>
        <v>（公立）</v>
      </c>
      <c r="O47" s="121" t="s">
        <v>273</v>
      </c>
    </row>
    <row r="48" spans="2:15" ht="42" customHeight="1">
      <c r="B48" s="778"/>
      <c r="C48" s="113" t="s">
        <v>1880</v>
      </c>
      <c r="D48" s="113" t="s">
        <v>210</v>
      </c>
      <c r="E48" s="113" t="s">
        <v>210</v>
      </c>
      <c r="F48" s="114" t="str">
        <f t="shared" si="0"/>
        <v>大島郡周防大島町大字久賀5063-1</v>
      </c>
      <c r="G48" s="344">
        <v>28157</v>
      </c>
      <c r="H48" s="231"/>
      <c r="I48" s="117" t="s">
        <v>310</v>
      </c>
      <c r="J48" s="118" t="s">
        <v>193</v>
      </c>
      <c r="K48" s="118" t="s">
        <v>974</v>
      </c>
      <c r="L48" s="119" t="s">
        <v>198</v>
      </c>
      <c r="M48" s="343" t="s">
        <v>1955</v>
      </c>
      <c r="N48" s="120" t="str">
        <f t="shared" si="1"/>
        <v>（公立）</v>
      </c>
      <c r="O48" s="121" t="s">
        <v>273</v>
      </c>
    </row>
    <row r="49" spans="2:15" ht="42" customHeight="1">
      <c r="B49" s="781"/>
      <c r="C49" s="123" t="s">
        <v>1818</v>
      </c>
      <c r="D49" s="123" t="s">
        <v>210</v>
      </c>
      <c r="E49" s="123" t="s">
        <v>210</v>
      </c>
      <c r="F49" s="124" t="str">
        <f t="shared" si="0"/>
        <v>大島郡周防大島町大字西安下庄3920-19</v>
      </c>
      <c r="G49" s="350">
        <v>38504</v>
      </c>
      <c r="H49" s="232"/>
      <c r="I49" s="127" t="s">
        <v>310</v>
      </c>
      <c r="J49" s="128" t="s">
        <v>193</v>
      </c>
      <c r="K49" s="128" t="s">
        <v>974</v>
      </c>
      <c r="L49" s="129" t="s">
        <v>321</v>
      </c>
      <c r="M49" s="351" t="s">
        <v>350</v>
      </c>
      <c r="N49" s="130" t="str">
        <f t="shared" si="1"/>
        <v>（公立）</v>
      </c>
      <c r="O49" s="131" t="s">
        <v>273</v>
      </c>
    </row>
    <row r="50" spans="3:10" ht="12.75">
      <c r="C50" s="51">
        <f>COUNTA(C9:C49)</f>
        <v>41</v>
      </c>
      <c r="J50" s="51"/>
    </row>
    <row r="51" spans="3:13" ht="13.5" thickBot="1">
      <c r="C51" s="69" t="s">
        <v>278</v>
      </c>
      <c r="E51" s="70" t="s">
        <v>302</v>
      </c>
      <c r="H51" s="149"/>
      <c r="I51" s="149"/>
      <c r="J51" s="216"/>
      <c r="K51" s="149"/>
      <c r="M51" s="70" t="s">
        <v>281</v>
      </c>
    </row>
    <row r="52" spans="5:16" ht="13.5" thickTop="1">
      <c r="E52" s="71" t="s">
        <v>259</v>
      </c>
      <c r="F52" s="72">
        <f aca="true" t="shared" si="2" ref="F52:F64">COUNTIF($K$9:$K$49,E52)</f>
        <v>12</v>
      </c>
      <c r="H52" s="217"/>
      <c r="I52" s="149"/>
      <c r="J52" s="149"/>
      <c r="K52" s="149"/>
      <c r="M52" s="73"/>
      <c r="N52" s="74" t="s">
        <v>269</v>
      </c>
      <c r="O52" s="74" t="s">
        <v>260</v>
      </c>
      <c r="P52" s="75" t="s">
        <v>207</v>
      </c>
    </row>
    <row r="53" spans="5:16" ht="12.75">
      <c r="E53" s="76" t="s">
        <v>220</v>
      </c>
      <c r="F53" s="77">
        <f t="shared" si="2"/>
        <v>0</v>
      </c>
      <c r="H53" s="218"/>
      <c r="I53" s="219"/>
      <c r="J53" s="219"/>
      <c r="K53" s="86"/>
      <c r="M53" s="745" t="s">
        <v>262</v>
      </c>
      <c r="N53" s="78" t="s">
        <v>270</v>
      </c>
      <c r="O53" s="78">
        <f aca="true" t="shared" si="3" ref="O53:O60">COUNTIF($O$9:$O$49,N53)</f>
        <v>0</v>
      </c>
      <c r="P53" s="79">
        <v>0</v>
      </c>
    </row>
    <row r="54" spans="5:16" ht="12.75">
      <c r="E54" s="76" t="s">
        <v>282</v>
      </c>
      <c r="F54" s="77">
        <f t="shared" si="2"/>
        <v>5</v>
      </c>
      <c r="H54" s="218"/>
      <c r="I54" s="316"/>
      <c r="J54" s="316"/>
      <c r="K54" s="86"/>
      <c r="M54" s="746"/>
      <c r="N54" s="78" t="s">
        <v>272</v>
      </c>
      <c r="O54" s="78">
        <f t="shared" si="3"/>
        <v>0</v>
      </c>
      <c r="P54" s="79">
        <v>0</v>
      </c>
    </row>
    <row r="55" spans="5:16" ht="12.75">
      <c r="E55" s="76" t="s">
        <v>221</v>
      </c>
      <c r="F55" s="77">
        <f t="shared" si="2"/>
        <v>0</v>
      </c>
      <c r="H55" s="86"/>
      <c r="I55" s="86"/>
      <c r="J55" s="86"/>
      <c r="K55" s="86"/>
      <c r="M55" s="746"/>
      <c r="N55" s="78" t="s">
        <v>273</v>
      </c>
      <c r="O55" s="78">
        <f t="shared" si="3"/>
        <v>41</v>
      </c>
      <c r="P55" s="79">
        <v>0</v>
      </c>
    </row>
    <row r="56" spans="5:16" ht="13.5" thickBot="1">
      <c r="E56" s="76" t="s">
        <v>283</v>
      </c>
      <c r="F56" s="77">
        <f t="shared" si="2"/>
        <v>7</v>
      </c>
      <c r="H56" s="86"/>
      <c r="I56" s="86"/>
      <c r="J56" s="86"/>
      <c r="K56" s="86"/>
      <c r="M56" s="747"/>
      <c r="N56" s="80" t="s">
        <v>274</v>
      </c>
      <c r="O56" s="80">
        <f t="shared" si="3"/>
        <v>0</v>
      </c>
      <c r="P56" s="81">
        <v>0</v>
      </c>
    </row>
    <row r="57" spans="5:16" ht="13.5" thickTop="1">
      <c r="E57" s="76" t="s">
        <v>284</v>
      </c>
      <c r="F57" s="77">
        <f t="shared" si="2"/>
        <v>0</v>
      </c>
      <c r="H57" s="86"/>
      <c r="I57" s="86"/>
      <c r="J57" s="86"/>
      <c r="K57" s="86"/>
      <c r="M57" s="746" t="s">
        <v>263</v>
      </c>
      <c r="N57" s="82" t="s">
        <v>271</v>
      </c>
      <c r="O57" s="82">
        <f t="shared" si="3"/>
        <v>0</v>
      </c>
      <c r="P57" s="83">
        <v>0</v>
      </c>
    </row>
    <row r="58" spans="5:16" ht="12.75">
      <c r="E58" s="76" t="s">
        <v>352</v>
      </c>
      <c r="F58" s="77">
        <f t="shared" si="2"/>
        <v>0</v>
      </c>
      <c r="H58" s="86"/>
      <c r="I58" s="86"/>
      <c r="J58" s="86"/>
      <c r="K58" s="86"/>
      <c r="M58" s="746"/>
      <c r="N58" s="78" t="s">
        <v>275</v>
      </c>
      <c r="O58" s="78">
        <f t="shared" si="3"/>
        <v>0</v>
      </c>
      <c r="P58" s="79">
        <v>0</v>
      </c>
    </row>
    <row r="59" spans="5:16" ht="12.75">
      <c r="E59" s="76" t="s">
        <v>285</v>
      </c>
      <c r="F59" s="77">
        <f t="shared" si="2"/>
        <v>0</v>
      </c>
      <c r="H59" s="86"/>
      <c r="I59" s="86"/>
      <c r="J59" s="86"/>
      <c r="K59" s="86"/>
      <c r="M59" s="746"/>
      <c r="N59" s="78" t="s">
        <v>276</v>
      </c>
      <c r="O59" s="78">
        <f t="shared" si="3"/>
        <v>0</v>
      </c>
      <c r="P59" s="79">
        <v>0</v>
      </c>
    </row>
    <row r="60" spans="5:16" ht="13.5" thickBot="1">
      <c r="E60" s="76" t="s">
        <v>223</v>
      </c>
      <c r="F60" s="77">
        <f t="shared" si="2"/>
        <v>0</v>
      </c>
      <c r="H60" s="86"/>
      <c r="I60" s="86"/>
      <c r="J60" s="86"/>
      <c r="K60" s="86"/>
      <c r="M60" s="748"/>
      <c r="N60" s="84" t="s">
        <v>277</v>
      </c>
      <c r="O60" s="84">
        <f t="shared" si="3"/>
        <v>0</v>
      </c>
      <c r="P60" s="85">
        <v>0</v>
      </c>
    </row>
    <row r="61" spans="5:16" ht="13.5" thickTop="1">
      <c r="E61" s="76" t="s">
        <v>305</v>
      </c>
      <c r="F61" s="77">
        <f t="shared" si="2"/>
        <v>0</v>
      </c>
      <c r="G61" s="49">
        <f>57-12-3-15</f>
        <v>27</v>
      </c>
      <c r="H61" s="86"/>
      <c r="I61" s="86"/>
      <c r="J61" s="86"/>
      <c r="K61" s="86"/>
      <c r="O61" s="86">
        <f>SUM(O53:O60)</f>
        <v>41</v>
      </c>
      <c r="P61" s="86">
        <f>SUM(P53:P60)</f>
        <v>0</v>
      </c>
    </row>
    <row r="62" spans="5:11" ht="12.75">
      <c r="E62" s="76" t="s">
        <v>286</v>
      </c>
      <c r="F62" s="77">
        <f t="shared" si="2"/>
        <v>7</v>
      </c>
      <c r="H62" s="86"/>
      <c r="I62" s="86"/>
      <c r="J62" s="86"/>
      <c r="K62" s="86"/>
    </row>
    <row r="63" spans="5:11" ht="12.75">
      <c r="E63" s="76" t="s">
        <v>287</v>
      </c>
      <c r="F63" s="77">
        <f t="shared" si="2"/>
        <v>0</v>
      </c>
      <c r="H63" s="86"/>
      <c r="I63" s="86"/>
      <c r="J63" s="86"/>
      <c r="K63" s="86"/>
    </row>
    <row r="64" spans="5:11" ht="13.5" thickBot="1">
      <c r="E64" s="315" t="s">
        <v>209</v>
      </c>
      <c r="F64" s="88">
        <f t="shared" si="2"/>
        <v>6</v>
      </c>
      <c r="H64" s="86"/>
      <c r="I64" s="86"/>
      <c r="J64" s="86"/>
      <c r="K64" s="86"/>
    </row>
    <row r="65" spans="5:11" ht="13.5" thickBot="1" thickTop="1">
      <c r="E65" s="89" t="s">
        <v>288</v>
      </c>
      <c r="F65" s="90">
        <f>SUM(F52:F64)</f>
        <v>37</v>
      </c>
      <c r="H65" s="86"/>
      <c r="I65" s="86"/>
      <c r="J65" s="86"/>
      <c r="K65" s="86"/>
    </row>
    <row r="66" spans="5:11" ht="13.5" thickTop="1">
      <c r="E66" s="91" t="s">
        <v>972</v>
      </c>
      <c r="F66" s="92">
        <f aca="true" t="shared" si="4" ref="F66:F74">COUNTIF($K$9:$K$49,E66)</f>
        <v>4</v>
      </c>
      <c r="H66" s="86"/>
      <c r="I66" s="86"/>
      <c r="J66" s="86"/>
      <c r="K66" s="86"/>
    </row>
    <row r="67" spans="5:11" ht="12.75">
      <c r="E67" s="76" t="s">
        <v>981</v>
      </c>
      <c r="F67" s="77">
        <f t="shared" si="4"/>
        <v>0</v>
      </c>
      <c r="H67" s="86"/>
      <c r="I67" s="86"/>
      <c r="J67" s="86"/>
      <c r="K67" s="86"/>
    </row>
    <row r="68" spans="5:11" ht="12.75">
      <c r="E68" s="76" t="s">
        <v>982</v>
      </c>
      <c r="F68" s="77">
        <f t="shared" si="4"/>
        <v>0</v>
      </c>
      <c r="H68" s="86"/>
      <c r="I68" s="86"/>
      <c r="J68" s="86"/>
      <c r="K68" s="86"/>
    </row>
    <row r="69" spans="5:11" ht="12.75">
      <c r="E69" s="76" t="s">
        <v>973</v>
      </c>
      <c r="F69" s="77">
        <f t="shared" si="4"/>
        <v>0</v>
      </c>
      <c r="H69" s="86"/>
      <c r="I69" s="86"/>
      <c r="J69" s="86"/>
      <c r="K69" s="86"/>
    </row>
    <row r="70" spans="5:11" ht="12.75">
      <c r="E70" s="76" t="s">
        <v>983</v>
      </c>
      <c r="F70" s="77">
        <f t="shared" si="4"/>
        <v>0</v>
      </c>
      <c r="H70" s="86"/>
      <c r="I70" s="86"/>
      <c r="J70" s="86"/>
      <c r="K70" s="86"/>
    </row>
    <row r="71" spans="5:11" ht="12.75">
      <c r="E71" s="76" t="s">
        <v>291</v>
      </c>
      <c r="F71" s="77">
        <f t="shared" si="4"/>
        <v>0</v>
      </c>
      <c r="H71" s="86"/>
      <c r="I71" s="86"/>
      <c r="J71" s="86"/>
      <c r="K71" s="86"/>
    </row>
    <row r="72" spans="5:11" ht="12.75">
      <c r="E72" s="76" t="s">
        <v>292</v>
      </c>
      <c r="F72" s="77">
        <f t="shared" si="4"/>
        <v>0</v>
      </c>
      <c r="H72" s="86"/>
      <c r="I72" s="86"/>
      <c r="J72" s="86"/>
      <c r="K72" s="86"/>
    </row>
    <row r="73" spans="5:11" ht="12.75">
      <c r="E73" s="76" t="s">
        <v>984</v>
      </c>
      <c r="F73" s="77">
        <f t="shared" si="4"/>
        <v>0</v>
      </c>
      <c r="H73" s="86"/>
      <c r="I73" s="86"/>
      <c r="J73" s="86"/>
      <c r="K73" s="86"/>
    </row>
    <row r="74" spans="5:11" ht="13.5" thickBot="1">
      <c r="E74" s="315" t="s">
        <v>294</v>
      </c>
      <c r="F74" s="88">
        <f t="shared" si="4"/>
        <v>0</v>
      </c>
      <c r="H74" s="86"/>
      <c r="I74" s="86"/>
      <c r="J74" s="86"/>
      <c r="K74" s="86"/>
    </row>
    <row r="75" spans="5:11" ht="13.5" thickBot="1" thickTop="1">
      <c r="E75" s="89" t="s">
        <v>295</v>
      </c>
      <c r="F75" s="90">
        <f>SUM(F66:F74)</f>
        <v>4</v>
      </c>
      <c r="H75" s="86"/>
      <c r="I75" s="86"/>
      <c r="J75" s="86"/>
      <c r="K75" s="86"/>
    </row>
    <row r="76" spans="5:11" ht="13.5" thickBot="1" thickTop="1">
      <c r="E76" s="93" t="s">
        <v>296</v>
      </c>
      <c r="F76" s="94">
        <f>F65+F75</f>
        <v>41</v>
      </c>
      <c r="G76" s="49">
        <f>IF(F76=C50,"","おかしいぞ～？")</f>
      </c>
      <c r="H76" s="86"/>
      <c r="I76" s="86"/>
      <c r="J76" s="86"/>
      <c r="K76" s="86"/>
    </row>
    <row r="77" spans="8:11" ht="13.5" thickTop="1">
      <c r="H77" s="149"/>
      <c r="I77" s="86"/>
      <c r="J77" s="86"/>
      <c r="K77" s="86"/>
    </row>
    <row r="78" spans="8:11" ht="12.75">
      <c r="H78" s="86"/>
      <c r="I78" s="149"/>
      <c r="J78" s="149"/>
      <c r="K78" s="149"/>
    </row>
    <row r="79" spans="8:11" ht="12.75">
      <c r="H79" s="149"/>
      <c r="I79" s="773"/>
      <c r="J79" s="773"/>
      <c r="K79" s="86"/>
    </row>
    <row r="80" spans="8:11" ht="12.75">
      <c r="H80" s="86"/>
      <c r="I80" s="316"/>
      <c r="J80" s="316"/>
      <c r="K80" s="86"/>
    </row>
    <row r="81" spans="8:11" ht="12.75">
      <c r="H81" s="86"/>
      <c r="I81" s="86"/>
      <c r="J81" s="86"/>
      <c r="K81" s="86"/>
    </row>
    <row r="82" spans="8:11" ht="12.75">
      <c r="H82" s="86"/>
      <c r="I82" s="86"/>
      <c r="J82" s="86"/>
      <c r="K82" s="86"/>
    </row>
    <row r="83" spans="8:11" ht="12.75">
      <c r="H83" s="86"/>
      <c r="I83" s="86"/>
      <c r="J83" s="86"/>
      <c r="K83" s="86"/>
    </row>
    <row r="84" spans="8:11" ht="12.75">
      <c r="H84" s="86"/>
      <c r="I84" s="86"/>
      <c r="J84" s="86"/>
      <c r="K84" s="86"/>
    </row>
    <row r="85" spans="8:11" ht="12.75">
      <c r="H85" s="86"/>
      <c r="I85" s="86"/>
      <c r="J85" s="86"/>
      <c r="K85" s="86"/>
    </row>
  </sheetData>
  <sheetProtection/>
  <mergeCells count="10">
    <mergeCell ref="M53:M56"/>
    <mergeCell ref="M57:M60"/>
    <mergeCell ref="I79:J79"/>
    <mergeCell ref="B33:B39"/>
    <mergeCell ref="B40:B45"/>
    <mergeCell ref="B46:B49"/>
    <mergeCell ref="D4:F4"/>
    <mergeCell ref="B9:B20"/>
    <mergeCell ref="B26:B32"/>
    <mergeCell ref="B21:B25"/>
  </mergeCells>
  <dataValidations count="1">
    <dataValidation type="list" allowBlank="1" showInputMessage="1" showErrorMessage="1" sqref="O9:O49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view="pageBreakPreview" zoomScale="75" zoomScaleSheetLayoutView="75" zoomScalePageLayoutView="0" workbookViewId="0" topLeftCell="A1">
      <pane xSplit="2" topLeftCell="M1" activePane="topRight" state="frozen"/>
      <selection pane="topLeft" activeCell="L40" sqref="L40"/>
      <selection pane="topRight" activeCell="L40" sqref="L40"/>
    </sheetView>
  </sheetViews>
  <sheetFormatPr defaultColWidth="39.375" defaultRowHeight="13.5"/>
  <cols>
    <col min="1" max="3" width="16.25390625" style="49" customWidth="1"/>
    <col min="4" max="4" width="11.25390625" style="49" customWidth="1"/>
    <col min="5" max="5" width="15.00390625" style="49" customWidth="1"/>
    <col min="6" max="6" width="5.625" style="49" customWidth="1"/>
    <col min="7" max="7" width="11.875" style="49" customWidth="1"/>
    <col min="8" max="8" width="5.00390625" style="49" customWidth="1"/>
    <col min="9" max="9" width="8.125" style="49" customWidth="1"/>
    <col min="10" max="10" width="11.875" style="49" customWidth="1"/>
    <col min="11" max="11" width="7.375" style="49" bestFit="1" customWidth="1"/>
    <col min="12" max="13" width="10.375" style="49" bestFit="1" customWidth="1"/>
    <col min="14" max="14" width="18.875" style="49" bestFit="1" customWidth="1"/>
    <col min="15" max="15" width="15.375" style="49" customWidth="1"/>
    <col min="16" max="16" width="9.625" style="49" customWidth="1"/>
    <col min="17" max="17" width="12.25390625" style="49" bestFit="1" customWidth="1"/>
    <col min="18" max="18" width="7.25390625" style="49" customWidth="1"/>
    <col min="19" max="16384" width="39.375" style="49" customWidth="1"/>
  </cols>
  <sheetData>
    <row r="1" spans="1:17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2.75">
      <c r="A2" s="222" t="s">
        <v>2139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1" customFormat="1" ht="13.5" customHeight="1">
      <c r="A4" s="50"/>
      <c r="B4" s="749" t="str">
        <f>"〔施設"&amp;C5&amp;"（公立"&amp;C6&amp;"、"&amp;"私立"&amp;C7&amp;"）"&amp;"  定員"&amp;E5&amp;"（公立"&amp;E6&amp;"、私立"&amp;E7&amp;"）〕"</f>
        <v>〔施設1（公立1、私立0）  定員50（公立50、私立0）〕</v>
      </c>
      <c r="C4" s="749"/>
      <c r="D4" s="749"/>
      <c r="E4" s="50">
        <f>IF(H10=E5,"","おかしいぞ～？")</f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1" customFormat="1" ht="13.5" customHeight="1">
      <c r="A5" s="52"/>
      <c r="B5" s="53" t="s">
        <v>260</v>
      </c>
      <c r="C5" s="54">
        <f>C6+C7</f>
        <v>1</v>
      </c>
      <c r="D5" s="55" t="s">
        <v>261</v>
      </c>
      <c r="E5" s="56">
        <f>E6+E7</f>
        <v>50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1" customFormat="1" ht="13.5" customHeight="1">
      <c r="A6" s="52"/>
      <c r="B6" s="53" t="s">
        <v>262</v>
      </c>
      <c r="C6" s="54">
        <f>COUNTIF($P$9:$P$9,B6)</f>
        <v>1</v>
      </c>
      <c r="D6" s="55" t="s">
        <v>262</v>
      </c>
      <c r="E6" s="56">
        <f>SUMIF($P$9:$P$9,D6,$H$9:$H$9)</f>
        <v>50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1" customFormat="1" ht="13.5" customHeight="1">
      <c r="A7" s="52"/>
      <c r="B7" s="57" t="s">
        <v>263</v>
      </c>
      <c r="C7" s="58">
        <f>COUNTIF($P$9:$P$9,B7)</f>
        <v>0</v>
      </c>
      <c r="D7" s="59" t="s">
        <v>263</v>
      </c>
      <c r="E7" s="60">
        <f>SUMIF($P$9:$P$9,D7,$H$9:$H$9)</f>
        <v>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5" t="s">
        <v>202</v>
      </c>
      <c r="B8" s="96" t="s">
        <v>205</v>
      </c>
      <c r="C8" s="97" t="s">
        <v>1023</v>
      </c>
      <c r="D8" s="96" t="s">
        <v>265</v>
      </c>
      <c r="E8" s="96" t="s">
        <v>266</v>
      </c>
      <c r="F8" s="97" t="s">
        <v>389</v>
      </c>
      <c r="G8" s="96" t="s">
        <v>206</v>
      </c>
      <c r="H8" s="96" t="s">
        <v>207</v>
      </c>
      <c r="I8" s="96" t="s">
        <v>204</v>
      </c>
      <c r="J8" s="98" t="s">
        <v>208</v>
      </c>
      <c r="K8" s="99" t="s">
        <v>201</v>
      </c>
      <c r="L8" s="100" t="s">
        <v>933</v>
      </c>
      <c r="M8" s="100" t="s">
        <v>934</v>
      </c>
      <c r="N8" s="100" t="s">
        <v>267</v>
      </c>
      <c r="O8" s="101" t="s">
        <v>203</v>
      </c>
      <c r="P8" s="100" t="s">
        <v>268</v>
      </c>
      <c r="Q8" s="102" t="s">
        <v>269</v>
      </c>
    </row>
    <row r="9" spans="1:17" s="4" customFormat="1" ht="63" customHeight="1">
      <c r="A9" s="260" t="s">
        <v>247</v>
      </c>
      <c r="B9" s="261" t="s">
        <v>249</v>
      </c>
      <c r="C9" s="261" t="s">
        <v>2573</v>
      </c>
      <c r="D9" s="261" t="s">
        <v>2574</v>
      </c>
      <c r="E9" s="262" t="str">
        <f>M9&amp;N9</f>
        <v>山口市大内御堀5丁目2番8号</v>
      </c>
      <c r="F9" s="262" t="s">
        <v>1105</v>
      </c>
      <c r="G9" s="263">
        <v>26481</v>
      </c>
      <c r="H9" s="264">
        <v>50</v>
      </c>
      <c r="I9" s="262" t="s">
        <v>1453</v>
      </c>
      <c r="J9" s="265" t="s">
        <v>250</v>
      </c>
      <c r="K9" s="266" t="s">
        <v>2159</v>
      </c>
      <c r="L9" s="267" t="s">
        <v>215</v>
      </c>
      <c r="M9" s="267" t="s">
        <v>216</v>
      </c>
      <c r="N9" s="268" t="s">
        <v>2291</v>
      </c>
      <c r="O9" s="268" t="s">
        <v>248</v>
      </c>
      <c r="P9" s="269" t="str">
        <f>IF(Q9="","",IF(OR(Q9="国",Q9="県",Q9="市町",Q9="組合その他"),"（公立）","（私立）"))</f>
        <v>（公立）</v>
      </c>
      <c r="Q9" s="270" t="s">
        <v>272</v>
      </c>
    </row>
    <row r="10" spans="1:8" ht="12.75">
      <c r="A10" s="51">
        <f>COUNTA(A9:A9)</f>
        <v>1</v>
      </c>
      <c r="H10" s="51">
        <f>SUM(H9:H9)</f>
        <v>50</v>
      </c>
    </row>
    <row r="11" spans="1:14" ht="13.5" thickBot="1">
      <c r="A11" s="69" t="s">
        <v>278</v>
      </c>
      <c r="C11" s="70" t="s">
        <v>302</v>
      </c>
      <c r="H11" s="69" t="s">
        <v>280</v>
      </c>
      <c r="N11" s="70" t="s">
        <v>281</v>
      </c>
    </row>
    <row r="12" spans="3:17" ht="13.5" thickTop="1">
      <c r="C12" s="71" t="s">
        <v>259</v>
      </c>
      <c r="D12" s="72">
        <f aca="true" t="shared" si="0" ref="D12:D24">COUNTIF($M$9:$M$9,C12)</f>
        <v>0</v>
      </c>
      <c r="N12" s="73"/>
      <c r="O12" s="74" t="s">
        <v>269</v>
      </c>
      <c r="P12" s="74" t="s">
        <v>260</v>
      </c>
      <c r="Q12" s="75" t="s">
        <v>207</v>
      </c>
    </row>
    <row r="13" spans="3:17" ht="12.75">
      <c r="C13" s="76" t="s">
        <v>220</v>
      </c>
      <c r="D13" s="77">
        <f t="shared" si="0"/>
        <v>0</v>
      </c>
      <c r="N13" s="745" t="s">
        <v>262</v>
      </c>
      <c r="O13" s="78" t="s">
        <v>270</v>
      </c>
      <c r="P13" s="78">
        <f aca="true" t="shared" si="1" ref="P13:P20">COUNTIF($Q$9:$Q$9,O13)</f>
        <v>0</v>
      </c>
      <c r="Q13" s="79">
        <f aca="true" t="shared" si="2" ref="Q13:Q20">SUMIF($Q$9:$Q$9,O13,$H$9:$H$9)</f>
        <v>0</v>
      </c>
    </row>
    <row r="14" spans="3:17" ht="12.75">
      <c r="C14" s="76" t="s">
        <v>282</v>
      </c>
      <c r="D14" s="77">
        <f t="shared" si="0"/>
        <v>1</v>
      </c>
      <c r="N14" s="746"/>
      <c r="O14" s="78" t="s">
        <v>272</v>
      </c>
      <c r="P14" s="78">
        <f t="shared" si="1"/>
        <v>1</v>
      </c>
      <c r="Q14" s="79">
        <f t="shared" si="2"/>
        <v>50</v>
      </c>
    </row>
    <row r="15" spans="3:17" ht="12.75">
      <c r="C15" s="76" t="s">
        <v>221</v>
      </c>
      <c r="D15" s="77">
        <f t="shared" si="0"/>
        <v>0</v>
      </c>
      <c r="N15" s="746"/>
      <c r="O15" s="78" t="s">
        <v>273</v>
      </c>
      <c r="P15" s="78">
        <f t="shared" si="1"/>
        <v>0</v>
      </c>
      <c r="Q15" s="79">
        <f t="shared" si="2"/>
        <v>0</v>
      </c>
    </row>
    <row r="16" spans="3:17" ht="13.5" thickBot="1">
      <c r="C16" s="76" t="s">
        <v>283</v>
      </c>
      <c r="D16" s="77">
        <f t="shared" si="0"/>
        <v>0</v>
      </c>
      <c r="N16" s="747"/>
      <c r="O16" s="80" t="s">
        <v>274</v>
      </c>
      <c r="P16" s="80">
        <f t="shared" si="1"/>
        <v>0</v>
      </c>
      <c r="Q16" s="81">
        <f t="shared" si="2"/>
        <v>0</v>
      </c>
    </row>
    <row r="17" spans="3:17" ht="13.5" thickTop="1">
      <c r="C17" s="76" t="s">
        <v>284</v>
      </c>
      <c r="D17" s="77">
        <f t="shared" si="0"/>
        <v>0</v>
      </c>
      <c r="N17" s="746" t="s">
        <v>263</v>
      </c>
      <c r="O17" s="82" t="s">
        <v>271</v>
      </c>
      <c r="P17" s="82">
        <f t="shared" si="1"/>
        <v>0</v>
      </c>
      <c r="Q17" s="83">
        <f t="shared" si="2"/>
        <v>0</v>
      </c>
    </row>
    <row r="18" spans="3:17" ht="12.75">
      <c r="C18" s="76" t="s">
        <v>352</v>
      </c>
      <c r="D18" s="77">
        <f t="shared" si="0"/>
        <v>0</v>
      </c>
      <c r="N18" s="746"/>
      <c r="O18" s="78" t="s">
        <v>275</v>
      </c>
      <c r="P18" s="78">
        <f t="shared" si="1"/>
        <v>0</v>
      </c>
      <c r="Q18" s="79">
        <f t="shared" si="2"/>
        <v>0</v>
      </c>
    </row>
    <row r="19" spans="3:17" ht="12.75">
      <c r="C19" s="76" t="s">
        <v>285</v>
      </c>
      <c r="D19" s="77">
        <f t="shared" si="0"/>
        <v>0</v>
      </c>
      <c r="N19" s="746"/>
      <c r="O19" s="78" t="s">
        <v>276</v>
      </c>
      <c r="P19" s="78">
        <f t="shared" si="1"/>
        <v>0</v>
      </c>
      <c r="Q19" s="79">
        <f t="shared" si="2"/>
        <v>0</v>
      </c>
    </row>
    <row r="20" spans="3:17" ht="13.5" thickBot="1">
      <c r="C20" s="76" t="s">
        <v>223</v>
      </c>
      <c r="D20" s="77">
        <f t="shared" si="0"/>
        <v>0</v>
      </c>
      <c r="N20" s="748"/>
      <c r="O20" s="84" t="s">
        <v>277</v>
      </c>
      <c r="P20" s="84">
        <f t="shared" si="1"/>
        <v>0</v>
      </c>
      <c r="Q20" s="85">
        <f t="shared" si="2"/>
        <v>0</v>
      </c>
    </row>
    <row r="21" spans="3:17" ht="13.5" thickTop="1">
      <c r="C21" s="76" t="s">
        <v>305</v>
      </c>
      <c r="D21" s="77">
        <f t="shared" si="0"/>
        <v>0</v>
      </c>
      <c r="P21" s="86">
        <f>SUM(P13:P20)</f>
        <v>1</v>
      </c>
      <c r="Q21" s="86">
        <f>SUM(Q13:Q20)</f>
        <v>50</v>
      </c>
    </row>
    <row r="22" spans="3:4" ht="12.75">
      <c r="C22" s="76" t="s">
        <v>286</v>
      </c>
      <c r="D22" s="77">
        <f t="shared" si="0"/>
        <v>0</v>
      </c>
    </row>
    <row r="23" spans="3:4" ht="12.75">
      <c r="C23" s="76" t="s">
        <v>287</v>
      </c>
      <c r="D23" s="77">
        <f t="shared" si="0"/>
        <v>0</v>
      </c>
    </row>
    <row r="24" spans="3:4" ht="13.5" thickBot="1">
      <c r="C24" s="87" t="s">
        <v>209</v>
      </c>
      <c r="D24" s="88">
        <f t="shared" si="0"/>
        <v>0</v>
      </c>
    </row>
    <row r="25" spans="3:4" ht="13.5" thickBot="1" thickTop="1">
      <c r="C25" s="89" t="s">
        <v>288</v>
      </c>
      <c r="D25" s="90">
        <f>SUM(D12:D24)</f>
        <v>1</v>
      </c>
    </row>
    <row r="26" spans="1:17" s="51" customFormat="1" ht="13.5" customHeight="1" thickTop="1">
      <c r="A26" s="49"/>
      <c r="B26" s="49"/>
      <c r="C26" s="91" t="s">
        <v>972</v>
      </c>
      <c r="D26" s="92">
        <f aca="true" t="shared" si="3" ref="D26:D34">COUNTIF($M$9:$M$9,C26)</f>
        <v>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s="51" customFormat="1" ht="13.5" customHeight="1">
      <c r="A27" s="49"/>
      <c r="B27" s="49"/>
      <c r="C27" s="76" t="s">
        <v>981</v>
      </c>
      <c r="D27" s="77">
        <f t="shared" si="3"/>
        <v>0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s="51" customFormat="1" ht="13.5" customHeight="1">
      <c r="A28" s="49"/>
      <c r="B28" s="49"/>
      <c r="C28" s="76" t="s">
        <v>982</v>
      </c>
      <c r="D28" s="77">
        <f t="shared" si="3"/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s="51" customFormat="1" ht="13.5" customHeight="1">
      <c r="A29" s="49"/>
      <c r="B29" s="49"/>
      <c r="C29" s="76" t="s">
        <v>973</v>
      </c>
      <c r="D29" s="77">
        <f t="shared" si="3"/>
        <v>0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s="51" customFormat="1" ht="13.5" customHeight="1">
      <c r="A30" s="49"/>
      <c r="B30" s="49"/>
      <c r="C30" s="76" t="s">
        <v>983</v>
      </c>
      <c r="D30" s="77">
        <f t="shared" si="3"/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3:4" ht="12.75">
      <c r="C31" s="76" t="s">
        <v>291</v>
      </c>
      <c r="D31" s="77">
        <f t="shared" si="3"/>
        <v>0</v>
      </c>
    </row>
    <row r="32" spans="3:4" ht="12.75">
      <c r="C32" s="76" t="s">
        <v>292</v>
      </c>
      <c r="D32" s="77">
        <f t="shared" si="3"/>
        <v>0</v>
      </c>
    </row>
    <row r="33" spans="3:4" ht="12.75">
      <c r="C33" s="76" t="s">
        <v>984</v>
      </c>
      <c r="D33" s="77">
        <f t="shared" si="3"/>
        <v>0</v>
      </c>
    </row>
    <row r="34" spans="3:4" ht="13.5" thickBot="1">
      <c r="C34" s="87" t="s">
        <v>294</v>
      </c>
      <c r="D34" s="88">
        <f t="shared" si="3"/>
        <v>0</v>
      </c>
    </row>
    <row r="35" spans="3:4" ht="13.5" thickBot="1" thickTop="1">
      <c r="C35" s="89" t="s">
        <v>295</v>
      </c>
      <c r="D35" s="90">
        <f>SUM(D26:D34)</f>
        <v>0</v>
      </c>
    </row>
    <row r="36" spans="3:5" ht="13.5" thickBot="1" thickTop="1">
      <c r="C36" s="93" t="s">
        <v>296</v>
      </c>
      <c r="D36" s="94">
        <f>D25+D35</f>
        <v>1</v>
      </c>
      <c r="E36" s="49">
        <f>IF(D36=A10,"","おかしいぞ～？")</f>
      </c>
    </row>
    <row r="37" ht="13.5" thickTop="1"/>
  </sheetData>
  <sheetProtection/>
  <autoFilter ref="A8:J9"/>
  <mergeCells count="3">
    <mergeCell ref="N13:N16"/>
    <mergeCell ref="N17:N20"/>
    <mergeCell ref="B4:D4"/>
  </mergeCells>
  <dataValidations count="1">
    <dataValidation type="list" allowBlank="1" showInputMessage="1" showErrorMessage="1" sqref="Q9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view="pageBreakPreview" zoomScale="75" zoomScaleSheetLayoutView="75" zoomScalePageLayoutView="0" workbookViewId="0" topLeftCell="A4">
      <pane xSplit="2" topLeftCell="C1" activePane="topRight" state="frozen"/>
      <selection pane="topLeft" activeCell="L40" sqref="L40"/>
      <selection pane="topRight" activeCell="L40" sqref="L40"/>
    </sheetView>
  </sheetViews>
  <sheetFormatPr defaultColWidth="39.375" defaultRowHeight="13.5"/>
  <cols>
    <col min="1" max="3" width="16.25390625" style="49" customWidth="1"/>
    <col min="4" max="4" width="11.25390625" style="49" customWidth="1"/>
    <col min="5" max="5" width="15.00390625" style="49" customWidth="1"/>
    <col min="6" max="6" width="5.625" style="49" customWidth="1"/>
    <col min="7" max="7" width="11.875" style="49" customWidth="1"/>
    <col min="8" max="8" width="5.625" style="49" hidden="1" customWidth="1"/>
    <col min="9" max="9" width="8.125" style="49" customWidth="1"/>
    <col min="10" max="10" width="11.875" style="49" customWidth="1"/>
    <col min="11" max="11" width="10.375" style="49" customWidth="1"/>
    <col min="12" max="13" width="10.375" style="49" bestFit="1" customWidth="1"/>
    <col min="14" max="14" width="18.875" style="49" bestFit="1" customWidth="1"/>
    <col min="15" max="15" width="23.125" style="49" customWidth="1"/>
    <col min="16" max="16" width="9.625" style="49" customWidth="1"/>
    <col min="17" max="17" width="12.25390625" style="49" bestFit="1" customWidth="1"/>
    <col min="18" max="18" width="4.625" style="49" customWidth="1"/>
    <col min="19" max="16384" width="39.375" style="49" customWidth="1"/>
  </cols>
  <sheetData>
    <row r="1" spans="1:17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2.75">
      <c r="A2" s="222" t="s">
        <v>1043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1" customFormat="1" ht="13.5" customHeight="1">
      <c r="A4" s="50"/>
      <c r="B4" s="158" t="str">
        <f>"〔施設"&amp;C5&amp;"（公立"&amp;C6&amp;"、"&amp;"私立"&amp;C7&amp;"）〕"</f>
        <v>〔施設5（公立0、私立5）〕</v>
      </c>
      <c r="D4" s="50">
        <f>IF(A14=C5,"","おかしいぞ～?")</f>
      </c>
      <c r="E4" s="50">
        <f>IF(H14=E5,"","おかしいぞ～？")</f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1" customFormat="1" ht="13.5" customHeight="1">
      <c r="A5" s="52"/>
      <c r="B5" s="53" t="s">
        <v>260</v>
      </c>
      <c r="C5" s="54">
        <f>C6+C7</f>
        <v>5</v>
      </c>
      <c r="D5" s="224"/>
      <c r="E5" s="167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1" customFormat="1" ht="13.5" customHeight="1">
      <c r="A6" s="52"/>
      <c r="B6" s="53" t="s">
        <v>262</v>
      </c>
      <c r="C6" s="54">
        <f>COUNTIF($P$9:$P$13,B6)</f>
        <v>0</v>
      </c>
      <c r="D6" s="224"/>
      <c r="E6" s="167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1" customFormat="1" ht="13.5" customHeight="1">
      <c r="A7" s="52"/>
      <c r="B7" s="57" t="s">
        <v>263</v>
      </c>
      <c r="C7" s="58">
        <f>COUNTIF($P$9:$P$13,B7)</f>
        <v>5</v>
      </c>
      <c r="D7" s="225"/>
      <c r="E7" s="226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5" t="s">
        <v>202</v>
      </c>
      <c r="B8" s="96" t="s">
        <v>205</v>
      </c>
      <c r="C8" s="97" t="s">
        <v>1023</v>
      </c>
      <c r="D8" s="96" t="s">
        <v>265</v>
      </c>
      <c r="E8" s="96" t="s">
        <v>266</v>
      </c>
      <c r="F8" s="97" t="s">
        <v>389</v>
      </c>
      <c r="G8" s="96" t="s">
        <v>206</v>
      </c>
      <c r="H8" s="96" t="s">
        <v>207</v>
      </c>
      <c r="I8" s="96" t="s">
        <v>204</v>
      </c>
      <c r="J8" s="98" t="s">
        <v>208</v>
      </c>
      <c r="K8" s="99" t="s">
        <v>201</v>
      </c>
      <c r="L8" s="100" t="s">
        <v>933</v>
      </c>
      <c r="M8" s="100" t="s">
        <v>934</v>
      </c>
      <c r="N8" s="100" t="s">
        <v>267</v>
      </c>
      <c r="O8" s="101" t="s">
        <v>203</v>
      </c>
      <c r="P8" s="100" t="s">
        <v>268</v>
      </c>
      <c r="Q8" s="102" t="s">
        <v>269</v>
      </c>
    </row>
    <row r="9" spans="1:17" ht="42" customHeight="1">
      <c r="A9" s="333" t="s">
        <v>390</v>
      </c>
      <c r="B9" s="132" t="s">
        <v>1854</v>
      </c>
      <c r="C9" s="132" t="s">
        <v>820</v>
      </c>
      <c r="D9" s="132" t="s">
        <v>2575</v>
      </c>
      <c r="E9" s="133" t="str">
        <f>M9&amp;N9</f>
        <v>下関市古屋町1丁目2-56</v>
      </c>
      <c r="F9" s="133" t="s">
        <v>2307</v>
      </c>
      <c r="G9" s="134">
        <v>38626</v>
      </c>
      <c r="H9" s="135"/>
      <c r="I9" s="133" t="s">
        <v>2313</v>
      </c>
      <c r="J9" s="136" t="s">
        <v>2314</v>
      </c>
      <c r="K9" s="107" t="s">
        <v>301</v>
      </c>
      <c r="L9" s="108">
        <v>35201</v>
      </c>
      <c r="M9" s="108" t="s">
        <v>259</v>
      </c>
      <c r="N9" s="109" t="s">
        <v>2310</v>
      </c>
      <c r="O9" s="109" t="s">
        <v>2315</v>
      </c>
      <c r="P9" s="110" t="str">
        <f>IF(Q9="","",IF(OR(Q9="国",Q9="県",Q9="市町",Q9="組合その他"),"（公立）","（私立）"))</f>
        <v>（私立）</v>
      </c>
      <c r="Q9" s="111" t="s">
        <v>271</v>
      </c>
    </row>
    <row r="10" spans="1:17" ht="42" customHeight="1">
      <c r="A10" s="112" t="s">
        <v>2316</v>
      </c>
      <c r="B10" s="113" t="s">
        <v>1857</v>
      </c>
      <c r="C10" s="113" t="s">
        <v>1978</v>
      </c>
      <c r="D10" s="113" t="s">
        <v>1980</v>
      </c>
      <c r="E10" s="114" t="str">
        <f>M10&amp;N10</f>
        <v>山口市阿知須1448</v>
      </c>
      <c r="F10" s="114" t="s">
        <v>1031</v>
      </c>
      <c r="G10" s="115">
        <v>37530</v>
      </c>
      <c r="H10" s="137" t="s">
        <v>251</v>
      </c>
      <c r="I10" s="114" t="s">
        <v>1454</v>
      </c>
      <c r="J10" s="116" t="s">
        <v>253</v>
      </c>
      <c r="K10" s="117" t="s">
        <v>301</v>
      </c>
      <c r="L10" s="118">
        <v>35203</v>
      </c>
      <c r="M10" s="118" t="s">
        <v>140</v>
      </c>
      <c r="N10" s="119" t="s">
        <v>141</v>
      </c>
      <c r="O10" s="119" t="s">
        <v>2317</v>
      </c>
      <c r="P10" s="120" t="str">
        <f>IF(Q10="","",IF(OR(Q10="国",Q10="県",Q10="市町",Q10="組合その他"),"（公立）","（私立）"))</f>
        <v>（私立）</v>
      </c>
      <c r="Q10" s="121" t="s">
        <v>271</v>
      </c>
    </row>
    <row r="11" spans="1:17" ht="42" customHeight="1">
      <c r="A11" s="112" t="s">
        <v>1858</v>
      </c>
      <c r="B11" s="113" t="s">
        <v>1859</v>
      </c>
      <c r="C11" s="113" t="s">
        <v>2158</v>
      </c>
      <c r="D11" s="113" t="s">
        <v>2051</v>
      </c>
      <c r="E11" s="114" t="str">
        <f>M11&amp;N11</f>
        <v>防府市大字高井686</v>
      </c>
      <c r="F11" s="114" t="s">
        <v>1035</v>
      </c>
      <c r="G11" s="115">
        <v>36434</v>
      </c>
      <c r="H11" s="137" t="s">
        <v>251</v>
      </c>
      <c r="I11" s="114" t="s">
        <v>1455</v>
      </c>
      <c r="J11" s="116" t="s">
        <v>252</v>
      </c>
      <c r="K11" s="117" t="s">
        <v>301</v>
      </c>
      <c r="L11" s="118" t="s">
        <v>228</v>
      </c>
      <c r="M11" s="118" t="s">
        <v>229</v>
      </c>
      <c r="N11" s="119" t="s">
        <v>300</v>
      </c>
      <c r="O11" s="119" t="s">
        <v>1410</v>
      </c>
      <c r="P11" s="120" t="str">
        <f>IF(Q11="","",IF(OR(Q11="国",Q11="県",Q11="市町",Q11="組合その他"),"（公立）","（私立）"))</f>
        <v>（私立）</v>
      </c>
      <c r="Q11" s="121" t="s">
        <v>271</v>
      </c>
    </row>
    <row r="12" spans="1:17" ht="42" customHeight="1">
      <c r="A12" s="112" t="s">
        <v>2292</v>
      </c>
      <c r="B12" s="113" t="s">
        <v>2293</v>
      </c>
      <c r="C12" s="113" t="s">
        <v>2129</v>
      </c>
      <c r="D12" s="113" t="s">
        <v>1979</v>
      </c>
      <c r="E12" s="114" t="str">
        <f>M12&amp;N12</f>
        <v>岩国市立石町3丁目6-25</v>
      </c>
      <c r="F12" s="114" t="s">
        <v>3596</v>
      </c>
      <c r="G12" s="115">
        <v>42948</v>
      </c>
      <c r="H12" s="137"/>
      <c r="I12" s="114" t="s">
        <v>2318</v>
      </c>
      <c r="J12" s="116" t="s">
        <v>2294</v>
      </c>
      <c r="K12" s="117" t="s">
        <v>301</v>
      </c>
      <c r="L12" s="118">
        <v>35203</v>
      </c>
      <c r="M12" s="118" t="s">
        <v>1020</v>
      </c>
      <c r="N12" s="119" t="s">
        <v>3597</v>
      </c>
      <c r="O12" s="119" t="s">
        <v>2295</v>
      </c>
      <c r="P12" s="120" t="str">
        <f>IF(Q12="","",IF(OR(Q12="国",Q12="県",Q12="市町",Q12="組合その他"),"（公立）","（私立）"))</f>
        <v>（私立）</v>
      </c>
      <c r="Q12" s="121" t="s">
        <v>271</v>
      </c>
    </row>
    <row r="13" spans="1:17" s="363" customFormat="1" ht="42" customHeight="1">
      <c r="A13" s="375" t="s">
        <v>1860</v>
      </c>
      <c r="B13" s="376" t="s">
        <v>391</v>
      </c>
      <c r="C13" s="376" t="s">
        <v>4349</v>
      </c>
      <c r="D13" s="376" t="s">
        <v>3595</v>
      </c>
      <c r="E13" s="377" t="str">
        <f>M13&amp;N13</f>
        <v>周南市久米1347</v>
      </c>
      <c r="F13" s="377" t="s">
        <v>1039</v>
      </c>
      <c r="G13" s="378">
        <v>39052</v>
      </c>
      <c r="H13" s="386"/>
      <c r="I13" s="377" t="s">
        <v>1456</v>
      </c>
      <c r="J13" s="380" t="s">
        <v>1457</v>
      </c>
      <c r="K13" s="381" t="s">
        <v>301</v>
      </c>
      <c r="L13" s="382" t="s">
        <v>1411</v>
      </c>
      <c r="M13" s="382" t="s">
        <v>287</v>
      </c>
      <c r="N13" s="383" t="s">
        <v>2421</v>
      </c>
      <c r="O13" s="383" t="s">
        <v>1412</v>
      </c>
      <c r="P13" s="384" t="str">
        <f>IF(Q13="","",IF(OR(Q13="国",Q13="県",Q13="市町",Q13="組合その他"),"（公立）","（私立）"))</f>
        <v>（私立）</v>
      </c>
      <c r="Q13" s="385" t="s">
        <v>271</v>
      </c>
    </row>
    <row r="14" spans="1:8" ht="12.75">
      <c r="A14" s="51">
        <f>COUNTA(A9:A13)</f>
        <v>5</v>
      </c>
      <c r="H14" s="51">
        <f>SUM(H9:H13)</f>
        <v>0</v>
      </c>
    </row>
    <row r="15" spans="1:14" ht="13.5" thickBot="1">
      <c r="A15" s="69" t="s">
        <v>278</v>
      </c>
      <c r="C15" s="70" t="s">
        <v>302</v>
      </c>
      <c r="H15" s="69" t="s">
        <v>280</v>
      </c>
      <c r="N15" s="70" t="s">
        <v>281</v>
      </c>
    </row>
    <row r="16" spans="3:17" ht="13.5" thickTop="1">
      <c r="C16" s="71" t="s">
        <v>259</v>
      </c>
      <c r="D16" s="72">
        <f>COUNTIF($M$9:$M$13,C16)</f>
        <v>1</v>
      </c>
      <c r="N16" s="73"/>
      <c r="O16" s="74" t="s">
        <v>269</v>
      </c>
      <c r="P16" s="74" t="s">
        <v>260</v>
      </c>
      <c r="Q16" s="75" t="s">
        <v>207</v>
      </c>
    </row>
    <row r="17" spans="3:17" ht="12.75">
      <c r="C17" s="76" t="s">
        <v>220</v>
      </c>
      <c r="D17" s="77">
        <f aca="true" t="shared" si="0" ref="D17:D28">COUNTIF($M$9:$M$13,C17)</f>
        <v>0</v>
      </c>
      <c r="N17" s="745" t="s">
        <v>262</v>
      </c>
      <c r="O17" s="78" t="s">
        <v>270</v>
      </c>
      <c r="P17" s="78">
        <f aca="true" t="shared" si="1" ref="P17:P24">COUNTIF($Q$9:$Q$13,O17)</f>
        <v>0</v>
      </c>
      <c r="Q17" s="79">
        <f aca="true" t="shared" si="2" ref="Q17:Q24">SUMIF($Q$9:$Q$13,O17,$H$9:$H$13)</f>
        <v>0</v>
      </c>
    </row>
    <row r="18" spans="3:17" ht="12.75">
      <c r="C18" s="76" t="s">
        <v>282</v>
      </c>
      <c r="D18" s="77">
        <f t="shared" si="0"/>
        <v>1</v>
      </c>
      <c r="N18" s="746"/>
      <c r="O18" s="78" t="s">
        <v>272</v>
      </c>
      <c r="P18" s="78">
        <f t="shared" si="1"/>
        <v>0</v>
      </c>
      <c r="Q18" s="79">
        <f t="shared" si="2"/>
        <v>0</v>
      </c>
    </row>
    <row r="19" spans="3:17" ht="12.75">
      <c r="C19" s="76" t="s">
        <v>221</v>
      </c>
      <c r="D19" s="77">
        <f t="shared" si="0"/>
        <v>0</v>
      </c>
      <c r="N19" s="746"/>
      <c r="O19" s="78" t="s">
        <v>273</v>
      </c>
      <c r="P19" s="78">
        <f t="shared" si="1"/>
        <v>0</v>
      </c>
      <c r="Q19" s="79">
        <f t="shared" si="2"/>
        <v>0</v>
      </c>
    </row>
    <row r="20" spans="3:17" ht="13.5" thickBot="1">
      <c r="C20" s="76" t="s">
        <v>283</v>
      </c>
      <c r="D20" s="77">
        <f t="shared" si="0"/>
        <v>1</v>
      </c>
      <c r="N20" s="747"/>
      <c r="O20" s="80" t="s">
        <v>274</v>
      </c>
      <c r="P20" s="80">
        <f t="shared" si="1"/>
        <v>0</v>
      </c>
      <c r="Q20" s="81">
        <f t="shared" si="2"/>
        <v>0</v>
      </c>
    </row>
    <row r="21" spans="3:17" ht="13.5" thickTop="1">
      <c r="C21" s="76" t="s">
        <v>284</v>
      </c>
      <c r="D21" s="77">
        <f t="shared" si="0"/>
        <v>0</v>
      </c>
      <c r="N21" s="746" t="s">
        <v>263</v>
      </c>
      <c r="O21" s="82" t="s">
        <v>271</v>
      </c>
      <c r="P21" s="82">
        <f t="shared" si="1"/>
        <v>5</v>
      </c>
      <c r="Q21" s="83">
        <f t="shared" si="2"/>
        <v>0</v>
      </c>
    </row>
    <row r="22" spans="3:17" ht="12.75">
      <c r="C22" s="76" t="s">
        <v>352</v>
      </c>
      <c r="D22" s="77">
        <f t="shared" si="0"/>
        <v>1</v>
      </c>
      <c r="N22" s="746"/>
      <c r="O22" s="78" t="s">
        <v>275</v>
      </c>
      <c r="P22" s="78">
        <f t="shared" si="1"/>
        <v>0</v>
      </c>
      <c r="Q22" s="79">
        <f t="shared" si="2"/>
        <v>0</v>
      </c>
    </row>
    <row r="23" spans="3:17" ht="12.75">
      <c r="C23" s="76" t="s">
        <v>285</v>
      </c>
      <c r="D23" s="77">
        <f t="shared" si="0"/>
        <v>0</v>
      </c>
      <c r="N23" s="746"/>
      <c r="O23" s="78" t="s">
        <v>276</v>
      </c>
      <c r="P23" s="78">
        <f t="shared" si="1"/>
        <v>0</v>
      </c>
      <c r="Q23" s="79">
        <f t="shared" si="2"/>
        <v>0</v>
      </c>
    </row>
    <row r="24" spans="3:17" ht="13.5" thickBot="1">
      <c r="C24" s="76" t="s">
        <v>223</v>
      </c>
      <c r="D24" s="77">
        <f t="shared" si="0"/>
        <v>0</v>
      </c>
      <c r="N24" s="748"/>
      <c r="O24" s="84" t="s">
        <v>277</v>
      </c>
      <c r="P24" s="84">
        <f t="shared" si="1"/>
        <v>0</v>
      </c>
      <c r="Q24" s="85">
        <f t="shared" si="2"/>
        <v>0</v>
      </c>
    </row>
    <row r="25" spans="3:17" ht="13.5" thickTop="1">
      <c r="C25" s="76" t="s">
        <v>305</v>
      </c>
      <c r="D25" s="77">
        <f t="shared" si="0"/>
        <v>0</v>
      </c>
      <c r="P25" s="86">
        <f>SUM(P17:P24)</f>
        <v>5</v>
      </c>
      <c r="Q25" s="86">
        <f>SUM(Q17:Q24)</f>
        <v>0</v>
      </c>
    </row>
    <row r="26" spans="3:4" ht="12.75">
      <c r="C26" s="76" t="s">
        <v>286</v>
      </c>
      <c r="D26" s="77">
        <f t="shared" si="0"/>
        <v>0</v>
      </c>
    </row>
    <row r="27" spans="3:4" ht="12.75">
      <c r="C27" s="76" t="s">
        <v>287</v>
      </c>
      <c r="D27" s="77">
        <f t="shared" si="0"/>
        <v>1</v>
      </c>
    </row>
    <row r="28" spans="1:17" s="51" customFormat="1" ht="13.5" customHeight="1" thickBot="1">
      <c r="A28" s="49"/>
      <c r="B28" s="49"/>
      <c r="C28" s="313" t="s">
        <v>209</v>
      </c>
      <c r="D28" s="88">
        <f t="shared" si="0"/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s="51" customFormat="1" ht="13.5" customHeight="1" thickBot="1" thickTop="1">
      <c r="A29" s="49"/>
      <c r="B29" s="49"/>
      <c r="C29" s="89" t="s">
        <v>288</v>
      </c>
      <c r="D29" s="90">
        <f>SUM(D16:D28)</f>
        <v>5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s="51" customFormat="1" ht="13.5" customHeight="1" thickTop="1">
      <c r="A30" s="49"/>
      <c r="B30" s="49"/>
      <c r="C30" s="91" t="s">
        <v>972</v>
      </c>
      <c r="D30" s="92">
        <f aca="true" t="shared" si="3" ref="D30:D38">COUNTIF($M$9:$M$13,C30)</f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s="51" customFormat="1" ht="13.5" customHeight="1">
      <c r="A31" s="49"/>
      <c r="B31" s="49"/>
      <c r="C31" s="76" t="s">
        <v>981</v>
      </c>
      <c r="D31" s="77">
        <f t="shared" si="3"/>
        <v>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17" s="51" customFormat="1" ht="13.5" customHeight="1">
      <c r="A32" s="49"/>
      <c r="B32" s="49"/>
      <c r="C32" s="76" t="s">
        <v>982</v>
      </c>
      <c r="D32" s="77">
        <f t="shared" si="3"/>
        <v>0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3:4" ht="12.75">
      <c r="C33" s="76" t="s">
        <v>973</v>
      </c>
      <c r="D33" s="77">
        <f t="shared" si="3"/>
        <v>0</v>
      </c>
    </row>
    <row r="34" spans="3:4" ht="12.75">
      <c r="C34" s="76" t="s">
        <v>983</v>
      </c>
      <c r="D34" s="77">
        <f t="shared" si="3"/>
        <v>0</v>
      </c>
    </row>
    <row r="35" spans="3:4" ht="12.75">
      <c r="C35" s="76" t="s">
        <v>291</v>
      </c>
      <c r="D35" s="77">
        <f t="shared" si="3"/>
        <v>0</v>
      </c>
    </row>
    <row r="36" spans="3:4" ht="12.75">
      <c r="C36" s="76" t="s">
        <v>292</v>
      </c>
      <c r="D36" s="77">
        <f t="shared" si="3"/>
        <v>0</v>
      </c>
    </row>
    <row r="37" spans="3:4" ht="12.75">
      <c r="C37" s="76" t="s">
        <v>984</v>
      </c>
      <c r="D37" s="77">
        <f t="shared" si="3"/>
        <v>0</v>
      </c>
    </row>
    <row r="38" spans="3:4" ht="13.5" thickBot="1">
      <c r="C38" s="313" t="s">
        <v>294</v>
      </c>
      <c r="D38" s="88">
        <f t="shared" si="3"/>
        <v>0</v>
      </c>
    </row>
    <row r="39" spans="3:4" ht="13.5" thickBot="1" thickTop="1">
      <c r="C39" s="89" t="s">
        <v>295</v>
      </c>
      <c r="D39" s="90">
        <f>SUM(D30:D38)</f>
        <v>0</v>
      </c>
    </row>
    <row r="40" spans="3:5" ht="13.5" thickBot="1" thickTop="1">
      <c r="C40" s="93" t="s">
        <v>296</v>
      </c>
      <c r="D40" s="94">
        <f>D29+D39</f>
        <v>5</v>
      </c>
      <c r="E40" s="49">
        <f>IF(D40=A14,"","おかしいぞ～？")</f>
      </c>
    </row>
    <row r="41" ht="13.5" thickTop="1"/>
  </sheetData>
  <sheetProtection/>
  <autoFilter ref="A8:J13"/>
  <mergeCells count="2">
    <mergeCell ref="N17:N20"/>
    <mergeCell ref="N21:N24"/>
  </mergeCells>
  <dataValidations count="1">
    <dataValidation type="list" allowBlank="1" showInputMessage="1" showErrorMessage="1" sqref="Q9:Q13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70" zoomScaleSheetLayoutView="70" workbookViewId="0" topLeftCell="A1">
      <pane xSplit="2" topLeftCell="C1" activePane="topRight" state="frozen"/>
      <selection pane="topLeft" activeCell="L40" sqref="L40"/>
      <selection pane="topRight" activeCell="L40" sqref="L40"/>
    </sheetView>
  </sheetViews>
  <sheetFormatPr defaultColWidth="39.375" defaultRowHeight="13.5"/>
  <cols>
    <col min="1" max="3" width="16.25390625" style="1" customWidth="1"/>
    <col min="4" max="4" width="11.25390625" style="1" customWidth="1"/>
    <col min="5" max="5" width="15.00390625" style="1" customWidth="1"/>
    <col min="6" max="6" width="5.625" style="1" customWidth="1"/>
    <col min="7" max="7" width="11.875" style="1" customWidth="1"/>
    <col min="8" max="8" width="5.00390625" style="1" customWidth="1"/>
    <col min="9" max="9" width="8.125" style="1" customWidth="1"/>
    <col min="10" max="10" width="11.375" style="1" customWidth="1"/>
    <col min="11" max="11" width="7.375" style="1" bestFit="1" customWidth="1"/>
    <col min="12" max="13" width="10.375" style="1" bestFit="1" customWidth="1"/>
    <col min="14" max="14" width="18.875" style="1" bestFit="1" customWidth="1"/>
    <col min="15" max="15" width="21.875" style="1" customWidth="1"/>
    <col min="16" max="16" width="9.625" style="1" customWidth="1"/>
    <col min="17" max="17" width="12.125" style="1" customWidth="1"/>
    <col min="18" max="18" width="7.125" style="1" customWidth="1"/>
    <col min="19" max="16384" width="39.375" style="1" customWidth="1"/>
  </cols>
  <sheetData>
    <row r="1" spans="1:17" ht="13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4" customFormat="1" ht="13.5" customHeight="1">
      <c r="A2" s="227" t="s">
        <v>1044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4" customFormat="1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5" customFormat="1" ht="13.5" customHeight="1">
      <c r="A4" s="37"/>
      <c r="B4" s="237" t="str">
        <f>"〔施設"&amp;C5&amp;"（公立"&amp;C6&amp;"、"&amp;"私立"&amp;C7&amp;"）"&amp;"  定員"&amp;E5&amp;"（公立"&amp;E6&amp;"、私立"&amp;E7&amp;"）〕"</f>
        <v>〔施設2（公立0、私立2）  定員56（公立0、私立56）〕</v>
      </c>
      <c r="C4" s="237"/>
      <c r="D4" s="37"/>
      <c r="E4" s="37">
        <f>IF(H11=E5,"","おかしいぞ～？")</f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5" customFormat="1" ht="13.5" customHeight="1">
      <c r="A5" s="38"/>
      <c r="B5" s="39" t="s">
        <v>260</v>
      </c>
      <c r="C5" s="43">
        <f>C6+C7</f>
        <v>2</v>
      </c>
      <c r="D5" s="40" t="s">
        <v>261</v>
      </c>
      <c r="E5" s="44">
        <f>E6+E7</f>
        <v>56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5" customFormat="1" ht="13.5" customHeight="1">
      <c r="A6" s="38"/>
      <c r="B6" s="39" t="s">
        <v>262</v>
      </c>
      <c r="C6" s="43">
        <f>COUNTIF($P$9:$P$10,B6)</f>
        <v>0</v>
      </c>
      <c r="D6" s="40" t="s">
        <v>262</v>
      </c>
      <c r="E6" s="44">
        <f>SUMIF($P$9:$P$10,D6,$H$9:$H$10)</f>
        <v>0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5" customFormat="1" ht="13.5" customHeight="1">
      <c r="A7" s="38"/>
      <c r="B7" s="41" t="s">
        <v>263</v>
      </c>
      <c r="C7" s="45">
        <f>COUNTIF($P$9:$P$10,B7)</f>
        <v>2</v>
      </c>
      <c r="D7" s="42" t="s">
        <v>263</v>
      </c>
      <c r="E7" s="46">
        <f>SUMIF($P$9:$P$10,D7,$H$9:$H$10)</f>
        <v>56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42" customHeight="1">
      <c r="A8" s="95" t="s">
        <v>202</v>
      </c>
      <c r="B8" s="96" t="s">
        <v>205</v>
      </c>
      <c r="C8" s="97" t="s">
        <v>1023</v>
      </c>
      <c r="D8" s="96" t="s">
        <v>1956</v>
      </c>
      <c r="E8" s="96" t="s">
        <v>266</v>
      </c>
      <c r="F8" s="97" t="s">
        <v>389</v>
      </c>
      <c r="G8" s="96" t="s">
        <v>206</v>
      </c>
      <c r="H8" s="96" t="s">
        <v>207</v>
      </c>
      <c r="I8" s="96" t="s">
        <v>204</v>
      </c>
      <c r="J8" s="98" t="s">
        <v>208</v>
      </c>
      <c r="K8" s="99" t="s">
        <v>201</v>
      </c>
      <c r="L8" s="100" t="s">
        <v>933</v>
      </c>
      <c r="M8" s="100" t="s">
        <v>934</v>
      </c>
      <c r="N8" s="100" t="s">
        <v>267</v>
      </c>
      <c r="O8" s="101" t="s">
        <v>203</v>
      </c>
      <c r="P8" s="100" t="s">
        <v>268</v>
      </c>
      <c r="Q8" s="102" t="s">
        <v>269</v>
      </c>
    </row>
    <row r="9" spans="1:17" s="363" customFormat="1" ht="63" customHeight="1">
      <c r="A9" s="387" t="s">
        <v>3150</v>
      </c>
      <c r="B9" s="388" t="s">
        <v>1458</v>
      </c>
      <c r="C9" s="388" t="s">
        <v>4105</v>
      </c>
      <c r="D9" s="389" t="s">
        <v>2101</v>
      </c>
      <c r="E9" s="390" t="str">
        <f>M9&amp;N9</f>
        <v>宇部市黒石北5丁目3番56号</v>
      </c>
      <c r="F9" s="390" t="s">
        <v>2077</v>
      </c>
      <c r="G9" s="391" t="s">
        <v>989</v>
      </c>
      <c r="H9" s="392">
        <v>40</v>
      </c>
      <c r="I9" s="390" t="s">
        <v>1459</v>
      </c>
      <c r="J9" s="393" t="s">
        <v>3151</v>
      </c>
      <c r="K9" s="358" t="s">
        <v>852</v>
      </c>
      <c r="L9" s="359" t="s">
        <v>254</v>
      </c>
      <c r="M9" s="359" t="s">
        <v>255</v>
      </c>
      <c r="N9" s="360" t="s">
        <v>1993</v>
      </c>
      <c r="O9" s="360" t="s">
        <v>3152</v>
      </c>
      <c r="P9" s="361" t="str">
        <f>IF(Q9="","",IF(OR(Q9="国",Q9="県",Q9="市町",Q9="組合その他"),"（公立）","（私立）"))</f>
        <v>（私立）</v>
      </c>
      <c r="Q9" s="362" t="s">
        <v>271</v>
      </c>
    </row>
    <row r="10" spans="1:17" s="363" customFormat="1" ht="63" customHeight="1">
      <c r="A10" s="375" t="s">
        <v>2206</v>
      </c>
      <c r="B10" s="376" t="s">
        <v>1458</v>
      </c>
      <c r="C10" s="376" t="s">
        <v>4105</v>
      </c>
      <c r="D10" s="376" t="s">
        <v>2355</v>
      </c>
      <c r="E10" s="377" t="str">
        <f>M10&amp;N10</f>
        <v>防府市大字浜方205-1</v>
      </c>
      <c r="F10" s="377" t="s">
        <v>1045</v>
      </c>
      <c r="G10" s="378">
        <v>41000</v>
      </c>
      <c r="H10" s="386">
        <v>16</v>
      </c>
      <c r="I10" s="377" t="s">
        <v>1460</v>
      </c>
      <c r="J10" s="380" t="s">
        <v>2205</v>
      </c>
      <c r="K10" s="381" t="s">
        <v>852</v>
      </c>
      <c r="L10" s="382" t="s">
        <v>228</v>
      </c>
      <c r="M10" s="382" t="s">
        <v>229</v>
      </c>
      <c r="N10" s="383" t="s">
        <v>2207</v>
      </c>
      <c r="O10" s="383" t="s">
        <v>2208</v>
      </c>
      <c r="P10" s="384" t="str">
        <f>IF(Q10="","",IF(OR(Q10="国",Q10="県",Q10="市町",Q10="組合その他"),"（公立）","（私立）"))</f>
        <v>（私立）</v>
      </c>
      <c r="Q10" s="385" t="s">
        <v>271</v>
      </c>
    </row>
    <row r="11" spans="1:8" s="4" customFormat="1" ht="12.75">
      <c r="A11" s="5">
        <f>COUNTA(A9:A10)</f>
        <v>2</v>
      </c>
      <c r="H11" s="5">
        <f>SUM(H9:H10)</f>
        <v>56</v>
      </c>
    </row>
    <row r="12" spans="1:14" s="4" customFormat="1" ht="13.5" thickBot="1">
      <c r="A12" s="6" t="s">
        <v>278</v>
      </c>
      <c r="C12" s="9" t="s">
        <v>302</v>
      </c>
      <c r="H12" s="6" t="s">
        <v>280</v>
      </c>
      <c r="N12" s="9" t="s">
        <v>281</v>
      </c>
    </row>
    <row r="13" spans="3:17" s="4" customFormat="1" ht="13.5" thickTop="1">
      <c r="C13" s="10" t="s">
        <v>259</v>
      </c>
      <c r="D13" s="11">
        <f aca="true" t="shared" si="0" ref="D13:D25">COUNTIF($M$9:$M$10,C13)</f>
        <v>0</v>
      </c>
      <c r="N13" s="12"/>
      <c r="O13" s="13" t="s">
        <v>269</v>
      </c>
      <c r="P13" s="13" t="s">
        <v>260</v>
      </c>
      <c r="Q13" s="14" t="s">
        <v>207</v>
      </c>
    </row>
    <row r="14" spans="3:17" s="4" customFormat="1" ht="12.75">
      <c r="C14" s="15" t="s">
        <v>220</v>
      </c>
      <c r="D14" s="16">
        <f t="shared" si="0"/>
        <v>1</v>
      </c>
      <c r="N14" s="751" t="s">
        <v>262</v>
      </c>
      <c r="O14" s="7" t="s">
        <v>270</v>
      </c>
      <c r="P14" s="7">
        <f aca="true" t="shared" si="1" ref="P14:P21">COUNTIF($Q$9:$Q$10,O14)</f>
        <v>0</v>
      </c>
      <c r="Q14" s="18">
        <f aca="true" t="shared" si="2" ref="Q14:Q21">SUMIF($Q$9:$Q$10,O14,$H$9:$H$10)</f>
        <v>0</v>
      </c>
    </row>
    <row r="15" spans="3:17" s="4" customFormat="1" ht="12.75">
      <c r="C15" s="15" t="s">
        <v>282</v>
      </c>
      <c r="D15" s="16">
        <f t="shared" si="0"/>
        <v>0</v>
      </c>
      <c r="N15" s="752"/>
      <c r="O15" s="7" t="s">
        <v>272</v>
      </c>
      <c r="P15" s="7">
        <f t="shared" si="1"/>
        <v>0</v>
      </c>
      <c r="Q15" s="18">
        <f t="shared" si="2"/>
        <v>0</v>
      </c>
    </row>
    <row r="16" spans="3:17" s="4" customFormat="1" ht="12.75">
      <c r="C16" s="15" t="s">
        <v>221</v>
      </c>
      <c r="D16" s="16">
        <f t="shared" si="0"/>
        <v>0</v>
      </c>
      <c r="N16" s="752"/>
      <c r="O16" s="7" t="s">
        <v>273</v>
      </c>
      <c r="P16" s="7">
        <f t="shared" si="1"/>
        <v>0</v>
      </c>
      <c r="Q16" s="18">
        <f t="shared" si="2"/>
        <v>0</v>
      </c>
    </row>
    <row r="17" spans="3:17" s="4" customFormat="1" ht="13.5" thickBot="1">
      <c r="C17" s="15" t="s">
        <v>283</v>
      </c>
      <c r="D17" s="16">
        <f t="shared" si="0"/>
        <v>1</v>
      </c>
      <c r="N17" s="753"/>
      <c r="O17" s="19" t="s">
        <v>274</v>
      </c>
      <c r="P17" s="19">
        <f t="shared" si="1"/>
        <v>0</v>
      </c>
      <c r="Q17" s="20">
        <f t="shared" si="2"/>
        <v>0</v>
      </c>
    </row>
    <row r="18" spans="3:17" s="4" customFormat="1" ht="13.5" thickTop="1">
      <c r="C18" s="15" t="s">
        <v>284</v>
      </c>
      <c r="D18" s="16">
        <f t="shared" si="0"/>
        <v>0</v>
      </c>
      <c r="N18" s="752" t="s">
        <v>263</v>
      </c>
      <c r="O18" s="3" t="s">
        <v>271</v>
      </c>
      <c r="P18" s="3">
        <f t="shared" si="1"/>
        <v>2</v>
      </c>
      <c r="Q18" s="21">
        <f t="shared" si="2"/>
        <v>56</v>
      </c>
    </row>
    <row r="19" spans="3:17" s="4" customFormat="1" ht="12.75">
      <c r="C19" s="15" t="s">
        <v>352</v>
      </c>
      <c r="D19" s="16">
        <f t="shared" si="0"/>
        <v>0</v>
      </c>
      <c r="N19" s="752"/>
      <c r="O19" s="7" t="s">
        <v>275</v>
      </c>
      <c r="P19" s="7">
        <f t="shared" si="1"/>
        <v>0</v>
      </c>
      <c r="Q19" s="18">
        <f t="shared" si="2"/>
        <v>0</v>
      </c>
    </row>
    <row r="20" spans="3:17" s="4" customFormat="1" ht="12.75">
      <c r="C20" s="15" t="s">
        <v>285</v>
      </c>
      <c r="D20" s="16">
        <f t="shared" si="0"/>
        <v>0</v>
      </c>
      <c r="N20" s="752"/>
      <c r="O20" s="7" t="s">
        <v>276</v>
      </c>
      <c r="P20" s="7">
        <f t="shared" si="1"/>
        <v>0</v>
      </c>
      <c r="Q20" s="18">
        <f t="shared" si="2"/>
        <v>0</v>
      </c>
    </row>
    <row r="21" spans="3:17" s="4" customFormat="1" ht="13.5" thickBot="1">
      <c r="C21" s="15" t="s">
        <v>223</v>
      </c>
      <c r="D21" s="16">
        <f t="shared" si="0"/>
        <v>0</v>
      </c>
      <c r="N21" s="754"/>
      <c r="O21" s="22" t="s">
        <v>277</v>
      </c>
      <c r="P21" s="22">
        <f t="shared" si="1"/>
        <v>0</v>
      </c>
      <c r="Q21" s="23">
        <f t="shared" si="2"/>
        <v>0</v>
      </c>
    </row>
    <row r="22" spans="3:17" s="4" customFormat="1" ht="13.5" thickTop="1">
      <c r="C22" s="15" t="s">
        <v>305</v>
      </c>
      <c r="D22" s="16">
        <f t="shared" si="0"/>
        <v>0</v>
      </c>
      <c r="P22" s="2">
        <f>SUM(P14:P21)</f>
        <v>2</v>
      </c>
      <c r="Q22" s="2">
        <f>SUM(Q14:Q21)</f>
        <v>56</v>
      </c>
    </row>
    <row r="23" spans="3:4" s="4" customFormat="1" ht="12.75">
      <c r="C23" s="15" t="s">
        <v>286</v>
      </c>
      <c r="D23" s="16">
        <f t="shared" si="0"/>
        <v>0</v>
      </c>
    </row>
    <row r="24" spans="1:17" s="5" customFormat="1" ht="13.5" customHeight="1">
      <c r="A24" s="4"/>
      <c r="B24" s="4"/>
      <c r="C24" s="15" t="s">
        <v>287</v>
      </c>
      <c r="D24" s="16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s="5" customFormat="1" ht="13.5" thickBot="1">
      <c r="A25" s="4"/>
      <c r="B25" s="4"/>
      <c r="C25" s="17" t="s">
        <v>209</v>
      </c>
      <c r="D25" s="24">
        <f t="shared" si="0"/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s="5" customFormat="1" ht="13.5" thickBot="1" thickTop="1">
      <c r="A26" s="4"/>
      <c r="B26" s="4"/>
      <c r="C26" s="25" t="s">
        <v>288</v>
      </c>
      <c r="D26" s="26">
        <f>SUM(D13:D25)</f>
        <v>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s="5" customFormat="1" ht="13.5" thickTop="1">
      <c r="A27" s="4"/>
      <c r="B27" s="4"/>
      <c r="C27" s="27" t="s">
        <v>972</v>
      </c>
      <c r="D27" s="28">
        <f aca="true" t="shared" si="3" ref="D27:D35">COUNTIF($M$9:$M$10,C27)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s="5" customFormat="1" ht="13.5" customHeight="1">
      <c r="A28" s="4"/>
      <c r="B28" s="4"/>
      <c r="C28" s="15" t="s">
        <v>981</v>
      </c>
      <c r="D28" s="16">
        <f t="shared" si="3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3:4" s="4" customFormat="1" ht="12.75">
      <c r="C29" s="15" t="s">
        <v>982</v>
      </c>
      <c r="D29" s="16">
        <f t="shared" si="3"/>
        <v>0</v>
      </c>
    </row>
    <row r="30" spans="3:4" s="4" customFormat="1" ht="12.75">
      <c r="C30" s="15" t="s">
        <v>973</v>
      </c>
      <c r="D30" s="16">
        <f t="shared" si="3"/>
        <v>0</v>
      </c>
    </row>
    <row r="31" spans="3:4" s="4" customFormat="1" ht="12.75">
      <c r="C31" s="15" t="s">
        <v>983</v>
      </c>
      <c r="D31" s="16">
        <f t="shared" si="3"/>
        <v>0</v>
      </c>
    </row>
    <row r="32" spans="3:4" s="4" customFormat="1" ht="12.75">
      <c r="C32" s="15" t="s">
        <v>291</v>
      </c>
      <c r="D32" s="16">
        <f t="shared" si="3"/>
        <v>0</v>
      </c>
    </row>
    <row r="33" spans="3:4" s="4" customFormat="1" ht="12.75">
      <c r="C33" s="15" t="s">
        <v>292</v>
      </c>
      <c r="D33" s="16">
        <f t="shared" si="3"/>
        <v>0</v>
      </c>
    </row>
    <row r="34" spans="3:4" s="4" customFormat="1" ht="12.75">
      <c r="C34" s="15" t="s">
        <v>984</v>
      </c>
      <c r="D34" s="16">
        <f t="shared" si="3"/>
        <v>0</v>
      </c>
    </row>
    <row r="35" spans="3:4" s="4" customFormat="1" ht="13.5" thickBot="1">
      <c r="C35" s="17" t="s">
        <v>294</v>
      </c>
      <c r="D35" s="24">
        <f t="shared" si="3"/>
        <v>0</v>
      </c>
    </row>
    <row r="36" spans="3:4" s="4" customFormat="1" ht="13.5" thickBot="1" thickTop="1">
      <c r="C36" s="25" t="s">
        <v>295</v>
      </c>
      <c r="D36" s="26">
        <f>SUM(D27:D35)</f>
        <v>0</v>
      </c>
    </row>
    <row r="37" spans="3:5" s="4" customFormat="1" ht="13.5" thickBot="1" thickTop="1">
      <c r="C37" s="29" t="s">
        <v>296</v>
      </c>
      <c r="D37" s="30">
        <f>D26+D36</f>
        <v>2</v>
      </c>
      <c r="E37" s="4">
        <f>IF(D37=A11,"","おかしいぞ～？")</f>
      </c>
    </row>
    <row r="38" s="4" customFormat="1" ht="13.5" thickTop="1"/>
  </sheetData>
  <sheetProtection/>
  <mergeCells count="2">
    <mergeCell ref="N14:N17"/>
    <mergeCell ref="N18:N21"/>
  </mergeCells>
  <dataValidations count="1">
    <dataValidation type="list" allowBlank="1" showInputMessage="1" showErrorMessage="1" sqref="Q9: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view="pageBreakPreview" zoomScale="60" zoomScalePageLayoutView="0" workbookViewId="0" topLeftCell="A1">
      <pane xSplit="2" topLeftCell="C1" activePane="topRight" state="frozen"/>
      <selection pane="topLeft" activeCell="L40" sqref="L40"/>
      <selection pane="topRight" activeCell="L40" sqref="L40"/>
    </sheetView>
  </sheetViews>
  <sheetFormatPr defaultColWidth="39.375" defaultRowHeight="13.5"/>
  <cols>
    <col min="1" max="3" width="16.25390625" style="1" customWidth="1"/>
    <col min="4" max="4" width="11.25390625" style="1" customWidth="1"/>
    <col min="5" max="5" width="14.25390625" style="1" customWidth="1"/>
    <col min="6" max="6" width="5.625" style="1" customWidth="1"/>
    <col min="7" max="7" width="11.875" style="1" customWidth="1"/>
    <col min="8" max="8" width="4.875" style="1" customWidth="1"/>
    <col min="9" max="9" width="8.125" style="1" customWidth="1"/>
    <col min="10" max="10" width="11.875" style="1" customWidth="1"/>
    <col min="11" max="11" width="11.125" style="1" customWidth="1"/>
    <col min="12" max="13" width="10.375" style="1" bestFit="1" customWidth="1"/>
    <col min="14" max="14" width="18.875" style="1" bestFit="1" customWidth="1"/>
    <col min="15" max="15" width="17.75390625" style="1" customWidth="1"/>
    <col min="16" max="16" width="9.625" style="1" customWidth="1"/>
    <col min="17" max="17" width="12.125" style="1" customWidth="1"/>
    <col min="18" max="18" width="7.375" style="1" customWidth="1"/>
    <col min="19" max="16384" width="39.375" style="1" customWidth="1"/>
  </cols>
  <sheetData>
    <row r="1" spans="1:17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4" customFormat="1" ht="14.25" customHeight="1">
      <c r="A2" s="227" t="s">
        <v>1046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4" customFormat="1" ht="14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5" customFormat="1" ht="14.25" customHeight="1">
      <c r="A4" s="37"/>
      <c r="B4" s="755" t="str">
        <f>"〔施設"&amp;C5&amp;"（公立"&amp;C6&amp;"、"&amp;"私立"&amp;C7&amp;"）"&amp;"  定員"&amp;E5&amp;"（公立"&amp;E6&amp;"、私立"&amp;E7&amp;"）〕"</f>
        <v>〔施設3（公立2、私立1）  定員300（公立200、私立100）〕</v>
      </c>
      <c r="C4" s="755"/>
      <c r="D4" s="755"/>
      <c r="E4" s="37">
        <f>IF(H12=E5,"","おかしいぞ～？")</f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5" customFormat="1" ht="14.25" customHeight="1">
      <c r="A5" s="38"/>
      <c r="B5" s="39" t="s">
        <v>260</v>
      </c>
      <c r="C5" s="43">
        <f>C6+C7</f>
        <v>3</v>
      </c>
      <c r="D5" s="40" t="s">
        <v>261</v>
      </c>
      <c r="E5" s="44">
        <f>E6+E7</f>
        <v>300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5" customFormat="1" ht="14.25" customHeight="1">
      <c r="A6" s="38"/>
      <c r="B6" s="39" t="s">
        <v>262</v>
      </c>
      <c r="C6" s="43">
        <f>COUNTIF($P$9:$P$11,B6)</f>
        <v>2</v>
      </c>
      <c r="D6" s="40" t="s">
        <v>262</v>
      </c>
      <c r="E6" s="44">
        <f>SUMIF($P$9:$P$11,D6,$H$9:$H$11)</f>
        <v>200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5" customFormat="1" ht="14.25" customHeight="1">
      <c r="A7" s="38"/>
      <c r="B7" s="41" t="s">
        <v>263</v>
      </c>
      <c r="C7" s="45">
        <f>COUNTIF($P$9:$P$11,B7)</f>
        <v>1</v>
      </c>
      <c r="D7" s="42" t="s">
        <v>263</v>
      </c>
      <c r="E7" s="46">
        <f>SUMIF($P$9:$P$11,D7,$H$9:$H$11)</f>
        <v>100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42" customHeight="1">
      <c r="A8" s="95" t="s">
        <v>202</v>
      </c>
      <c r="B8" s="96" t="s">
        <v>205</v>
      </c>
      <c r="C8" s="96" t="s">
        <v>264</v>
      </c>
      <c r="D8" s="96" t="s">
        <v>1956</v>
      </c>
      <c r="E8" s="96" t="s">
        <v>266</v>
      </c>
      <c r="F8" s="97" t="s">
        <v>389</v>
      </c>
      <c r="G8" s="96" t="s">
        <v>206</v>
      </c>
      <c r="H8" s="96" t="s">
        <v>207</v>
      </c>
      <c r="I8" s="96" t="s">
        <v>204</v>
      </c>
      <c r="J8" s="98" t="s">
        <v>208</v>
      </c>
      <c r="K8" s="99" t="s">
        <v>201</v>
      </c>
      <c r="L8" s="100" t="s">
        <v>933</v>
      </c>
      <c r="M8" s="100" t="s">
        <v>934</v>
      </c>
      <c r="N8" s="100" t="s">
        <v>267</v>
      </c>
      <c r="O8" s="101" t="s">
        <v>203</v>
      </c>
      <c r="P8" s="100" t="s">
        <v>268</v>
      </c>
      <c r="Q8" s="102" t="s">
        <v>269</v>
      </c>
    </row>
    <row r="9" spans="1:17" s="4" customFormat="1" ht="63" customHeight="1">
      <c r="A9" s="240" t="s">
        <v>1049</v>
      </c>
      <c r="B9" s="241" t="s">
        <v>1050</v>
      </c>
      <c r="C9" s="241" t="s">
        <v>2301</v>
      </c>
      <c r="D9" s="241" t="s">
        <v>2456</v>
      </c>
      <c r="E9" s="242" t="str">
        <f>M9&amp;N9</f>
        <v>宇部市東岐波685</v>
      </c>
      <c r="F9" s="242" t="s">
        <v>1047</v>
      </c>
      <c r="G9" s="243">
        <v>41000</v>
      </c>
      <c r="H9" s="272">
        <v>120</v>
      </c>
      <c r="I9" s="242" t="s">
        <v>1461</v>
      </c>
      <c r="J9" s="244" t="s">
        <v>985</v>
      </c>
      <c r="K9" s="245" t="s">
        <v>854</v>
      </c>
      <c r="L9" s="246" t="s">
        <v>254</v>
      </c>
      <c r="M9" s="246" t="s">
        <v>255</v>
      </c>
      <c r="N9" s="247" t="s">
        <v>786</v>
      </c>
      <c r="O9" s="247" t="s">
        <v>2209</v>
      </c>
      <c r="P9" s="248" t="str">
        <f>IF(Q9="","",IF(OR(Q9="国",Q9="県",Q9="市町",Q9="組合その他"),"（公立）","（私立）"))</f>
        <v>（公立）</v>
      </c>
      <c r="Q9" s="249" t="s">
        <v>274</v>
      </c>
    </row>
    <row r="10" spans="1:17" s="363" customFormat="1" ht="63" customHeight="1">
      <c r="A10" s="364" t="s">
        <v>855</v>
      </c>
      <c r="B10" s="365" t="s">
        <v>856</v>
      </c>
      <c r="C10" s="365" t="s">
        <v>4368</v>
      </c>
      <c r="D10" s="365" t="s">
        <v>4369</v>
      </c>
      <c r="E10" s="366" t="str">
        <f>M10&amp;N10</f>
        <v>柳井市伊保庄95</v>
      </c>
      <c r="F10" s="366" t="s">
        <v>1048</v>
      </c>
      <c r="G10" s="367">
        <v>41000</v>
      </c>
      <c r="H10" s="401">
        <v>80</v>
      </c>
      <c r="I10" s="366" t="s">
        <v>1462</v>
      </c>
      <c r="J10" s="369" t="s">
        <v>985</v>
      </c>
      <c r="K10" s="370" t="s">
        <v>854</v>
      </c>
      <c r="L10" s="371" t="s">
        <v>314</v>
      </c>
      <c r="M10" s="371" t="s">
        <v>315</v>
      </c>
      <c r="N10" s="372" t="s">
        <v>787</v>
      </c>
      <c r="O10" s="372" t="s">
        <v>1417</v>
      </c>
      <c r="P10" s="373" t="str">
        <f>IF(Q10="","",IF(OR(Q10="国",Q10="県",Q10="市町",Q10="組合その他"),"（公立）","（私立）"))</f>
        <v>（公立）</v>
      </c>
      <c r="Q10" s="374" t="s">
        <v>274</v>
      </c>
    </row>
    <row r="11" spans="1:17" s="4" customFormat="1" ht="63" customHeight="1">
      <c r="A11" s="250" t="s">
        <v>1418</v>
      </c>
      <c r="B11" s="251" t="s">
        <v>1419</v>
      </c>
      <c r="C11" s="251" t="s">
        <v>846</v>
      </c>
      <c r="D11" s="251" t="s">
        <v>1051</v>
      </c>
      <c r="E11" s="252" t="str">
        <f>M11&amp;N11</f>
        <v>周南市大字久米752番地4</v>
      </c>
      <c r="F11" s="252" t="s">
        <v>1039</v>
      </c>
      <c r="G11" s="253">
        <v>41000</v>
      </c>
      <c r="H11" s="271">
        <v>100</v>
      </c>
      <c r="I11" s="252" t="s">
        <v>1463</v>
      </c>
      <c r="J11" s="254" t="s">
        <v>1420</v>
      </c>
      <c r="K11" s="255" t="s">
        <v>854</v>
      </c>
      <c r="L11" s="256" t="s">
        <v>238</v>
      </c>
      <c r="M11" s="256" t="s">
        <v>239</v>
      </c>
      <c r="N11" s="257" t="s">
        <v>935</v>
      </c>
      <c r="O11" s="257" t="s">
        <v>1421</v>
      </c>
      <c r="P11" s="258" t="str">
        <f>IF(Q11="","",IF(OR(Q11="国",Q11="県",Q11="市町",Q11="組合その他"),"（公立）","（私立）"))</f>
        <v>（私立）</v>
      </c>
      <c r="Q11" s="259" t="s">
        <v>271</v>
      </c>
    </row>
    <row r="12" spans="1:8" s="4" customFormat="1" ht="12.75">
      <c r="A12" s="5">
        <f>COUNTA(A9:A11)</f>
        <v>3</v>
      </c>
      <c r="H12" s="5">
        <f>SUM(H9:H11)</f>
        <v>300</v>
      </c>
    </row>
    <row r="13" spans="1:14" s="4" customFormat="1" ht="13.5" thickBot="1">
      <c r="A13" s="6" t="s">
        <v>278</v>
      </c>
      <c r="C13" s="9" t="s">
        <v>302</v>
      </c>
      <c r="H13" s="6" t="s">
        <v>280</v>
      </c>
      <c r="N13" s="9" t="s">
        <v>281</v>
      </c>
    </row>
    <row r="14" spans="3:17" s="4" customFormat="1" ht="13.5" thickTop="1">
      <c r="C14" s="10" t="s">
        <v>259</v>
      </c>
      <c r="D14" s="11">
        <f aca="true" t="shared" si="0" ref="D14:D26">COUNTIF($M$9:$M$11,C14)</f>
        <v>0</v>
      </c>
      <c r="N14" s="12"/>
      <c r="O14" s="13" t="s">
        <v>269</v>
      </c>
      <c r="P14" s="13" t="s">
        <v>260</v>
      </c>
      <c r="Q14" s="14" t="s">
        <v>207</v>
      </c>
    </row>
    <row r="15" spans="3:17" s="4" customFormat="1" ht="12.75">
      <c r="C15" s="15" t="s">
        <v>220</v>
      </c>
      <c r="D15" s="16">
        <f t="shared" si="0"/>
        <v>1</v>
      </c>
      <c r="N15" s="751" t="s">
        <v>262</v>
      </c>
      <c r="O15" s="7" t="s">
        <v>270</v>
      </c>
      <c r="P15" s="299">
        <f aca="true" t="shared" si="1" ref="P15:P22">COUNTIF($Q$9:$Q$11,O15)</f>
        <v>0</v>
      </c>
      <c r="Q15" s="16">
        <f aca="true" t="shared" si="2" ref="Q15:Q22">SUMIF($Q$9:$Q$11,O15,$H$9:$H$11)</f>
        <v>0</v>
      </c>
    </row>
    <row r="16" spans="3:17" s="4" customFormat="1" ht="12.75">
      <c r="C16" s="15" t="s">
        <v>282</v>
      </c>
      <c r="D16" s="16">
        <f t="shared" si="0"/>
        <v>0</v>
      </c>
      <c r="N16" s="752"/>
      <c r="O16" s="7" t="s">
        <v>272</v>
      </c>
      <c r="P16" s="299">
        <f t="shared" si="1"/>
        <v>0</v>
      </c>
      <c r="Q16" s="16">
        <f t="shared" si="2"/>
        <v>0</v>
      </c>
    </row>
    <row r="17" spans="3:17" s="4" customFormat="1" ht="12.75">
      <c r="C17" s="15" t="s">
        <v>221</v>
      </c>
      <c r="D17" s="16">
        <f t="shared" si="0"/>
        <v>0</v>
      </c>
      <c r="N17" s="752"/>
      <c r="O17" s="7" t="s">
        <v>273</v>
      </c>
      <c r="P17" s="299">
        <f t="shared" si="1"/>
        <v>0</v>
      </c>
      <c r="Q17" s="16">
        <f t="shared" si="2"/>
        <v>0</v>
      </c>
    </row>
    <row r="18" spans="3:17" s="4" customFormat="1" ht="13.5" thickBot="1">
      <c r="C18" s="15" t="s">
        <v>283</v>
      </c>
      <c r="D18" s="16">
        <f t="shared" si="0"/>
        <v>0</v>
      </c>
      <c r="N18" s="753"/>
      <c r="O18" s="19" t="s">
        <v>274</v>
      </c>
      <c r="P18" s="300">
        <f t="shared" si="1"/>
        <v>2</v>
      </c>
      <c r="Q18" s="35">
        <f t="shared" si="2"/>
        <v>200</v>
      </c>
    </row>
    <row r="19" spans="3:17" s="4" customFormat="1" ht="13.5" thickTop="1">
      <c r="C19" s="15" t="s">
        <v>284</v>
      </c>
      <c r="D19" s="16">
        <f t="shared" si="0"/>
        <v>0</v>
      </c>
      <c r="N19" s="752" t="s">
        <v>263</v>
      </c>
      <c r="O19" s="3" t="s">
        <v>271</v>
      </c>
      <c r="P19" s="301">
        <f t="shared" si="1"/>
        <v>1</v>
      </c>
      <c r="Q19" s="28">
        <f t="shared" si="2"/>
        <v>100</v>
      </c>
    </row>
    <row r="20" spans="3:17" s="4" customFormat="1" ht="12.75">
      <c r="C20" s="15" t="s">
        <v>352</v>
      </c>
      <c r="D20" s="16">
        <f t="shared" si="0"/>
        <v>0</v>
      </c>
      <c r="N20" s="752"/>
      <c r="O20" s="7" t="s">
        <v>275</v>
      </c>
      <c r="P20" s="299">
        <f t="shared" si="1"/>
        <v>0</v>
      </c>
      <c r="Q20" s="16">
        <f t="shared" si="2"/>
        <v>0</v>
      </c>
    </row>
    <row r="21" spans="3:17" s="4" customFormat="1" ht="12.75">
      <c r="C21" s="15" t="s">
        <v>285</v>
      </c>
      <c r="D21" s="16">
        <f t="shared" si="0"/>
        <v>0</v>
      </c>
      <c r="N21" s="752"/>
      <c r="O21" s="7" t="s">
        <v>276</v>
      </c>
      <c r="P21" s="299">
        <f t="shared" si="1"/>
        <v>0</v>
      </c>
      <c r="Q21" s="16">
        <f t="shared" si="2"/>
        <v>0</v>
      </c>
    </row>
    <row r="22" spans="3:17" s="4" customFormat="1" ht="13.5" thickBot="1">
      <c r="C22" s="15" t="s">
        <v>223</v>
      </c>
      <c r="D22" s="16">
        <f t="shared" si="0"/>
        <v>0</v>
      </c>
      <c r="N22" s="754"/>
      <c r="O22" s="22" t="s">
        <v>277</v>
      </c>
      <c r="P22" s="302">
        <f t="shared" si="1"/>
        <v>0</v>
      </c>
      <c r="Q22" s="303">
        <f t="shared" si="2"/>
        <v>0</v>
      </c>
    </row>
    <row r="23" spans="3:17" s="4" customFormat="1" ht="13.5" thickTop="1">
      <c r="C23" s="15" t="s">
        <v>305</v>
      </c>
      <c r="D23" s="16">
        <f t="shared" si="0"/>
        <v>1</v>
      </c>
      <c r="P23" s="304">
        <f>SUM(P15:P22)</f>
        <v>3</v>
      </c>
      <c r="Q23" s="304">
        <f>SUM(Q15:Q22)</f>
        <v>300</v>
      </c>
    </row>
    <row r="24" spans="1:17" s="5" customFormat="1" ht="13.5" customHeight="1">
      <c r="A24" s="4"/>
      <c r="B24" s="4"/>
      <c r="C24" s="15" t="s">
        <v>286</v>
      </c>
      <c r="D24" s="16">
        <f t="shared" si="0"/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s="5" customFormat="1" ht="13.5" customHeight="1">
      <c r="A25" s="4"/>
      <c r="B25" s="4"/>
      <c r="C25" s="15" t="s">
        <v>287</v>
      </c>
      <c r="D25" s="16">
        <f t="shared" si="0"/>
        <v>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s="5" customFormat="1" ht="13.5" thickBot="1">
      <c r="A26" s="4"/>
      <c r="B26" s="4"/>
      <c r="C26" s="17" t="s">
        <v>209</v>
      </c>
      <c r="D26" s="24">
        <f t="shared" si="0"/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s="5" customFormat="1" ht="13.5" thickBot="1" thickTop="1">
      <c r="A27" s="4"/>
      <c r="B27" s="4"/>
      <c r="C27" s="25" t="s">
        <v>288</v>
      </c>
      <c r="D27" s="26">
        <f>SUM(D14:D26)</f>
        <v>3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s="5" customFormat="1" ht="13.5" thickTop="1">
      <c r="A28" s="4"/>
      <c r="B28" s="4"/>
      <c r="C28" s="27" t="s">
        <v>972</v>
      </c>
      <c r="D28" s="28">
        <f aca="true" t="shared" si="3" ref="D28:D36">COUNTIF($M$9:$M$11,C28)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3:4" s="4" customFormat="1" ht="12.75">
      <c r="C29" s="15" t="s">
        <v>981</v>
      </c>
      <c r="D29" s="16">
        <f t="shared" si="3"/>
        <v>0</v>
      </c>
    </row>
    <row r="30" spans="3:4" s="4" customFormat="1" ht="12.75">
      <c r="C30" s="15" t="s">
        <v>982</v>
      </c>
      <c r="D30" s="16">
        <f t="shared" si="3"/>
        <v>0</v>
      </c>
    </row>
    <row r="31" spans="3:4" s="4" customFormat="1" ht="12.75">
      <c r="C31" s="15" t="s">
        <v>973</v>
      </c>
      <c r="D31" s="16">
        <f t="shared" si="3"/>
        <v>0</v>
      </c>
    </row>
    <row r="32" spans="3:4" s="4" customFormat="1" ht="12.75">
      <c r="C32" s="15" t="s">
        <v>983</v>
      </c>
      <c r="D32" s="16">
        <f t="shared" si="3"/>
        <v>0</v>
      </c>
    </row>
    <row r="33" spans="3:4" s="4" customFormat="1" ht="12.75">
      <c r="C33" s="15" t="s">
        <v>291</v>
      </c>
      <c r="D33" s="16">
        <f t="shared" si="3"/>
        <v>0</v>
      </c>
    </row>
    <row r="34" spans="3:4" s="4" customFormat="1" ht="12.75">
      <c r="C34" s="15" t="s">
        <v>292</v>
      </c>
      <c r="D34" s="16">
        <f t="shared" si="3"/>
        <v>0</v>
      </c>
    </row>
    <row r="35" spans="3:4" s="4" customFormat="1" ht="12.75">
      <c r="C35" s="15" t="s">
        <v>984</v>
      </c>
      <c r="D35" s="16">
        <f t="shared" si="3"/>
        <v>0</v>
      </c>
    </row>
    <row r="36" spans="3:4" s="4" customFormat="1" ht="13.5" thickBot="1">
      <c r="C36" s="17" t="s">
        <v>294</v>
      </c>
      <c r="D36" s="24">
        <f t="shared" si="3"/>
        <v>0</v>
      </c>
    </row>
    <row r="37" spans="3:4" s="4" customFormat="1" ht="13.5" thickBot="1" thickTop="1">
      <c r="C37" s="25" t="s">
        <v>295</v>
      </c>
      <c r="D37" s="26">
        <f>SUM(D28:D36)</f>
        <v>0</v>
      </c>
    </row>
    <row r="38" spans="3:5" s="4" customFormat="1" ht="13.5" thickBot="1" thickTop="1">
      <c r="C38" s="29" t="s">
        <v>296</v>
      </c>
      <c r="D38" s="30">
        <f>D27+D37</f>
        <v>3</v>
      </c>
      <c r="E38" s="4">
        <f>IF(D38=A12,"","おかしいぞ～？")</f>
      </c>
    </row>
    <row r="39" s="4" customFormat="1" ht="13.5" thickTop="1"/>
  </sheetData>
  <sheetProtection/>
  <mergeCells count="3">
    <mergeCell ref="N15:N18"/>
    <mergeCell ref="N19:N22"/>
    <mergeCell ref="B4:D4"/>
  </mergeCells>
  <dataValidations count="1">
    <dataValidation type="list" allowBlank="1" showInputMessage="1" showErrorMessage="1" sqref="Q9:Q11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view="pageBreakPreview" zoomScale="60" zoomScalePageLayoutView="0" workbookViewId="0" topLeftCell="A13">
      <pane xSplit="2" topLeftCell="J1" activePane="topRight" state="frozen"/>
      <selection pane="topLeft" activeCell="L40" sqref="L40"/>
      <selection pane="topRight" activeCell="L40" sqref="L40"/>
    </sheetView>
  </sheetViews>
  <sheetFormatPr defaultColWidth="39.375" defaultRowHeight="13.5"/>
  <cols>
    <col min="1" max="3" width="16.25390625" style="1" customWidth="1"/>
    <col min="4" max="4" width="11.375" style="1" customWidth="1"/>
    <col min="5" max="5" width="15.00390625" style="1" customWidth="1"/>
    <col min="6" max="6" width="5.625" style="1" customWidth="1"/>
    <col min="7" max="7" width="12.00390625" style="1" customWidth="1"/>
    <col min="8" max="8" width="5.00390625" style="1" customWidth="1"/>
    <col min="9" max="9" width="8.125" style="1" customWidth="1"/>
    <col min="10" max="10" width="4.875" style="1" customWidth="1"/>
    <col min="11" max="11" width="11.125" style="1" customWidth="1"/>
    <col min="12" max="12" width="10.375" style="1" bestFit="1" customWidth="1"/>
    <col min="13" max="13" width="7.375" style="1" bestFit="1" customWidth="1"/>
    <col min="14" max="14" width="18.875" style="1" bestFit="1" customWidth="1"/>
    <col min="15" max="15" width="16.75390625" style="1" bestFit="1" customWidth="1"/>
    <col min="16" max="16" width="9.625" style="1" customWidth="1"/>
    <col min="17" max="17" width="12.25390625" style="1" bestFit="1" customWidth="1"/>
    <col min="18" max="18" width="7.375" style="1" customWidth="1"/>
    <col min="19" max="16384" width="39.375" style="1" customWidth="1"/>
  </cols>
  <sheetData>
    <row r="1" spans="1:17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4" customFormat="1" ht="14.25" customHeight="1">
      <c r="A2" s="227" t="s">
        <v>1052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4" customFormat="1" ht="14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5" customFormat="1" ht="13.5" customHeight="1">
      <c r="A4" s="37"/>
      <c r="B4" s="755" t="str">
        <f>"〔施設"&amp;C5&amp;"（公立"&amp;C6&amp;"、"&amp;"私立"&amp;C7&amp;"）"&amp;"  定員"&amp;E5&amp;"（公立"&amp;E6&amp;"、私立"&amp;E7&amp;"）〕"</f>
        <v>〔施設9（公立3、私立6）  定員245（公立65、私立180）〕</v>
      </c>
      <c r="C4" s="755"/>
      <c r="D4" s="756"/>
      <c r="E4" s="37">
        <f>IF(H18=E5,"","おかしいぞ～？")</f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5" customFormat="1" ht="13.5" customHeight="1">
      <c r="A5" s="38"/>
      <c r="B5" s="39" t="s">
        <v>260</v>
      </c>
      <c r="C5" s="43">
        <f>C6+C7</f>
        <v>9</v>
      </c>
      <c r="D5" s="40" t="s">
        <v>261</v>
      </c>
      <c r="E5" s="44">
        <f>E6+E7</f>
        <v>245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5" customFormat="1" ht="13.5" customHeight="1">
      <c r="A6" s="38"/>
      <c r="B6" s="39" t="s">
        <v>262</v>
      </c>
      <c r="C6" s="43">
        <f>COUNTIF($P$9:$P$17,B6)</f>
        <v>3</v>
      </c>
      <c r="D6" s="40" t="s">
        <v>262</v>
      </c>
      <c r="E6" s="44">
        <f>SUMIF($P$9:$P$17,D6,$H$9:$H$17)</f>
        <v>65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5" customFormat="1" ht="13.5" customHeight="1">
      <c r="A7" s="38"/>
      <c r="B7" s="41" t="s">
        <v>263</v>
      </c>
      <c r="C7" s="45">
        <f>COUNTIF($P$9:$P$17,B7)</f>
        <v>6</v>
      </c>
      <c r="D7" s="42" t="s">
        <v>263</v>
      </c>
      <c r="E7" s="46">
        <f>SUMIF($P$9:$P$17,D7,$H$9:$H$17)</f>
        <v>180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42" customHeight="1">
      <c r="A8" s="141" t="s">
        <v>202</v>
      </c>
      <c r="B8" s="142" t="s">
        <v>205</v>
      </c>
      <c r="C8" s="143" t="s">
        <v>1023</v>
      </c>
      <c r="D8" s="142" t="s">
        <v>1956</v>
      </c>
      <c r="E8" s="96" t="s">
        <v>266</v>
      </c>
      <c r="F8" s="143" t="s">
        <v>389</v>
      </c>
      <c r="G8" s="142" t="s">
        <v>206</v>
      </c>
      <c r="H8" s="142" t="s">
        <v>207</v>
      </c>
      <c r="I8" s="142" t="s">
        <v>204</v>
      </c>
      <c r="J8" s="98" t="s">
        <v>208</v>
      </c>
      <c r="K8" s="99" t="s">
        <v>201</v>
      </c>
      <c r="L8" s="100" t="s">
        <v>933</v>
      </c>
      <c r="M8" s="100" t="s">
        <v>934</v>
      </c>
      <c r="N8" s="100" t="s">
        <v>267</v>
      </c>
      <c r="O8" s="101" t="s">
        <v>203</v>
      </c>
      <c r="P8" s="100" t="s">
        <v>268</v>
      </c>
      <c r="Q8" s="102" t="s">
        <v>269</v>
      </c>
    </row>
    <row r="9" spans="1:17" s="363" customFormat="1" ht="67.5" customHeight="1">
      <c r="A9" s="352" t="s">
        <v>4272</v>
      </c>
      <c r="B9" s="353" t="s">
        <v>3463</v>
      </c>
      <c r="C9" s="353" t="s">
        <v>4273</v>
      </c>
      <c r="D9" s="353" t="s">
        <v>4274</v>
      </c>
      <c r="E9" s="354" t="str">
        <f>M9&amp;N9</f>
        <v>下関市幡生本町26番12号</v>
      </c>
      <c r="F9" s="354" t="s">
        <v>1053</v>
      </c>
      <c r="G9" s="355">
        <v>41365</v>
      </c>
      <c r="H9" s="394">
        <v>30</v>
      </c>
      <c r="I9" s="354" t="s">
        <v>1464</v>
      </c>
      <c r="J9" s="357" t="s">
        <v>3601</v>
      </c>
      <c r="K9" s="395" t="s">
        <v>4275</v>
      </c>
      <c r="L9" s="396">
        <v>35201</v>
      </c>
      <c r="M9" s="397" t="s">
        <v>3463</v>
      </c>
      <c r="N9" s="398" t="s">
        <v>4276</v>
      </c>
      <c r="O9" s="398" t="s">
        <v>4277</v>
      </c>
      <c r="P9" s="399" t="str">
        <f>IF(Q9="","",IF(OR(Q9="国",Q9="県",Q9="市町",Q9="組合その他"),"（公立）","（私立）"))</f>
        <v>（公立）</v>
      </c>
      <c r="Q9" s="400" t="s">
        <v>2283</v>
      </c>
    </row>
    <row r="10" spans="1:17" s="363" customFormat="1" ht="67.5" customHeight="1">
      <c r="A10" s="364" t="s">
        <v>1056</v>
      </c>
      <c r="B10" s="365" t="s">
        <v>3153</v>
      </c>
      <c r="C10" s="365" t="s">
        <v>3154</v>
      </c>
      <c r="D10" s="365" t="s">
        <v>2457</v>
      </c>
      <c r="E10" s="366" t="str">
        <f aca="true" t="shared" si="0" ref="E10:E17">M10&amp;N10</f>
        <v>宇部市あすとぴあ6丁目11番21-4号</v>
      </c>
      <c r="F10" s="366" t="s">
        <v>3155</v>
      </c>
      <c r="G10" s="367">
        <v>44287</v>
      </c>
      <c r="H10" s="401">
        <v>40</v>
      </c>
      <c r="I10" s="366" t="s">
        <v>3156</v>
      </c>
      <c r="J10" s="369" t="s">
        <v>991</v>
      </c>
      <c r="K10" s="370" t="s">
        <v>857</v>
      </c>
      <c r="L10" s="371" t="s">
        <v>254</v>
      </c>
      <c r="M10" s="371" t="s">
        <v>255</v>
      </c>
      <c r="N10" s="372" t="s">
        <v>2078</v>
      </c>
      <c r="O10" s="372" t="s">
        <v>3157</v>
      </c>
      <c r="P10" s="373" t="str">
        <f aca="true" t="shared" si="1" ref="P10:P16">IF(Q10="","",IF(OR(Q10="国",Q10="県",Q10="市町",Q10="組合その他"),"（公立）","（私立）"))</f>
        <v>（私立）</v>
      </c>
      <c r="Q10" s="374" t="s">
        <v>271</v>
      </c>
    </row>
    <row r="11" spans="1:17" s="363" customFormat="1" ht="67.5" customHeight="1">
      <c r="A11" s="364" t="s">
        <v>1057</v>
      </c>
      <c r="B11" s="365" t="s">
        <v>1422</v>
      </c>
      <c r="C11" s="365" t="s">
        <v>3602</v>
      </c>
      <c r="D11" s="365" t="s">
        <v>3158</v>
      </c>
      <c r="E11" s="366" t="str">
        <f t="shared" si="0"/>
        <v>山口市富田原町1番50号</v>
      </c>
      <c r="F11" s="366" t="s">
        <v>1055</v>
      </c>
      <c r="G11" s="367">
        <v>41000</v>
      </c>
      <c r="H11" s="401">
        <v>30</v>
      </c>
      <c r="I11" s="366" t="s">
        <v>1466</v>
      </c>
      <c r="J11" s="369" t="s">
        <v>991</v>
      </c>
      <c r="K11" s="370" t="s">
        <v>857</v>
      </c>
      <c r="L11" s="371">
        <v>35203</v>
      </c>
      <c r="M11" s="371" t="s">
        <v>216</v>
      </c>
      <c r="N11" s="372" t="s">
        <v>858</v>
      </c>
      <c r="O11" s="372" t="s">
        <v>3159</v>
      </c>
      <c r="P11" s="373" t="str">
        <f t="shared" si="1"/>
        <v>（私立）</v>
      </c>
      <c r="Q11" s="374" t="s">
        <v>271</v>
      </c>
    </row>
    <row r="12" spans="1:17" s="363" customFormat="1" ht="67.5" customHeight="1">
      <c r="A12" s="364" t="s">
        <v>1058</v>
      </c>
      <c r="B12" s="365" t="s">
        <v>1423</v>
      </c>
      <c r="C12" s="365" t="s">
        <v>2422</v>
      </c>
      <c r="D12" s="365" t="s">
        <v>3160</v>
      </c>
      <c r="E12" s="366" t="str">
        <f t="shared" si="0"/>
        <v>萩市椿東4509番地1</v>
      </c>
      <c r="F12" s="366" t="s">
        <v>3161</v>
      </c>
      <c r="G12" s="367">
        <v>41365</v>
      </c>
      <c r="H12" s="401">
        <v>30</v>
      </c>
      <c r="I12" s="366" t="s">
        <v>1467</v>
      </c>
      <c r="J12" s="369" t="s">
        <v>991</v>
      </c>
      <c r="K12" s="370" t="s">
        <v>857</v>
      </c>
      <c r="L12" s="402">
        <v>35204</v>
      </c>
      <c r="M12" s="371" t="s">
        <v>317</v>
      </c>
      <c r="N12" s="372" t="s">
        <v>1015</v>
      </c>
      <c r="O12" s="372" t="s">
        <v>3162</v>
      </c>
      <c r="P12" s="373" t="str">
        <f t="shared" si="1"/>
        <v>（私立）</v>
      </c>
      <c r="Q12" s="374" t="s">
        <v>271</v>
      </c>
    </row>
    <row r="13" spans="1:17" s="363" customFormat="1" ht="67.5" customHeight="1">
      <c r="A13" s="364" t="s">
        <v>872</v>
      </c>
      <c r="B13" s="365" t="s">
        <v>229</v>
      </c>
      <c r="C13" s="365" t="s">
        <v>2516</v>
      </c>
      <c r="D13" s="365" t="s">
        <v>2458</v>
      </c>
      <c r="E13" s="366" t="str">
        <f t="shared" si="0"/>
        <v>防府市大字牟礼10084番地の1</v>
      </c>
      <c r="F13" s="366" t="s">
        <v>1070</v>
      </c>
      <c r="G13" s="403">
        <v>42826</v>
      </c>
      <c r="H13" s="401">
        <v>20</v>
      </c>
      <c r="I13" s="366" t="s">
        <v>1477</v>
      </c>
      <c r="J13" s="369" t="s">
        <v>991</v>
      </c>
      <c r="K13" s="370" t="s">
        <v>857</v>
      </c>
      <c r="L13" s="372">
        <v>35206</v>
      </c>
      <c r="M13" s="372" t="s">
        <v>873</v>
      </c>
      <c r="N13" s="372" t="s">
        <v>3163</v>
      </c>
      <c r="O13" s="372" t="s">
        <v>874</v>
      </c>
      <c r="P13" s="373" t="str">
        <f t="shared" si="1"/>
        <v>（公立）</v>
      </c>
      <c r="Q13" s="404" t="s">
        <v>273</v>
      </c>
    </row>
    <row r="14" spans="1:17" s="363" customFormat="1" ht="67.5" customHeight="1">
      <c r="A14" s="364" t="s">
        <v>3164</v>
      </c>
      <c r="B14" s="365" t="s">
        <v>3165</v>
      </c>
      <c r="C14" s="365" t="s">
        <v>3166</v>
      </c>
      <c r="D14" s="365" t="s">
        <v>4106</v>
      </c>
      <c r="E14" s="366" t="str">
        <f t="shared" si="0"/>
        <v>岩国市多田字古市1277番地1</v>
      </c>
      <c r="F14" s="366" t="s">
        <v>3168</v>
      </c>
      <c r="G14" s="403">
        <v>44287</v>
      </c>
      <c r="H14" s="401">
        <v>20</v>
      </c>
      <c r="I14" s="366" t="s">
        <v>3169</v>
      </c>
      <c r="J14" s="369" t="s">
        <v>991</v>
      </c>
      <c r="K14" s="370" t="s">
        <v>857</v>
      </c>
      <c r="L14" s="372">
        <v>35208</v>
      </c>
      <c r="M14" s="372" t="s">
        <v>352</v>
      </c>
      <c r="N14" s="372" t="s">
        <v>3170</v>
      </c>
      <c r="O14" s="372" t="s">
        <v>3171</v>
      </c>
      <c r="P14" s="373" t="str">
        <f t="shared" si="1"/>
        <v>（私立）</v>
      </c>
      <c r="Q14" s="405" t="s">
        <v>271</v>
      </c>
    </row>
    <row r="15" spans="1:17" s="407" customFormat="1" ht="67.5" customHeight="1">
      <c r="A15" s="364" t="s">
        <v>1894</v>
      </c>
      <c r="B15" s="365" t="s">
        <v>223</v>
      </c>
      <c r="C15" s="365" t="s">
        <v>1895</v>
      </c>
      <c r="D15" s="365" t="s">
        <v>3603</v>
      </c>
      <c r="E15" s="366" t="str">
        <f>M15&amp;N15</f>
        <v>長門市西深川3767番地5</v>
      </c>
      <c r="F15" s="366" t="s">
        <v>1965</v>
      </c>
      <c r="G15" s="403">
        <v>43556</v>
      </c>
      <c r="H15" s="401">
        <v>15</v>
      </c>
      <c r="I15" s="366" t="s">
        <v>1481</v>
      </c>
      <c r="J15" s="369" t="s">
        <v>991</v>
      </c>
      <c r="K15" s="370" t="s">
        <v>857</v>
      </c>
      <c r="L15" s="372">
        <v>35211</v>
      </c>
      <c r="M15" s="372" t="s">
        <v>234</v>
      </c>
      <c r="N15" s="372" t="s">
        <v>1966</v>
      </c>
      <c r="O15" s="372" t="s">
        <v>2607</v>
      </c>
      <c r="P15" s="406" t="str">
        <f>IF(Q15="","",IF(OR(Q15="国",Q15="県",Q15="市町",Q15="組合その他"),"（公立）","（私立）"))</f>
        <v>（公立）</v>
      </c>
      <c r="Q15" s="404" t="s">
        <v>273</v>
      </c>
    </row>
    <row r="16" spans="1:17" s="363" customFormat="1" ht="67.5" customHeight="1">
      <c r="A16" s="364" t="s">
        <v>2517</v>
      </c>
      <c r="B16" s="365" t="s">
        <v>1419</v>
      </c>
      <c r="C16" s="365" t="s">
        <v>846</v>
      </c>
      <c r="D16" s="365" t="s">
        <v>3604</v>
      </c>
      <c r="E16" s="366" t="str">
        <f t="shared" si="0"/>
        <v>周南市大字久米752番地4</v>
      </c>
      <c r="F16" s="366" t="s">
        <v>1039</v>
      </c>
      <c r="G16" s="367">
        <v>41365</v>
      </c>
      <c r="H16" s="401">
        <v>30</v>
      </c>
      <c r="I16" s="366" t="s">
        <v>2162</v>
      </c>
      <c r="J16" s="369" t="s">
        <v>991</v>
      </c>
      <c r="K16" s="408" t="s">
        <v>857</v>
      </c>
      <c r="L16" s="409">
        <v>35215</v>
      </c>
      <c r="M16" s="410" t="s">
        <v>239</v>
      </c>
      <c r="N16" s="411" t="s">
        <v>892</v>
      </c>
      <c r="O16" s="411" t="s">
        <v>1974</v>
      </c>
      <c r="P16" s="412" t="str">
        <f t="shared" si="1"/>
        <v>（私立）</v>
      </c>
      <c r="Q16" s="405" t="s">
        <v>271</v>
      </c>
    </row>
    <row r="17" spans="1:17" s="363" customFormat="1" ht="67.5" customHeight="1">
      <c r="A17" s="375" t="s">
        <v>2451</v>
      </c>
      <c r="B17" s="376" t="s">
        <v>2357</v>
      </c>
      <c r="C17" s="376" t="s">
        <v>2358</v>
      </c>
      <c r="D17" s="376" t="s">
        <v>2359</v>
      </c>
      <c r="E17" s="377" t="str">
        <f t="shared" si="0"/>
        <v>山陽小野田市桜２丁目８番１７号</v>
      </c>
      <c r="F17" s="377" t="s">
        <v>2360</v>
      </c>
      <c r="G17" s="378">
        <v>43556</v>
      </c>
      <c r="H17" s="386">
        <v>30</v>
      </c>
      <c r="I17" s="377" t="s">
        <v>2608</v>
      </c>
      <c r="J17" s="380" t="s">
        <v>991</v>
      </c>
      <c r="K17" s="408" t="s">
        <v>857</v>
      </c>
      <c r="L17" s="409">
        <v>35216</v>
      </c>
      <c r="M17" s="410" t="s">
        <v>209</v>
      </c>
      <c r="N17" s="411" t="s">
        <v>2361</v>
      </c>
      <c r="O17" s="411" t="s">
        <v>2423</v>
      </c>
      <c r="P17" s="412" t="str">
        <f>IF(Q17="","",IF(OR(Q17="国",Q17="県",Q17="市町",Q17="組合その他"),"（公立）","（私立）"))</f>
        <v>（私立）</v>
      </c>
      <c r="Q17" s="413" t="s">
        <v>276</v>
      </c>
    </row>
    <row r="18" spans="1:8" s="4" customFormat="1" ht="12.75">
      <c r="A18" s="5">
        <f>COUNTA(A9:A17)</f>
        <v>9</v>
      </c>
      <c r="H18" s="5">
        <f>SUM(H9:H17)</f>
        <v>245</v>
      </c>
    </row>
    <row r="19" spans="1:14" s="4" customFormat="1" ht="13.5" thickBot="1">
      <c r="A19" s="6" t="s">
        <v>278</v>
      </c>
      <c r="C19" s="9" t="s">
        <v>302</v>
      </c>
      <c r="H19" s="6" t="s">
        <v>280</v>
      </c>
      <c r="N19" s="9" t="s">
        <v>281</v>
      </c>
    </row>
    <row r="20" spans="3:17" s="4" customFormat="1" ht="13.5" thickTop="1">
      <c r="C20" s="10" t="s">
        <v>259</v>
      </c>
      <c r="D20" s="11">
        <f aca="true" t="shared" si="2" ref="D20:D32">COUNTIF($M$9:$M$17,C20)</f>
        <v>1</v>
      </c>
      <c r="N20" s="12"/>
      <c r="O20" s="13" t="s">
        <v>269</v>
      </c>
      <c r="P20" s="13" t="s">
        <v>260</v>
      </c>
      <c r="Q20" s="14" t="s">
        <v>207</v>
      </c>
    </row>
    <row r="21" spans="3:17" s="4" customFormat="1" ht="12.75">
      <c r="C21" s="15" t="s">
        <v>220</v>
      </c>
      <c r="D21" s="16">
        <f t="shared" si="2"/>
        <v>1</v>
      </c>
      <c r="N21" s="751" t="s">
        <v>262</v>
      </c>
      <c r="O21" s="7" t="s">
        <v>270</v>
      </c>
      <c r="P21" s="7">
        <f>COUNTIF($Q$9:$Q$17,O21)</f>
        <v>0</v>
      </c>
      <c r="Q21" s="18">
        <f aca="true" t="shared" si="3" ref="Q21:Q28">SUMIF($Q$9:$Q$17,O21,$H$9:$H$17)</f>
        <v>0</v>
      </c>
    </row>
    <row r="22" spans="3:17" s="4" customFormat="1" ht="12.75">
      <c r="C22" s="15" t="s">
        <v>282</v>
      </c>
      <c r="D22" s="16">
        <f t="shared" si="2"/>
        <v>1</v>
      </c>
      <c r="N22" s="752"/>
      <c r="O22" s="7" t="s">
        <v>272</v>
      </c>
      <c r="P22" s="7">
        <f aca="true" t="shared" si="4" ref="P22:P28">COUNTIF($Q$9:$Q$17,O22)</f>
        <v>0</v>
      </c>
      <c r="Q22" s="18">
        <f t="shared" si="3"/>
        <v>0</v>
      </c>
    </row>
    <row r="23" spans="3:17" s="4" customFormat="1" ht="12.75">
      <c r="C23" s="15" t="s">
        <v>221</v>
      </c>
      <c r="D23" s="16">
        <f t="shared" si="2"/>
        <v>1</v>
      </c>
      <c r="N23" s="752"/>
      <c r="O23" s="7" t="s">
        <v>273</v>
      </c>
      <c r="P23" s="7">
        <f t="shared" si="4"/>
        <v>3</v>
      </c>
      <c r="Q23" s="18">
        <f t="shared" si="3"/>
        <v>65</v>
      </c>
    </row>
    <row r="24" spans="3:17" s="4" customFormat="1" ht="13.5" thickBot="1">
      <c r="C24" s="15" t="s">
        <v>283</v>
      </c>
      <c r="D24" s="16">
        <f t="shared" si="2"/>
        <v>1</v>
      </c>
      <c r="N24" s="753"/>
      <c r="O24" s="19" t="s">
        <v>274</v>
      </c>
      <c r="P24" s="19">
        <f t="shared" si="4"/>
        <v>0</v>
      </c>
      <c r="Q24" s="20">
        <f t="shared" si="3"/>
        <v>0</v>
      </c>
    </row>
    <row r="25" spans="3:17" s="4" customFormat="1" ht="13.5" thickTop="1">
      <c r="C25" s="15" t="s">
        <v>284</v>
      </c>
      <c r="D25" s="16">
        <f t="shared" si="2"/>
        <v>0</v>
      </c>
      <c r="N25" s="752" t="s">
        <v>263</v>
      </c>
      <c r="O25" s="3" t="s">
        <v>271</v>
      </c>
      <c r="P25" s="3">
        <f t="shared" si="4"/>
        <v>5</v>
      </c>
      <c r="Q25" s="21">
        <f t="shared" si="3"/>
        <v>150</v>
      </c>
    </row>
    <row r="26" spans="3:17" s="4" customFormat="1" ht="12.75">
      <c r="C26" s="15" t="s">
        <v>352</v>
      </c>
      <c r="D26" s="16">
        <f t="shared" si="2"/>
        <v>1</v>
      </c>
      <c r="N26" s="752"/>
      <c r="O26" s="7" t="s">
        <v>275</v>
      </c>
      <c r="P26" s="7">
        <f t="shared" si="4"/>
        <v>0</v>
      </c>
      <c r="Q26" s="18">
        <f t="shared" si="3"/>
        <v>0</v>
      </c>
    </row>
    <row r="27" spans="3:17" s="4" customFormat="1" ht="12.75">
      <c r="C27" s="15" t="s">
        <v>285</v>
      </c>
      <c r="D27" s="16">
        <f t="shared" si="2"/>
        <v>0</v>
      </c>
      <c r="N27" s="752"/>
      <c r="O27" s="7" t="s">
        <v>276</v>
      </c>
      <c r="P27" s="7">
        <f t="shared" si="4"/>
        <v>1</v>
      </c>
      <c r="Q27" s="18">
        <f t="shared" si="3"/>
        <v>30</v>
      </c>
    </row>
    <row r="28" spans="3:17" s="4" customFormat="1" ht="13.5" thickBot="1">
      <c r="C28" s="15" t="s">
        <v>223</v>
      </c>
      <c r="D28" s="16">
        <f t="shared" si="2"/>
        <v>1</v>
      </c>
      <c r="N28" s="754"/>
      <c r="O28" s="22" t="s">
        <v>277</v>
      </c>
      <c r="P28" s="22">
        <f t="shared" si="4"/>
        <v>0</v>
      </c>
      <c r="Q28" s="23">
        <f t="shared" si="3"/>
        <v>0</v>
      </c>
    </row>
    <row r="29" spans="3:17" s="4" customFormat="1" ht="13.5" thickTop="1">
      <c r="C29" s="15" t="s">
        <v>305</v>
      </c>
      <c r="D29" s="16">
        <f t="shared" si="2"/>
        <v>0</v>
      </c>
      <c r="P29" s="2">
        <f>SUM(P21:P28)</f>
        <v>9</v>
      </c>
      <c r="Q29" s="2">
        <f>SUM(Q21:Q28)</f>
        <v>245</v>
      </c>
    </row>
    <row r="30" spans="3:4" s="4" customFormat="1" ht="12.75">
      <c r="C30" s="15" t="s">
        <v>286</v>
      </c>
      <c r="D30" s="16">
        <f t="shared" si="2"/>
        <v>0</v>
      </c>
    </row>
    <row r="31" spans="3:4" s="4" customFormat="1" ht="12.75">
      <c r="C31" s="15" t="s">
        <v>287</v>
      </c>
      <c r="D31" s="16">
        <f t="shared" si="2"/>
        <v>1</v>
      </c>
    </row>
    <row r="32" spans="3:4" s="4" customFormat="1" ht="13.5" thickBot="1">
      <c r="C32" s="17" t="s">
        <v>209</v>
      </c>
      <c r="D32" s="24">
        <f t="shared" si="2"/>
        <v>1</v>
      </c>
    </row>
    <row r="33" spans="3:4" s="4" customFormat="1" ht="13.5" thickBot="1" thickTop="1">
      <c r="C33" s="25" t="s">
        <v>288</v>
      </c>
      <c r="D33" s="26">
        <f>SUM(D20:D32)</f>
        <v>9</v>
      </c>
    </row>
    <row r="34" spans="1:17" s="5" customFormat="1" ht="13.5" customHeight="1" thickTop="1">
      <c r="A34" s="4"/>
      <c r="B34" s="4"/>
      <c r="C34" s="27" t="s">
        <v>972</v>
      </c>
      <c r="D34" s="28">
        <f aca="true" t="shared" si="5" ref="D34:D42">COUNTIF($M$9:$M$17,C34)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5" customFormat="1" ht="13.5" customHeight="1">
      <c r="A35" s="4"/>
      <c r="B35" s="4"/>
      <c r="C35" s="15" t="s">
        <v>981</v>
      </c>
      <c r="D35" s="16">
        <f t="shared" si="5"/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s="5" customFormat="1" ht="13.5" customHeight="1">
      <c r="A36" s="4"/>
      <c r="B36" s="4"/>
      <c r="C36" s="15" t="s">
        <v>982</v>
      </c>
      <c r="D36" s="16">
        <f t="shared" si="5"/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s="5" customFormat="1" ht="13.5" customHeight="1">
      <c r="A37" s="4"/>
      <c r="B37" s="4"/>
      <c r="C37" s="15" t="s">
        <v>973</v>
      </c>
      <c r="D37" s="16">
        <f t="shared" si="5"/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s="5" customFormat="1" ht="13.5" customHeight="1">
      <c r="A38" s="4"/>
      <c r="B38" s="4"/>
      <c r="C38" s="15" t="s">
        <v>983</v>
      </c>
      <c r="D38" s="16">
        <f t="shared" si="5"/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3:4" s="4" customFormat="1" ht="12.75">
      <c r="C39" s="15" t="s">
        <v>291</v>
      </c>
      <c r="D39" s="16">
        <f t="shared" si="5"/>
        <v>0</v>
      </c>
    </row>
    <row r="40" spans="3:4" s="4" customFormat="1" ht="12.75">
      <c r="C40" s="15" t="s">
        <v>292</v>
      </c>
      <c r="D40" s="16">
        <f t="shared" si="5"/>
        <v>0</v>
      </c>
    </row>
    <row r="41" spans="3:4" s="4" customFormat="1" ht="12.75">
      <c r="C41" s="15" t="s">
        <v>984</v>
      </c>
      <c r="D41" s="16">
        <f t="shared" si="5"/>
        <v>0</v>
      </c>
    </row>
    <row r="42" spans="3:4" s="4" customFormat="1" ht="13.5" thickBot="1">
      <c r="C42" s="17" t="s">
        <v>294</v>
      </c>
      <c r="D42" s="24">
        <f t="shared" si="5"/>
        <v>0</v>
      </c>
    </row>
    <row r="43" spans="3:4" s="4" customFormat="1" ht="13.5" thickBot="1" thickTop="1">
      <c r="C43" s="25" t="s">
        <v>295</v>
      </c>
      <c r="D43" s="26">
        <f>SUM(D34:D42)</f>
        <v>0</v>
      </c>
    </row>
    <row r="44" spans="3:5" s="4" customFormat="1" ht="13.5" thickBot="1" thickTop="1">
      <c r="C44" s="29" t="s">
        <v>296</v>
      </c>
      <c r="D44" s="30">
        <f>D33+D43</f>
        <v>9</v>
      </c>
      <c r="E44" s="4">
        <f>IF(D44=A18,"","おかしいぞ～？")</f>
      </c>
    </row>
    <row r="45" ht="13.5" thickTop="1"/>
  </sheetData>
  <sheetProtection/>
  <autoFilter ref="A8:J9"/>
  <mergeCells count="3">
    <mergeCell ref="B4:D4"/>
    <mergeCell ref="N21:N24"/>
    <mergeCell ref="N25:N28"/>
  </mergeCells>
  <dataValidations count="3">
    <dataValidation type="list" allowBlank="1" showInputMessage="1" showErrorMessage="1" sqref="Q15:Q16 Q10:Q13">
      <formula1>#REF!</formula1>
    </dataValidation>
    <dataValidation type="list" allowBlank="1" showInputMessage="1" showErrorMessage="1" sqref="Q14">
      <formula1>'(7) 福祉型児童発達支援センター '!#REF!</formula1>
    </dataValidation>
    <dataValidation type="list" allowBlank="1" showInputMessage="1" showErrorMessage="1" sqref="Q9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7"/>
  <sheetViews>
    <sheetView view="pageBreakPreview" zoomScale="60" zoomScaleNormal="85" zoomScalePageLayoutView="0" workbookViewId="0" topLeftCell="A1">
      <pane ySplit="8" topLeftCell="A96" activePane="bottomLeft" state="frozen"/>
      <selection pane="topLeft" activeCell="L40" sqref="L40"/>
      <selection pane="bottomLeft" activeCell="E96" sqref="E96"/>
    </sheetView>
  </sheetViews>
  <sheetFormatPr defaultColWidth="39.375" defaultRowHeight="13.5"/>
  <cols>
    <col min="1" max="1" width="16.25390625" style="49" customWidth="1"/>
    <col min="2" max="2" width="17.625" style="49" customWidth="1"/>
    <col min="3" max="3" width="20.00390625" style="49" customWidth="1"/>
    <col min="4" max="4" width="11.625" style="49" customWidth="1"/>
    <col min="5" max="5" width="14.375" style="49" customWidth="1"/>
    <col min="6" max="6" width="5.00390625" style="49" customWidth="1"/>
    <col min="7" max="7" width="15.25390625" style="49" customWidth="1"/>
    <col min="8" max="8" width="5.00390625" style="49" customWidth="1"/>
    <col min="9" max="9" width="7.625" style="49" customWidth="1"/>
    <col min="10" max="10" width="5.00390625" style="49" customWidth="1"/>
    <col min="11" max="11" width="11.125" style="49" customWidth="1"/>
    <col min="12" max="12" width="10.375" style="49" bestFit="1" customWidth="1"/>
    <col min="13" max="13" width="10.625" style="49" customWidth="1"/>
    <col min="14" max="14" width="18.875" style="49" bestFit="1" customWidth="1"/>
    <col min="15" max="15" width="16.75390625" style="49" bestFit="1" customWidth="1"/>
    <col min="16" max="16" width="9.625" style="49" customWidth="1"/>
    <col min="17" max="17" width="12.25390625" style="49" bestFit="1" customWidth="1"/>
    <col min="18" max="18" width="7.375" style="49" customWidth="1"/>
    <col min="19" max="16384" width="39.375" style="49" customWidth="1"/>
  </cols>
  <sheetData>
    <row r="2" spans="1:17" ht="12.75">
      <c r="A2" s="222" t="s">
        <v>1059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5" customHeight="1">
      <c r="A3" s="222" t="s">
        <v>1060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1" customFormat="1" ht="13.5" customHeight="1">
      <c r="A4" s="50"/>
      <c r="B4" s="749" t="str">
        <f>"〔施設"&amp;C5&amp;"（公立"&amp;C6&amp;"、"&amp;"私立"&amp;C7&amp;"）"&amp;"  定員"&amp;E5&amp;"（公立"&amp;E6&amp;"、私立"&amp;E7&amp;"）〕"</f>
        <v>〔施設92（公立3、私立89）  定員970（公立50、私立920）〕</v>
      </c>
      <c r="C4" s="749"/>
      <c r="D4" s="750"/>
      <c r="E4" s="50">
        <f>IF(H101=E5,"","おかしいぞ～？")</f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1" customFormat="1" ht="13.5" customHeight="1">
      <c r="A5" s="52"/>
      <c r="B5" s="39" t="s">
        <v>260</v>
      </c>
      <c r="C5" s="43">
        <f>C6+C7</f>
        <v>92</v>
      </c>
      <c r="D5" s="40" t="s">
        <v>261</v>
      </c>
      <c r="E5" s="44">
        <f>E6+E7</f>
        <v>970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1" customFormat="1" ht="13.5" customHeight="1">
      <c r="A6" s="52"/>
      <c r="B6" s="39" t="s">
        <v>262</v>
      </c>
      <c r="C6" s="43">
        <f>COUNTIF($P$9:$P$100,B6)</f>
        <v>3</v>
      </c>
      <c r="D6" s="40" t="s">
        <v>262</v>
      </c>
      <c r="E6" s="44">
        <f>SUMIF($P$9:$P$100,D6,$H$9:$H$100)</f>
        <v>50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1" customFormat="1" ht="13.5" customHeight="1">
      <c r="A7" s="52"/>
      <c r="B7" s="41" t="s">
        <v>263</v>
      </c>
      <c r="C7" s="45">
        <f>COUNTIF($P$9:$P$100,B7)</f>
        <v>89</v>
      </c>
      <c r="D7" s="42" t="s">
        <v>263</v>
      </c>
      <c r="E7" s="46">
        <f>SUMIF($P$9:$P$100,D7,$H$9:$H$100)</f>
        <v>920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33.75" customHeight="1">
      <c r="A8" s="95" t="s">
        <v>202</v>
      </c>
      <c r="B8" s="96" t="s">
        <v>205</v>
      </c>
      <c r="C8" s="97" t="s">
        <v>1023</v>
      </c>
      <c r="D8" s="96" t="s">
        <v>1956</v>
      </c>
      <c r="E8" s="96" t="s">
        <v>266</v>
      </c>
      <c r="F8" s="97" t="s">
        <v>389</v>
      </c>
      <c r="G8" s="96" t="s">
        <v>206</v>
      </c>
      <c r="H8" s="96" t="s">
        <v>207</v>
      </c>
      <c r="I8" s="96" t="s">
        <v>204</v>
      </c>
      <c r="J8" s="98" t="s">
        <v>208</v>
      </c>
      <c r="K8" s="287" t="s">
        <v>201</v>
      </c>
      <c r="L8" s="288" t="s">
        <v>933</v>
      </c>
      <c r="M8" s="288" t="s">
        <v>934</v>
      </c>
      <c r="N8" s="288" t="s">
        <v>267</v>
      </c>
      <c r="O8" s="289" t="s">
        <v>203</v>
      </c>
      <c r="P8" s="288" t="s">
        <v>268</v>
      </c>
      <c r="Q8" s="290" t="s">
        <v>269</v>
      </c>
    </row>
    <row r="9" spans="1:17" s="363" customFormat="1" ht="43.5" customHeight="1">
      <c r="A9" s="352" t="s">
        <v>1078</v>
      </c>
      <c r="B9" s="353" t="s">
        <v>1424</v>
      </c>
      <c r="C9" s="353" t="s">
        <v>1425</v>
      </c>
      <c r="D9" s="353" t="s">
        <v>1957</v>
      </c>
      <c r="E9" s="354" t="str">
        <f aca="true" t="shared" si="0" ref="E9:E81">M9&amp;N9</f>
        <v>下関市秋根西町1丁目9番37号</v>
      </c>
      <c r="F9" s="354" t="s">
        <v>1061</v>
      </c>
      <c r="G9" s="414">
        <v>41091</v>
      </c>
      <c r="H9" s="394">
        <v>10</v>
      </c>
      <c r="I9" s="354" t="s">
        <v>1470</v>
      </c>
      <c r="J9" s="369" t="s">
        <v>991</v>
      </c>
      <c r="K9" s="358" t="s">
        <v>859</v>
      </c>
      <c r="L9" s="360">
        <v>35201</v>
      </c>
      <c r="M9" s="360" t="s">
        <v>860</v>
      </c>
      <c r="N9" s="360" t="s">
        <v>986</v>
      </c>
      <c r="O9" s="360" t="s">
        <v>2667</v>
      </c>
      <c r="P9" s="361" t="str">
        <f aca="true" t="shared" si="1" ref="P9:P14">IF(Q9="","",IF(OR(Q9="国",Q9="県",Q9="市町",Q9="組合その他"),"（公立）","（私立）"))</f>
        <v>（私立）</v>
      </c>
      <c r="Q9" s="415" t="s">
        <v>271</v>
      </c>
    </row>
    <row r="10" spans="1:17" s="363" customFormat="1" ht="43.5" customHeight="1">
      <c r="A10" s="416" t="s">
        <v>1080</v>
      </c>
      <c r="B10" s="365" t="s">
        <v>1426</v>
      </c>
      <c r="C10" s="365" t="s">
        <v>4350</v>
      </c>
      <c r="D10" s="365" t="s">
        <v>1958</v>
      </c>
      <c r="E10" s="366" t="str">
        <f t="shared" si="0"/>
        <v>下関市大字小野64番地の1</v>
      </c>
      <c r="F10" s="366" t="s">
        <v>1062</v>
      </c>
      <c r="G10" s="403">
        <v>41091</v>
      </c>
      <c r="H10" s="401">
        <v>15</v>
      </c>
      <c r="I10" s="366" t="s">
        <v>1471</v>
      </c>
      <c r="J10" s="369" t="s">
        <v>991</v>
      </c>
      <c r="K10" s="370" t="s">
        <v>859</v>
      </c>
      <c r="L10" s="406">
        <v>35201</v>
      </c>
      <c r="M10" s="373" t="s">
        <v>259</v>
      </c>
      <c r="N10" s="373" t="s">
        <v>895</v>
      </c>
      <c r="O10" s="373" t="s">
        <v>2666</v>
      </c>
      <c r="P10" s="406" t="str">
        <f t="shared" si="1"/>
        <v>（私立）</v>
      </c>
      <c r="Q10" s="417" t="s">
        <v>271</v>
      </c>
    </row>
    <row r="11" spans="1:17" s="363" customFormat="1" ht="43.5" customHeight="1">
      <c r="A11" s="418" t="s">
        <v>4278</v>
      </c>
      <c r="B11" s="365" t="s">
        <v>3605</v>
      </c>
      <c r="C11" s="365" t="s">
        <v>3606</v>
      </c>
      <c r="D11" s="365" t="s">
        <v>4279</v>
      </c>
      <c r="E11" s="366" t="str">
        <f t="shared" si="0"/>
        <v>下関市生野町二丁目28-20</v>
      </c>
      <c r="F11" s="366" t="s">
        <v>1063</v>
      </c>
      <c r="G11" s="403">
        <v>41122</v>
      </c>
      <c r="H11" s="419">
        <v>5</v>
      </c>
      <c r="I11" s="366" t="s">
        <v>1472</v>
      </c>
      <c r="J11" s="369" t="s">
        <v>3601</v>
      </c>
      <c r="K11" s="420" t="s">
        <v>3607</v>
      </c>
      <c r="L11" s="421">
        <v>35201</v>
      </c>
      <c r="M11" s="422" t="s">
        <v>3463</v>
      </c>
      <c r="N11" s="423" t="s">
        <v>4280</v>
      </c>
      <c r="O11" s="422" t="s">
        <v>4281</v>
      </c>
      <c r="P11" s="421" t="str">
        <f t="shared" si="1"/>
        <v>（私立）</v>
      </c>
      <c r="Q11" s="424" t="s">
        <v>2286</v>
      </c>
    </row>
    <row r="12" spans="1:17" s="363" customFormat="1" ht="53.25" customHeight="1">
      <c r="A12" s="364" t="s">
        <v>4282</v>
      </c>
      <c r="B12" s="365" t="s">
        <v>3608</v>
      </c>
      <c r="C12" s="365" t="s">
        <v>4283</v>
      </c>
      <c r="D12" s="365" t="s">
        <v>4284</v>
      </c>
      <c r="E12" s="366" t="str">
        <f t="shared" si="0"/>
        <v>下関市幡生新町1番10号</v>
      </c>
      <c r="F12" s="366" t="s">
        <v>4285</v>
      </c>
      <c r="G12" s="403">
        <v>41365</v>
      </c>
      <c r="H12" s="419">
        <v>30</v>
      </c>
      <c r="I12" s="366" t="s">
        <v>1464</v>
      </c>
      <c r="J12" s="369"/>
      <c r="K12" s="420" t="s">
        <v>3607</v>
      </c>
      <c r="L12" s="425">
        <v>35201</v>
      </c>
      <c r="M12" s="425" t="s">
        <v>3608</v>
      </c>
      <c r="N12" s="425" t="s">
        <v>4286</v>
      </c>
      <c r="O12" s="425" t="s">
        <v>4287</v>
      </c>
      <c r="P12" s="422" t="str">
        <f t="shared" si="1"/>
        <v>（公立）</v>
      </c>
      <c r="Q12" s="424" t="s">
        <v>2283</v>
      </c>
    </row>
    <row r="13" spans="1:17" s="430" customFormat="1" ht="41.25" customHeight="1">
      <c r="A13" s="416" t="s">
        <v>1831</v>
      </c>
      <c r="B13" s="365" t="s">
        <v>1832</v>
      </c>
      <c r="C13" s="365" t="s">
        <v>1833</v>
      </c>
      <c r="D13" s="365" t="s">
        <v>2770</v>
      </c>
      <c r="E13" s="366" t="str">
        <f t="shared" si="0"/>
        <v>下関市彦島角倉町3丁目6－17</v>
      </c>
      <c r="F13" s="366" t="s">
        <v>2665</v>
      </c>
      <c r="G13" s="403">
        <v>41730</v>
      </c>
      <c r="H13" s="401">
        <v>20</v>
      </c>
      <c r="I13" s="366" t="s">
        <v>2664</v>
      </c>
      <c r="J13" s="369" t="s">
        <v>991</v>
      </c>
      <c r="K13" s="426" t="s">
        <v>859</v>
      </c>
      <c r="L13" s="366">
        <v>35201</v>
      </c>
      <c r="M13" s="366" t="s">
        <v>860</v>
      </c>
      <c r="N13" s="366" t="s">
        <v>2663</v>
      </c>
      <c r="O13" s="427" t="s">
        <v>2662</v>
      </c>
      <c r="P13" s="428" t="str">
        <f t="shared" si="1"/>
        <v>（私立）</v>
      </c>
      <c r="Q13" s="429" t="s">
        <v>271</v>
      </c>
    </row>
    <row r="14" spans="1:17" s="430" customFormat="1" ht="48">
      <c r="A14" s="416" t="s">
        <v>4288</v>
      </c>
      <c r="B14" s="431" t="s">
        <v>3463</v>
      </c>
      <c r="C14" s="365" t="s">
        <v>4283</v>
      </c>
      <c r="D14" s="432" t="s">
        <v>2445</v>
      </c>
      <c r="E14" s="366" t="str">
        <f t="shared" si="0"/>
        <v>下関市豊浦町川棚6895-1</v>
      </c>
      <c r="F14" s="427" t="s">
        <v>4289</v>
      </c>
      <c r="G14" s="403">
        <v>42095</v>
      </c>
      <c r="H14" s="419">
        <v>10</v>
      </c>
      <c r="I14" s="427" t="s">
        <v>4290</v>
      </c>
      <c r="J14" s="433" t="s">
        <v>3601</v>
      </c>
      <c r="K14" s="426" t="s">
        <v>3607</v>
      </c>
      <c r="L14" s="366">
        <v>35201</v>
      </c>
      <c r="M14" s="434" t="s">
        <v>3463</v>
      </c>
      <c r="N14" s="435" t="s">
        <v>4291</v>
      </c>
      <c r="O14" s="436" t="s">
        <v>4292</v>
      </c>
      <c r="P14" s="399" t="str">
        <f t="shared" si="1"/>
        <v>（公立）</v>
      </c>
      <c r="Q14" s="400" t="s">
        <v>2283</v>
      </c>
    </row>
    <row r="15" spans="1:17" s="430" customFormat="1" ht="42" customHeight="1">
      <c r="A15" s="416" t="s">
        <v>3609</v>
      </c>
      <c r="B15" s="365" t="s">
        <v>3610</v>
      </c>
      <c r="C15" s="365" t="s">
        <v>3611</v>
      </c>
      <c r="D15" s="365" t="s">
        <v>4293</v>
      </c>
      <c r="E15" s="366" t="str">
        <f t="shared" si="0"/>
        <v>下関市川中豊町五丁目4-20</v>
      </c>
      <c r="F15" s="366" t="s">
        <v>1151</v>
      </c>
      <c r="G15" s="403">
        <v>43191</v>
      </c>
      <c r="H15" s="401">
        <v>10</v>
      </c>
      <c r="I15" s="366" t="s">
        <v>3612</v>
      </c>
      <c r="J15" s="433" t="s">
        <v>3601</v>
      </c>
      <c r="K15" s="426" t="s">
        <v>3607</v>
      </c>
      <c r="L15" s="428">
        <v>35201</v>
      </c>
      <c r="M15" s="437" t="s">
        <v>3613</v>
      </c>
      <c r="N15" s="366" t="s">
        <v>3614</v>
      </c>
      <c r="O15" s="427" t="s">
        <v>3615</v>
      </c>
      <c r="P15" s="428" t="s">
        <v>2106</v>
      </c>
      <c r="Q15" s="438" t="s">
        <v>3466</v>
      </c>
    </row>
    <row r="16" spans="1:17" s="430" customFormat="1" ht="40.5" customHeight="1">
      <c r="A16" s="416" t="s">
        <v>3616</v>
      </c>
      <c r="B16" s="365" t="s">
        <v>3617</v>
      </c>
      <c r="C16" s="365" t="s">
        <v>3618</v>
      </c>
      <c r="D16" s="365" t="s">
        <v>3619</v>
      </c>
      <c r="E16" s="366" t="str">
        <f t="shared" si="0"/>
        <v>下関市上新地町3-2-3</v>
      </c>
      <c r="F16" s="366" t="s">
        <v>2362</v>
      </c>
      <c r="G16" s="403">
        <v>43252</v>
      </c>
      <c r="H16" s="401">
        <v>10</v>
      </c>
      <c r="I16" s="366" t="s">
        <v>2363</v>
      </c>
      <c r="J16" s="433" t="s">
        <v>3601</v>
      </c>
      <c r="K16" s="426" t="s">
        <v>3607</v>
      </c>
      <c r="L16" s="428">
        <v>35201</v>
      </c>
      <c r="M16" s="437" t="s">
        <v>3613</v>
      </c>
      <c r="N16" s="366" t="s">
        <v>3620</v>
      </c>
      <c r="O16" s="427" t="s">
        <v>3621</v>
      </c>
      <c r="P16" s="428" t="s">
        <v>2106</v>
      </c>
      <c r="Q16" s="438" t="s">
        <v>3466</v>
      </c>
    </row>
    <row r="17" spans="1:17" s="430" customFormat="1" ht="40.5" customHeight="1">
      <c r="A17" s="416" t="s">
        <v>4294</v>
      </c>
      <c r="B17" s="365" t="s">
        <v>4295</v>
      </c>
      <c r="C17" s="365" t="s">
        <v>4296</v>
      </c>
      <c r="D17" s="365" t="s">
        <v>4297</v>
      </c>
      <c r="E17" s="366" t="str">
        <f t="shared" si="0"/>
        <v>下関市綾羅木本町二丁目2-1</v>
      </c>
      <c r="F17" s="366" t="s">
        <v>4298</v>
      </c>
      <c r="G17" s="403">
        <v>43497</v>
      </c>
      <c r="H17" s="419">
        <v>10</v>
      </c>
      <c r="I17" s="366" t="s">
        <v>4299</v>
      </c>
      <c r="J17" s="433" t="s">
        <v>3601</v>
      </c>
      <c r="K17" s="426" t="s">
        <v>3607</v>
      </c>
      <c r="L17" s="366">
        <v>35201</v>
      </c>
      <c r="M17" s="366" t="s">
        <v>3608</v>
      </c>
      <c r="N17" s="366" t="s">
        <v>4300</v>
      </c>
      <c r="O17" s="427" t="s">
        <v>4301</v>
      </c>
      <c r="P17" s="428" t="s">
        <v>2106</v>
      </c>
      <c r="Q17" s="439" t="s">
        <v>3466</v>
      </c>
    </row>
    <row r="18" spans="1:17" s="363" customFormat="1" ht="40.5" customHeight="1">
      <c r="A18" s="418" t="s">
        <v>3622</v>
      </c>
      <c r="B18" s="365" t="s">
        <v>3623</v>
      </c>
      <c r="C18" s="365" t="s">
        <v>3624</v>
      </c>
      <c r="D18" s="365" t="s">
        <v>4302</v>
      </c>
      <c r="E18" s="366" t="str">
        <f t="shared" si="0"/>
        <v>下関市川中豊町１丁目2-7</v>
      </c>
      <c r="F18" s="366" t="s">
        <v>3626</v>
      </c>
      <c r="G18" s="403">
        <v>43556</v>
      </c>
      <c r="H18" s="401">
        <v>5</v>
      </c>
      <c r="I18" s="366" t="s">
        <v>3627</v>
      </c>
      <c r="J18" s="433" t="s">
        <v>3601</v>
      </c>
      <c r="K18" s="440" t="s">
        <v>3607</v>
      </c>
      <c r="L18" s="441">
        <v>35201</v>
      </c>
      <c r="M18" s="442" t="s">
        <v>3463</v>
      </c>
      <c r="N18" s="442" t="s">
        <v>3628</v>
      </c>
      <c r="O18" s="442" t="s">
        <v>3629</v>
      </c>
      <c r="P18" s="441" t="str">
        <f>IF(Q18="","",IF(OR(Q18="国",Q18="県",Q18="市町",Q18="組合その他"),"（公立）","（私立）"))</f>
        <v>（私立）</v>
      </c>
      <c r="Q18" s="439" t="s">
        <v>3466</v>
      </c>
    </row>
    <row r="19" spans="1:17" s="363" customFormat="1" ht="40.5" customHeight="1">
      <c r="A19" s="418" t="s">
        <v>3934</v>
      </c>
      <c r="B19" s="365" t="s">
        <v>3935</v>
      </c>
      <c r="C19" s="365" t="s">
        <v>3936</v>
      </c>
      <c r="D19" s="365" t="s">
        <v>3937</v>
      </c>
      <c r="E19" s="366" t="str">
        <f t="shared" si="0"/>
        <v>下関市長府前八幡町2-25</v>
      </c>
      <c r="F19" s="366" t="s">
        <v>3938</v>
      </c>
      <c r="G19" s="403">
        <v>43770</v>
      </c>
      <c r="H19" s="419">
        <v>10</v>
      </c>
      <c r="I19" s="366" t="s">
        <v>3939</v>
      </c>
      <c r="J19" s="433" t="s">
        <v>3917</v>
      </c>
      <c r="K19" s="420" t="s">
        <v>3920</v>
      </c>
      <c r="L19" s="421">
        <v>35201</v>
      </c>
      <c r="M19" s="422" t="s">
        <v>3915</v>
      </c>
      <c r="N19" s="422" t="s">
        <v>3940</v>
      </c>
      <c r="O19" s="422" t="s">
        <v>3941</v>
      </c>
      <c r="P19" s="421" t="str">
        <f aca="true" t="shared" si="2" ref="P19:P90">IF(Q19="","",IF(OR(Q19="国",Q19="県",Q19="市町",Q19="組合その他"),"（公立）","（私立）"))</f>
        <v>（私立）</v>
      </c>
      <c r="Q19" s="439" t="s">
        <v>3933</v>
      </c>
    </row>
    <row r="20" spans="1:17" s="363" customFormat="1" ht="40.5" customHeight="1">
      <c r="A20" s="416" t="s">
        <v>3632</v>
      </c>
      <c r="B20" s="365" t="s">
        <v>3633</v>
      </c>
      <c r="C20" s="365" t="s">
        <v>3634</v>
      </c>
      <c r="D20" s="365" t="s">
        <v>3635</v>
      </c>
      <c r="E20" s="366" t="str">
        <f t="shared" si="0"/>
        <v>下関市長府金屋町3-3</v>
      </c>
      <c r="F20" s="366" t="s">
        <v>3636</v>
      </c>
      <c r="G20" s="403">
        <v>43770</v>
      </c>
      <c r="H20" s="401">
        <v>10</v>
      </c>
      <c r="I20" s="366" t="s">
        <v>3637</v>
      </c>
      <c r="J20" s="433" t="s">
        <v>3601</v>
      </c>
      <c r="K20" s="440" t="s">
        <v>3607</v>
      </c>
      <c r="L20" s="441">
        <v>35201</v>
      </c>
      <c r="M20" s="442" t="s">
        <v>3463</v>
      </c>
      <c r="N20" s="442" t="s">
        <v>3638</v>
      </c>
      <c r="O20" s="442" t="s">
        <v>3639</v>
      </c>
      <c r="P20" s="441" t="str">
        <f t="shared" si="2"/>
        <v>（私立）</v>
      </c>
      <c r="Q20" s="439" t="s">
        <v>3466</v>
      </c>
    </row>
    <row r="21" spans="1:17" s="363" customFormat="1" ht="40.5" customHeight="1">
      <c r="A21" s="416" t="s">
        <v>3640</v>
      </c>
      <c r="B21" s="365" t="s">
        <v>3641</v>
      </c>
      <c r="C21" s="365" t="s">
        <v>3642</v>
      </c>
      <c r="D21" s="365" t="s">
        <v>3643</v>
      </c>
      <c r="E21" s="366" t="str">
        <f t="shared" si="0"/>
        <v>下関市長府外浦町2-20 長府マリンＳＣ2階の一部</v>
      </c>
      <c r="F21" s="366" t="s">
        <v>3644</v>
      </c>
      <c r="G21" s="403">
        <v>43862</v>
      </c>
      <c r="H21" s="401">
        <v>10</v>
      </c>
      <c r="I21" s="366" t="s">
        <v>3645</v>
      </c>
      <c r="J21" s="433" t="s">
        <v>3601</v>
      </c>
      <c r="K21" s="440" t="s">
        <v>3607</v>
      </c>
      <c r="L21" s="441">
        <v>35201</v>
      </c>
      <c r="M21" s="442" t="s">
        <v>3463</v>
      </c>
      <c r="N21" s="442" t="s">
        <v>3646</v>
      </c>
      <c r="O21" s="442" t="s">
        <v>3647</v>
      </c>
      <c r="P21" s="441" t="str">
        <f t="shared" si="2"/>
        <v>（私立）</v>
      </c>
      <c r="Q21" s="439" t="s">
        <v>3466</v>
      </c>
    </row>
    <row r="22" spans="1:17" s="363" customFormat="1" ht="59.25" customHeight="1">
      <c r="A22" s="364" t="s">
        <v>4303</v>
      </c>
      <c r="B22" s="365" t="s">
        <v>4304</v>
      </c>
      <c r="C22" s="365" t="s">
        <v>4305</v>
      </c>
      <c r="D22" s="365" t="s">
        <v>4306</v>
      </c>
      <c r="E22" s="366" t="str">
        <f t="shared" si="0"/>
        <v>下関市一の宮本町2丁目11-25</v>
      </c>
      <c r="F22" s="366" t="s">
        <v>1064</v>
      </c>
      <c r="G22" s="403">
        <v>43891</v>
      </c>
      <c r="H22" s="401">
        <v>10</v>
      </c>
      <c r="I22" s="366" t="s">
        <v>1473</v>
      </c>
      <c r="J22" s="433" t="s">
        <v>3601</v>
      </c>
      <c r="K22" s="440" t="s">
        <v>3607</v>
      </c>
      <c r="L22" s="441">
        <v>35201</v>
      </c>
      <c r="M22" s="442" t="s">
        <v>3463</v>
      </c>
      <c r="N22" s="442" t="s">
        <v>3651</v>
      </c>
      <c r="O22" s="442" t="s">
        <v>3652</v>
      </c>
      <c r="P22" s="441" t="str">
        <f t="shared" si="2"/>
        <v>（私立）</v>
      </c>
      <c r="Q22" s="439" t="s">
        <v>3466</v>
      </c>
    </row>
    <row r="23" spans="1:17" s="363" customFormat="1" ht="40.5" customHeight="1">
      <c r="A23" s="364" t="s">
        <v>3653</v>
      </c>
      <c r="B23" s="365" t="s">
        <v>3630</v>
      </c>
      <c r="C23" s="365" t="s">
        <v>3631</v>
      </c>
      <c r="D23" s="365" t="s">
        <v>4307</v>
      </c>
      <c r="E23" s="366" t="str">
        <f t="shared" si="0"/>
        <v>下関市豊浦町黒井1852番地の7</v>
      </c>
      <c r="F23" s="366" t="s">
        <v>3655</v>
      </c>
      <c r="G23" s="403">
        <v>43952</v>
      </c>
      <c r="H23" s="419">
        <v>10</v>
      </c>
      <c r="I23" s="366" t="s">
        <v>3656</v>
      </c>
      <c r="J23" s="433" t="s">
        <v>3657</v>
      </c>
      <c r="K23" s="440" t="s">
        <v>3607</v>
      </c>
      <c r="L23" s="441">
        <v>35201</v>
      </c>
      <c r="M23" s="442" t="s">
        <v>3463</v>
      </c>
      <c r="N23" s="423" t="s">
        <v>3658</v>
      </c>
      <c r="O23" s="443" t="s">
        <v>3394</v>
      </c>
      <c r="P23" s="441" t="str">
        <f t="shared" si="2"/>
        <v>（私立）</v>
      </c>
      <c r="Q23" s="439" t="s">
        <v>3466</v>
      </c>
    </row>
    <row r="24" spans="1:17" s="363" customFormat="1" ht="60" customHeight="1">
      <c r="A24" s="364" t="s">
        <v>3659</v>
      </c>
      <c r="B24" s="365" t="s">
        <v>3660</v>
      </c>
      <c r="C24" s="365" t="s">
        <v>3661</v>
      </c>
      <c r="D24" s="365" t="s">
        <v>3662</v>
      </c>
      <c r="E24" s="366" t="str">
        <f t="shared" si="0"/>
        <v>下関市長府侍町二丁目4-8山内ヴィラージュ侍町事務所203号室</v>
      </c>
      <c r="F24" s="366" t="s">
        <v>3663</v>
      </c>
      <c r="G24" s="403">
        <v>44013</v>
      </c>
      <c r="H24" s="419">
        <v>10</v>
      </c>
      <c r="I24" s="366" t="s">
        <v>3664</v>
      </c>
      <c r="J24" s="433" t="s">
        <v>3657</v>
      </c>
      <c r="K24" s="440" t="s">
        <v>3607</v>
      </c>
      <c r="L24" s="441">
        <v>35201</v>
      </c>
      <c r="M24" s="442" t="s">
        <v>3463</v>
      </c>
      <c r="N24" s="423" t="s">
        <v>3665</v>
      </c>
      <c r="O24" s="443" t="s">
        <v>3395</v>
      </c>
      <c r="P24" s="441" t="str">
        <f t="shared" si="2"/>
        <v>（私立）</v>
      </c>
      <c r="Q24" s="439" t="s">
        <v>3466</v>
      </c>
    </row>
    <row r="25" spans="1:17" s="363" customFormat="1" ht="40.5" customHeight="1">
      <c r="A25" s="364" t="s">
        <v>3666</v>
      </c>
      <c r="B25" s="365" t="s">
        <v>3633</v>
      </c>
      <c r="C25" s="365" t="s">
        <v>3634</v>
      </c>
      <c r="D25" s="365" t="s">
        <v>4308</v>
      </c>
      <c r="E25" s="366" t="str">
        <f t="shared" si="0"/>
        <v>下関市彦島江の浦町九丁目9-1</v>
      </c>
      <c r="F25" s="366" t="s">
        <v>3668</v>
      </c>
      <c r="G25" s="403">
        <v>44228</v>
      </c>
      <c r="H25" s="419">
        <v>10</v>
      </c>
      <c r="I25" s="366" t="s">
        <v>3669</v>
      </c>
      <c r="J25" s="433" t="s">
        <v>3657</v>
      </c>
      <c r="K25" s="440" t="s">
        <v>3607</v>
      </c>
      <c r="L25" s="441">
        <v>35201</v>
      </c>
      <c r="M25" s="442" t="s">
        <v>3463</v>
      </c>
      <c r="N25" s="423" t="s">
        <v>3670</v>
      </c>
      <c r="O25" s="443" t="s">
        <v>3396</v>
      </c>
      <c r="P25" s="441" t="str">
        <f t="shared" si="2"/>
        <v>（私立）</v>
      </c>
      <c r="Q25" s="439" t="s">
        <v>3466</v>
      </c>
    </row>
    <row r="26" spans="1:17" s="363" customFormat="1" ht="40.5" customHeight="1">
      <c r="A26" s="364" t="s">
        <v>3671</v>
      </c>
      <c r="B26" s="365" t="s">
        <v>3672</v>
      </c>
      <c r="C26" s="365" t="s">
        <v>3673</v>
      </c>
      <c r="D26" s="365" t="s">
        <v>3674</v>
      </c>
      <c r="E26" s="366" t="str">
        <f t="shared" si="0"/>
        <v>下関市一の宮町三丁目12番7号</v>
      </c>
      <c r="F26" s="366" t="s">
        <v>3675</v>
      </c>
      <c r="G26" s="403">
        <v>44287</v>
      </c>
      <c r="H26" s="419">
        <v>10</v>
      </c>
      <c r="I26" s="366" t="s">
        <v>3676</v>
      </c>
      <c r="J26" s="433" t="s">
        <v>3657</v>
      </c>
      <c r="K26" s="440" t="s">
        <v>3607</v>
      </c>
      <c r="L26" s="441">
        <v>35201</v>
      </c>
      <c r="M26" s="442" t="s">
        <v>3463</v>
      </c>
      <c r="N26" s="423" t="s">
        <v>3677</v>
      </c>
      <c r="O26" s="443" t="s">
        <v>3397</v>
      </c>
      <c r="P26" s="441" t="str">
        <f t="shared" si="2"/>
        <v>（私立）</v>
      </c>
      <c r="Q26" s="439" t="s">
        <v>3466</v>
      </c>
    </row>
    <row r="27" spans="1:17" s="363" customFormat="1" ht="40.5" customHeight="1">
      <c r="A27" s="364" t="s">
        <v>3942</v>
      </c>
      <c r="B27" s="365" t="s">
        <v>3943</v>
      </c>
      <c r="C27" s="365" t="s">
        <v>3944</v>
      </c>
      <c r="D27" s="365" t="s">
        <v>3945</v>
      </c>
      <c r="E27" s="366" t="str">
        <f t="shared" si="0"/>
        <v>下関市王喜本町五丁目4-14</v>
      </c>
      <c r="F27" s="366" t="s">
        <v>3946</v>
      </c>
      <c r="G27" s="403">
        <v>44256</v>
      </c>
      <c r="H27" s="419">
        <v>10</v>
      </c>
      <c r="I27" s="366" t="s">
        <v>3947</v>
      </c>
      <c r="J27" s="433" t="s">
        <v>3917</v>
      </c>
      <c r="K27" s="444" t="s">
        <v>3920</v>
      </c>
      <c r="L27" s="421">
        <v>35201</v>
      </c>
      <c r="M27" s="423" t="s">
        <v>3915</v>
      </c>
      <c r="N27" s="445" t="s">
        <v>3948</v>
      </c>
      <c r="O27" s="446" t="s">
        <v>3949</v>
      </c>
      <c r="P27" s="421" t="str">
        <f t="shared" si="2"/>
        <v>（私立）</v>
      </c>
      <c r="Q27" s="447" t="s">
        <v>3933</v>
      </c>
    </row>
    <row r="28" spans="1:17" s="363" customFormat="1" ht="40.5" customHeight="1">
      <c r="A28" s="364" t="s">
        <v>4309</v>
      </c>
      <c r="B28" s="365" t="s">
        <v>4310</v>
      </c>
      <c r="C28" s="365" t="s">
        <v>4311</v>
      </c>
      <c r="D28" s="365" t="s">
        <v>4312</v>
      </c>
      <c r="E28" s="366" t="str">
        <f t="shared" si="0"/>
        <v>下関市川中豊町七丁目4-27</v>
      </c>
      <c r="F28" s="366" t="s">
        <v>3626</v>
      </c>
      <c r="G28" s="403">
        <v>44348</v>
      </c>
      <c r="H28" s="419">
        <v>10</v>
      </c>
      <c r="I28" s="366" t="s">
        <v>4313</v>
      </c>
      <c r="J28" s="433" t="s">
        <v>3601</v>
      </c>
      <c r="K28" s="420" t="s">
        <v>3607</v>
      </c>
      <c r="L28" s="421">
        <v>35201</v>
      </c>
      <c r="M28" s="423" t="s">
        <v>3463</v>
      </c>
      <c r="N28" s="445" t="s">
        <v>4314</v>
      </c>
      <c r="O28" s="446" t="s">
        <v>4315</v>
      </c>
      <c r="P28" s="421" t="str">
        <f t="shared" si="2"/>
        <v>（私立）</v>
      </c>
      <c r="Q28" s="447" t="s">
        <v>3466</v>
      </c>
    </row>
    <row r="29" spans="1:17" s="363" customFormat="1" ht="40.5" customHeight="1">
      <c r="A29" s="364" t="s">
        <v>4316</v>
      </c>
      <c r="B29" s="365" t="s">
        <v>4295</v>
      </c>
      <c r="C29" s="365" t="s">
        <v>4296</v>
      </c>
      <c r="D29" s="365" t="s">
        <v>4317</v>
      </c>
      <c r="E29" s="366" t="str">
        <f t="shared" si="0"/>
        <v>下関市秋根南町一丁目2-24</v>
      </c>
      <c r="F29" s="366" t="s">
        <v>4318</v>
      </c>
      <c r="G29" s="403">
        <v>44317</v>
      </c>
      <c r="H29" s="419">
        <v>10</v>
      </c>
      <c r="I29" s="366" t="s">
        <v>4319</v>
      </c>
      <c r="J29" s="433" t="s">
        <v>3601</v>
      </c>
      <c r="K29" s="444" t="s">
        <v>3607</v>
      </c>
      <c r="L29" s="421">
        <v>35201</v>
      </c>
      <c r="M29" s="423" t="s">
        <v>3463</v>
      </c>
      <c r="N29" s="445" t="s">
        <v>4320</v>
      </c>
      <c r="O29" s="446" t="s">
        <v>4321</v>
      </c>
      <c r="P29" s="421" t="str">
        <f t="shared" si="2"/>
        <v>（私立）</v>
      </c>
      <c r="Q29" s="447" t="s">
        <v>3466</v>
      </c>
    </row>
    <row r="30" spans="1:17" s="363" customFormat="1" ht="40.5" customHeight="1">
      <c r="A30" s="364" t="s">
        <v>4322</v>
      </c>
      <c r="B30" s="365" t="s">
        <v>4323</v>
      </c>
      <c r="C30" s="365" t="s">
        <v>4324</v>
      </c>
      <c r="D30" s="365" t="s">
        <v>4325</v>
      </c>
      <c r="E30" s="366" t="str">
        <f t="shared" si="0"/>
        <v>下関市王司上町二丁目5-9</v>
      </c>
      <c r="F30" s="366" t="s">
        <v>4326</v>
      </c>
      <c r="G30" s="403">
        <v>44348</v>
      </c>
      <c r="H30" s="419">
        <v>20</v>
      </c>
      <c r="I30" s="366" t="s">
        <v>4327</v>
      </c>
      <c r="J30" s="433"/>
      <c r="K30" s="420" t="s">
        <v>3607</v>
      </c>
      <c r="L30" s="421">
        <v>35201</v>
      </c>
      <c r="M30" s="423" t="s">
        <v>3463</v>
      </c>
      <c r="N30" s="445" t="s">
        <v>4328</v>
      </c>
      <c r="O30" s="446" t="s">
        <v>4329</v>
      </c>
      <c r="P30" s="421" t="str">
        <f t="shared" si="2"/>
        <v>（私立）</v>
      </c>
      <c r="Q30" s="447" t="s">
        <v>3466</v>
      </c>
    </row>
    <row r="31" spans="1:17" s="363" customFormat="1" ht="40.5" customHeight="1">
      <c r="A31" s="364" t="s">
        <v>4330</v>
      </c>
      <c r="B31" s="365" t="s">
        <v>4331</v>
      </c>
      <c r="C31" s="365" t="s">
        <v>4332</v>
      </c>
      <c r="D31" s="365" t="s">
        <v>4333</v>
      </c>
      <c r="E31" s="366" t="str">
        <f t="shared" si="0"/>
        <v>下関市勝谷新町二丁目７番８号</v>
      </c>
      <c r="F31" s="366" t="s">
        <v>1145</v>
      </c>
      <c r="G31" s="403">
        <v>44835</v>
      </c>
      <c r="H31" s="419">
        <v>10</v>
      </c>
      <c r="I31" s="366" t="s">
        <v>4334</v>
      </c>
      <c r="J31" s="433" t="s">
        <v>3601</v>
      </c>
      <c r="K31" s="420" t="s">
        <v>3607</v>
      </c>
      <c r="L31" s="421">
        <v>35201</v>
      </c>
      <c r="M31" s="448" t="s">
        <v>3463</v>
      </c>
      <c r="N31" s="407" t="s">
        <v>4335</v>
      </c>
      <c r="O31" s="449" t="s">
        <v>4336</v>
      </c>
      <c r="P31" s="421" t="str">
        <f t="shared" si="2"/>
        <v>（私立）</v>
      </c>
      <c r="Q31" s="447" t="s">
        <v>3466</v>
      </c>
    </row>
    <row r="32" spans="1:17" s="430" customFormat="1" ht="62.25" customHeight="1">
      <c r="A32" s="364" t="s">
        <v>1081</v>
      </c>
      <c r="B32" s="365" t="s">
        <v>1427</v>
      </c>
      <c r="C32" s="365" t="s">
        <v>1428</v>
      </c>
      <c r="D32" s="365" t="s">
        <v>862</v>
      </c>
      <c r="E32" s="366" t="str">
        <f t="shared" si="0"/>
        <v>宇部市神原町2丁目4-40</v>
      </c>
      <c r="F32" s="366" t="s">
        <v>1065</v>
      </c>
      <c r="G32" s="403">
        <v>41365</v>
      </c>
      <c r="H32" s="401">
        <v>10</v>
      </c>
      <c r="I32" s="366" t="s">
        <v>1474</v>
      </c>
      <c r="J32" s="433" t="s">
        <v>991</v>
      </c>
      <c r="K32" s="370" t="s">
        <v>859</v>
      </c>
      <c r="L32" s="372">
        <v>35202</v>
      </c>
      <c r="M32" s="372" t="s">
        <v>863</v>
      </c>
      <c r="N32" s="372" t="s">
        <v>864</v>
      </c>
      <c r="O32" s="372" t="s">
        <v>2661</v>
      </c>
      <c r="P32" s="428" t="str">
        <f t="shared" si="2"/>
        <v>（私立）</v>
      </c>
      <c r="Q32" s="374" t="s">
        <v>271</v>
      </c>
    </row>
    <row r="33" spans="1:17" s="363" customFormat="1" ht="40.5" customHeight="1">
      <c r="A33" s="364" t="s">
        <v>1079</v>
      </c>
      <c r="B33" s="365" t="s">
        <v>865</v>
      </c>
      <c r="C33" s="365" t="s">
        <v>866</v>
      </c>
      <c r="D33" s="365" t="s">
        <v>2446</v>
      </c>
      <c r="E33" s="366" t="str">
        <f t="shared" si="0"/>
        <v>宇部市北琴芝1丁目8番22号</v>
      </c>
      <c r="F33" s="366" t="s">
        <v>1066</v>
      </c>
      <c r="G33" s="403">
        <v>41365</v>
      </c>
      <c r="H33" s="401">
        <v>10</v>
      </c>
      <c r="I33" s="366" t="s">
        <v>1067</v>
      </c>
      <c r="J33" s="369" t="s">
        <v>992</v>
      </c>
      <c r="K33" s="370" t="s">
        <v>859</v>
      </c>
      <c r="L33" s="372">
        <v>35202</v>
      </c>
      <c r="M33" s="372" t="s">
        <v>863</v>
      </c>
      <c r="N33" s="372" t="s">
        <v>896</v>
      </c>
      <c r="O33" s="372" t="s">
        <v>2660</v>
      </c>
      <c r="P33" s="428" t="str">
        <f t="shared" si="2"/>
        <v>（私立）</v>
      </c>
      <c r="Q33" s="374" t="s">
        <v>276</v>
      </c>
    </row>
    <row r="34" spans="1:17" s="407" customFormat="1" ht="40.5" customHeight="1">
      <c r="A34" s="416" t="s">
        <v>2212</v>
      </c>
      <c r="B34" s="365" t="s">
        <v>1890</v>
      </c>
      <c r="C34" s="431" t="s">
        <v>4351</v>
      </c>
      <c r="D34" s="450" t="s">
        <v>2163</v>
      </c>
      <c r="E34" s="366" t="str">
        <f t="shared" si="0"/>
        <v>宇部市黒石北5丁目3番56号</v>
      </c>
      <c r="F34" s="427" t="s">
        <v>2077</v>
      </c>
      <c r="G34" s="403">
        <v>41821</v>
      </c>
      <c r="H34" s="401">
        <v>10</v>
      </c>
      <c r="I34" s="427" t="s">
        <v>2659</v>
      </c>
      <c r="J34" s="369" t="s">
        <v>991</v>
      </c>
      <c r="K34" s="370" t="s">
        <v>859</v>
      </c>
      <c r="L34" s="372">
        <v>35202</v>
      </c>
      <c r="M34" s="372" t="s">
        <v>863</v>
      </c>
      <c r="N34" s="373" t="s">
        <v>1993</v>
      </c>
      <c r="O34" s="372" t="s">
        <v>2658</v>
      </c>
      <c r="P34" s="428" t="str">
        <f t="shared" si="2"/>
        <v>（私立）</v>
      </c>
      <c r="Q34" s="374" t="s">
        <v>271</v>
      </c>
    </row>
    <row r="35" spans="1:17" s="407" customFormat="1" ht="40.5" customHeight="1">
      <c r="A35" s="416" t="s">
        <v>2657</v>
      </c>
      <c r="B35" s="365" t="s">
        <v>1994</v>
      </c>
      <c r="C35" s="365" t="s">
        <v>1995</v>
      </c>
      <c r="D35" s="450" t="s">
        <v>1825</v>
      </c>
      <c r="E35" s="366" t="str">
        <f t="shared" si="0"/>
        <v>宇部市中野開作193-4</v>
      </c>
      <c r="F35" s="427" t="s">
        <v>2656</v>
      </c>
      <c r="G35" s="403">
        <v>42461</v>
      </c>
      <c r="H35" s="401">
        <v>10</v>
      </c>
      <c r="I35" s="427" t="s">
        <v>2655</v>
      </c>
      <c r="J35" s="369" t="s">
        <v>991</v>
      </c>
      <c r="K35" s="370" t="s">
        <v>859</v>
      </c>
      <c r="L35" s="372">
        <v>35202</v>
      </c>
      <c r="M35" s="372" t="s">
        <v>220</v>
      </c>
      <c r="N35" s="373" t="s">
        <v>1996</v>
      </c>
      <c r="O35" s="372" t="s">
        <v>2765</v>
      </c>
      <c r="P35" s="373" t="str">
        <f t="shared" si="2"/>
        <v>（私立）</v>
      </c>
      <c r="Q35" s="374" t="s">
        <v>276</v>
      </c>
    </row>
    <row r="36" spans="1:17" s="430" customFormat="1" ht="34.5" customHeight="1">
      <c r="A36" s="416" t="s">
        <v>2213</v>
      </c>
      <c r="B36" s="365" t="s">
        <v>2214</v>
      </c>
      <c r="C36" s="365" t="s">
        <v>4030</v>
      </c>
      <c r="D36" s="365" t="s">
        <v>3678</v>
      </c>
      <c r="E36" s="366" t="str">
        <f t="shared" si="0"/>
        <v>宇部市錦町5-7</v>
      </c>
      <c r="F36" s="366" t="s">
        <v>2215</v>
      </c>
      <c r="G36" s="403">
        <v>43070</v>
      </c>
      <c r="H36" s="401">
        <v>10</v>
      </c>
      <c r="I36" s="366" t="s">
        <v>3173</v>
      </c>
      <c r="J36" s="433" t="s">
        <v>991</v>
      </c>
      <c r="K36" s="426" t="s">
        <v>859</v>
      </c>
      <c r="L36" s="428">
        <v>35202</v>
      </c>
      <c r="M36" s="437" t="s">
        <v>863</v>
      </c>
      <c r="N36" s="366" t="s">
        <v>2216</v>
      </c>
      <c r="O36" s="427" t="s">
        <v>3174</v>
      </c>
      <c r="P36" s="373" t="str">
        <f t="shared" si="2"/>
        <v>（私立）</v>
      </c>
      <c r="Q36" s="438" t="s">
        <v>276</v>
      </c>
    </row>
    <row r="37" spans="1:17" s="430" customFormat="1" ht="34.5" customHeight="1">
      <c r="A37" s="416" t="s">
        <v>2217</v>
      </c>
      <c r="B37" s="365" t="s">
        <v>2218</v>
      </c>
      <c r="C37" s="365" t="s">
        <v>2219</v>
      </c>
      <c r="D37" s="365" t="s">
        <v>2654</v>
      </c>
      <c r="E37" s="366" t="str">
        <f t="shared" si="0"/>
        <v>宇部市西小串六丁目5-48</v>
      </c>
      <c r="F37" s="366" t="s">
        <v>2011</v>
      </c>
      <c r="G37" s="403">
        <v>43221</v>
      </c>
      <c r="H37" s="401">
        <v>10</v>
      </c>
      <c r="I37" s="366" t="s">
        <v>2761</v>
      </c>
      <c r="J37" s="433" t="s">
        <v>991</v>
      </c>
      <c r="K37" s="426" t="s">
        <v>859</v>
      </c>
      <c r="L37" s="428">
        <v>35202</v>
      </c>
      <c r="M37" s="437" t="s">
        <v>863</v>
      </c>
      <c r="N37" s="366" t="s">
        <v>2220</v>
      </c>
      <c r="O37" s="451" t="s">
        <v>2760</v>
      </c>
      <c r="P37" s="373" t="str">
        <f t="shared" si="2"/>
        <v>（私立）</v>
      </c>
      <c r="Q37" s="452" t="s">
        <v>271</v>
      </c>
    </row>
    <row r="38" spans="1:18" s="458" customFormat="1" ht="36.75" customHeight="1">
      <c r="A38" s="416" t="s">
        <v>2556</v>
      </c>
      <c r="B38" s="365" t="s">
        <v>2521</v>
      </c>
      <c r="C38" s="431" t="s">
        <v>2522</v>
      </c>
      <c r="D38" s="450" t="s">
        <v>2523</v>
      </c>
      <c r="E38" s="366" t="str">
        <f t="shared" si="0"/>
        <v>宇部市松山町１丁目１４番１３号</v>
      </c>
      <c r="F38" s="427" t="s">
        <v>3243</v>
      </c>
      <c r="G38" s="403" t="s">
        <v>2519</v>
      </c>
      <c r="H38" s="401">
        <v>20</v>
      </c>
      <c r="I38" s="427" t="s">
        <v>3244</v>
      </c>
      <c r="J38" s="369" t="s">
        <v>2524</v>
      </c>
      <c r="K38" s="453" t="s">
        <v>859</v>
      </c>
      <c r="L38" s="454">
        <v>35202</v>
      </c>
      <c r="M38" s="454" t="s">
        <v>863</v>
      </c>
      <c r="N38" s="455" t="s">
        <v>2525</v>
      </c>
      <c r="O38" s="456" t="s">
        <v>3179</v>
      </c>
      <c r="P38" s="373" t="str">
        <f t="shared" si="2"/>
        <v>（私立）</v>
      </c>
      <c r="Q38" s="457" t="s">
        <v>276</v>
      </c>
      <c r="R38" s="458" t="s">
        <v>2105</v>
      </c>
    </row>
    <row r="39" spans="1:17" s="458" customFormat="1" ht="34.5" customHeight="1">
      <c r="A39" s="416" t="s">
        <v>4024</v>
      </c>
      <c r="B39" s="365" t="s">
        <v>3181</v>
      </c>
      <c r="C39" s="431" t="s">
        <v>4031</v>
      </c>
      <c r="D39" s="450" t="s">
        <v>4107</v>
      </c>
      <c r="E39" s="366" t="str">
        <f t="shared" si="0"/>
        <v>宇部市野中１丁目2717番地1</v>
      </c>
      <c r="F39" s="427" t="s">
        <v>1164</v>
      </c>
      <c r="G39" s="403">
        <v>44287</v>
      </c>
      <c r="H39" s="401">
        <v>10</v>
      </c>
      <c r="I39" s="427" t="s">
        <v>3183</v>
      </c>
      <c r="J39" s="369" t="s">
        <v>3184</v>
      </c>
      <c r="K39" s="370" t="s">
        <v>859</v>
      </c>
      <c r="L39" s="372">
        <v>35202</v>
      </c>
      <c r="M39" s="372" t="s">
        <v>863</v>
      </c>
      <c r="N39" s="373" t="s">
        <v>3185</v>
      </c>
      <c r="O39" s="372" t="s">
        <v>4027</v>
      </c>
      <c r="P39" s="373" t="str">
        <f t="shared" si="2"/>
        <v>（私立）</v>
      </c>
      <c r="Q39" s="374" t="s">
        <v>276</v>
      </c>
    </row>
    <row r="40" spans="1:17" s="363" customFormat="1" ht="41.25" customHeight="1">
      <c r="A40" s="416" t="s">
        <v>3679</v>
      </c>
      <c r="B40" s="365" t="s">
        <v>3680</v>
      </c>
      <c r="C40" s="365" t="s">
        <v>3681</v>
      </c>
      <c r="D40" s="450" t="s">
        <v>3682</v>
      </c>
      <c r="E40" s="366" t="str">
        <f t="shared" si="0"/>
        <v>宇部市今村南2丁目６番２１号</v>
      </c>
      <c r="F40" s="427" t="s">
        <v>3683</v>
      </c>
      <c r="G40" s="403">
        <v>44348</v>
      </c>
      <c r="H40" s="401">
        <v>10</v>
      </c>
      <c r="I40" s="427" t="s">
        <v>3684</v>
      </c>
      <c r="J40" s="369" t="s">
        <v>991</v>
      </c>
      <c r="K40" s="370" t="s">
        <v>859</v>
      </c>
      <c r="L40" s="372">
        <v>35202</v>
      </c>
      <c r="M40" s="372" t="s">
        <v>863</v>
      </c>
      <c r="N40" s="373" t="s">
        <v>3685</v>
      </c>
      <c r="O40" s="372" t="s">
        <v>3686</v>
      </c>
      <c r="P40" s="373" t="str">
        <f t="shared" si="2"/>
        <v>（私立）</v>
      </c>
      <c r="Q40" s="374" t="s">
        <v>276</v>
      </c>
    </row>
    <row r="41" spans="1:17" s="363" customFormat="1" ht="41.25" customHeight="1">
      <c r="A41" s="416" t="s">
        <v>2518</v>
      </c>
      <c r="B41" s="365" t="s">
        <v>3687</v>
      </c>
      <c r="C41" s="365" t="s">
        <v>3688</v>
      </c>
      <c r="D41" s="450" t="s">
        <v>3175</v>
      </c>
      <c r="E41" s="366" t="str">
        <f t="shared" si="0"/>
        <v>宇部市寿町２丁目6-28</v>
      </c>
      <c r="F41" s="427" t="s">
        <v>3176</v>
      </c>
      <c r="G41" s="403">
        <v>44470</v>
      </c>
      <c r="H41" s="401">
        <v>10</v>
      </c>
      <c r="I41" s="427" t="s">
        <v>3177</v>
      </c>
      <c r="J41" s="369" t="s">
        <v>991</v>
      </c>
      <c r="K41" s="370" t="s">
        <v>859</v>
      </c>
      <c r="L41" s="372">
        <v>35202</v>
      </c>
      <c r="M41" s="372" t="s">
        <v>863</v>
      </c>
      <c r="N41" s="373" t="s">
        <v>2520</v>
      </c>
      <c r="O41" s="372" t="s">
        <v>3689</v>
      </c>
      <c r="P41" s="373" t="s">
        <v>2106</v>
      </c>
      <c r="Q41" s="374" t="s">
        <v>276</v>
      </c>
    </row>
    <row r="42" spans="1:17" s="363" customFormat="1" ht="52.5" customHeight="1">
      <c r="A42" s="416" t="s">
        <v>3259</v>
      </c>
      <c r="B42" s="365" t="s">
        <v>3690</v>
      </c>
      <c r="C42" s="365" t="s">
        <v>3691</v>
      </c>
      <c r="D42" s="365" t="s">
        <v>3186</v>
      </c>
      <c r="E42" s="366" t="str">
        <f t="shared" si="0"/>
        <v>宇部市新天町１丁目2-27</v>
      </c>
      <c r="F42" s="366" t="s">
        <v>3260</v>
      </c>
      <c r="G42" s="403">
        <v>44470</v>
      </c>
      <c r="H42" s="401">
        <v>10</v>
      </c>
      <c r="I42" s="366" t="s">
        <v>3177</v>
      </c>
      <c r="J42" s="433" t="s">
        <v>2618</v>
      </c>
      <c r="K42" s="370" t="s">
        <v>859</v>
      </c>
      <c r="L42" s="372">
        <v>35202</v>
      </c>
      <c r="M42" s="372" t="s">
        <v>863</v>
      </c>
      <c r="N42" s="373" t="s">
        <v>3187</v>
      </c>
      <c r="O42" s="372" t="s">
        <v>3188</v>
      </c>
      <c r="P42" s="373" t="s">
        <v>2106</v>
      </c>
      <c r="Q42" s="374" t="s">
        <v>276</v>
      </c>
    </row>
    <row r="43" spans="1:17" s="363" customFormat="1" ht="52.5" customHeight="1">
      <c r="A43" s="416" t="s">
        <v>3692</v>
      </c>
      <c r="B43" s="365" t="s">
        <v>3623</v>
      </c>
      <c r="C43" s="365" t="s">
        <v>3624</v>
      </c>
      <c r="D43" s="365" t="s">
        <v>3693</v>
      </c>
      <c r="E43" s="366" t="str">
        <f t="shared" si="0"/>
        <v>宇部市妻崎開作1122</v>
      </c>
      <c r="F43" s="366" t="s">
        <v>3240</v>
      </c>
      <c r="G43" s="403">
        <v>44652</v>
      </c>
      <c r="H43" s="401">
        <v>5</v>
      </c>
      <c r="I43" s="366" t="s">
        <v>3694</v>
      </c>
      <c r="J43" s="433" t="s">
        <v>2618</v>
      </c>
      <c r="K43" s="370" t="s">
        <v>859</v>
      </c>
      <c r="L43" s="372">
        <v>35202</v>
      </c>
      <c r="M43" s="372" t="s">
        <v>863</v>
      </c>
      <c r="N43" s="373" t="s">
        <v>3695</v>
      </c>
      <c r="O43" s="372" t="s">
        <v>3696</v>
      </c>
      <c r="P43" s="373" t="s">
        <v>2106</v>
      </c>
      <c r="Q43" s="374" t="s">
        <v>276</v>
      </c>
    </row>
    <row r="44" spans="1:17" s="430" customFormat="1" ht="41.25" customHeight="1">
      <c r="A44" s="416" t="s">
        <v>3697</v>
      </c>
      <c r="B44" s="365" t="s">
        <v>3698</v>
      </c>
      <c r="C44" s="365" t="s">
        <v>3699</v>
      </c>
      <c r="D44" s="365" t="s">
        <v>4108</v>
      </c>
      <c r="E44" s="366" t="str">
        <f>M44&amp;N44</f>
        <v>宇部市妻崎開作800-1</v>
      </c>
      <c r="F44" s="366" t="s">
        <v>3700</v>
      </c>
      <c r="G44" s="403">
        <v>44652</v>
      </c>
      <c r="H44" s="401">
        <v>10</v>
      </c>
      <c r="I44" s="366" t="s">
        <v>3701</v>
      </c>
      <c r="J44" s="433" t="s">
        <v>2618</v>
      </c>
      <c r="K44" s="370" t="s">
        <v>859</v>
      </c>
      <c r="L44" s="372">
        <v>35202</v>
      </c>
      <c r="M44" s="372" t="s">
        <v>863</v>
      </c>
      <c r="N44" s="373" t="s">
        <v>3702</v>
      </c>
      <c r="O44" s="434" t="s">
        <v>3703</v>
      </c>
      <c r="P44" s="373" t="s">
        <v>2106</v>
      </c>
      <c r="Q44" s="374" t="s">
        <v>276</v>
      </c>
    </row>
    <row r="45" spans="1:17" s="430" customFormat="1" ht="41.25" customHeight="1">
      <c r="A45" s="416" t="s">
        <v>4109</v>
      </c>
      <c r="B45" s="365" t="s">
        <v>4110</v>
      </c>
      <c r="C45" s="365" t="s">
        <v>4111</v>
      </c>
      <c r="D45" s="365" t="s">
        <v>4112</v>
      </c>
      <c r="E45" s="366" t="str">
        <f>M45&amp;N45</f>
        <v>宇部市西宇部南2丁目１２－４１</v>
      </c>
      <c r="F45" s="366" t="s">
        <v>4113</v>
      </c>
      <c r="G45" s="403">
        <v>44682</v>
      </c>
      <c r="H45" s="401">
        <v>10</v>
      </c>
      <c r="I45" s="366" t="s">
        <v>4114</v>
      </c>
      <c r="J45" s="433" t="s">
        <v>2618</v>
      </c>
      <c r="K45" s="370" t="s">
        <v>859</v>
      </c>
      <c r="L45" s="372">
        <v>35202</v>
      </c>
      <c r="M45" s="372" t="s">
        <v>863</v>
      </c>
      <c r="N45" s="373" t="s">
        <v>4115</v>
      </c>
      <c r="O45" s="434" t="s">
        <v>4116</v>
      </c>
      <c r="P45" s="373" t="s">
        <v>2106</v>
      </c>
      <c r="Q45" s="404" t="s">
        <v>276</v>
      </c>
    </row>
    <row r="46" spans="1:17" s="430" customFormat="1" ht="41.25" customHeight="1">
      <c r="A46" s="416" t="s">
        <v>4117</v>
      </c>
      <c r="B46" s="365" t="s">
        <v>4118</v>
      </c>
      <c r="C46" s="365" t="s">
        <v>4119</v>
      </c>
      <c r="D46" s="365" t="s">
        <v>3182</v>
      </c>
      <c r="E46" s="366" t="s">
        <v>4120</v>
      </c>
      <c r="F46" s="366" t="s">
        <v>4121</v>
      </c>
      <c r="G46" s="403">
        <v>44986</v>
      </c>
      <c r="H46" s="401">
        <v>10</v>
      </c>
      <c r="I46" s="366" t="s">
        <v>4122</v>
      </c>
      <c r="J46" s="433" t="s">
        <v>2618</v>
      </c>
      <c r="K46" s="370" t="s">
        <v>859</v>
      </c>
      <c r="L46" s="372">
        <v>35202</v>
      </c>
      <c r="M46" s="372" t="s">
        <v>863</v>
      </c>
      <c r="N46" s="373" t="s">
        <v>4120</v>
      </c>
      <c r="O46" s="434" t="s">
        <v>4123</v>
      </c>
      <c r="P46" s="373" t="s">
        <v>2106</v>
      </c>
      <c r="Q46" s="404" t="s">
        <v>276</v>
      </c>
    </row>
    <row r="47" spans="1:17" s="430" customFormat="1" ht="41.25" customHeight="1">
      <c r="A47" s="416" t="s">
        <v>4124</v>
      </c>
      <c r="B47" s="365" t="s">
        <v>4125</v>
      </c>
      <c r="C47" s="365" t="s">
        <v>4126</v>
      </c>
      <c r="D47" s="365" t="s">
        <v>4127</v>
      </c>
      <c r="E47" s="366" t="s">
        <v>4128</v>
      </c>
      <c r="F47" s="366" t="s">
        <v>4129</v>
      </c>
      <c r="G47" s="403">
        <v>45017</v>
      </c>
      <c r="H47" s="401">
        <v>10</v>
      </c>
      <c r="I47" s="366" t="s">
        <v>4130</v>
      </c>
      <c r="J47" s="433" t="s">
        <v>2618</v>
      </c>
      <c r="K47" s="370" t="s">
        <v>859</v>
      </c>
      <c r="L47" s="372">
        <v>35202</v>
      </c>
      <c r="M47" s="372" t="s">
        <v>863</v>
      </c>
      <c r="N47" s="373" t="s">
        <v>4131</v>
      </c>
      <c r="O47" s="434" t="s">
        <v>4132</v>
      </c>
      <c r="P47" s="373" t="s">
        <v>2106</v>
      </c>
      <c r="Q47" s="404" t="s">
        <v>3466</v>
      </c>
    </row>
    <row r="48" spans="1:17" s="363" customFormat="1" ht="41.25" customHeight="1">
      <c r="A48" s="364" t="s">
        <v>1082</v>
      </c>
      <c r="B48" s="365" t="s">
        <v>1422</v>
      </c>
      <c r="C48" s="365" t="s">
        <v>3704</v>
      </c>
      <c r="D48" s="365" t="s">
        <v>3705</v>
      </c>
      <c r="E48" s="366" t="str">
        <f t="shared" si="0"/>
        <v>山口市富田原町1番50号</v>
      </c>
      <c r="F48" s="366" t="s">
        <v>1055</v>
      </c>
      <c r="G48" s="403">
        <v>41000</v>
      </c>
      <c r="H48" s="401">
        <v>10</v>
      </c>
      <c r="I48" s="366" t="s">
        <v>1466</v>
      </c>
      <c r="J48" s="369"/>
      <c r="K48" s="370" t="s">
        <v>859</v>
      </c>
      <c r="L48" s="372">
        <v>35203</v>
      </c>
      <c r="M48" s="372" t="s">
        <v>867</v>
      </c>
      <c r="N48" s="372" t="s">
        <v>871</v>
      </c>
      <c r="O48" s="372" t="s">
        <v>2653</v>
      </c>
      <c r="P48" s="373" t="str">
        <f t="shared" si="2"/>
        <v>（私立）</v>
      </c>
      <c r="Q48" s="374" t="s">
        <v>271</v>
      </c>
    </row>
    <row r="49" spans="1:17" s="363" customFormat="1" ht="41.25" customHeight="1">
      <c r="A49" s="364" t="s">
        <v>2080</v>
      </c>
      <c r="B49" s="365" t="s">
        <v>1429</v>
      </c>
      <c r="C49" s="365" t="s">
        <v>2526</v>
      </c>
      <c r="D49" s="365" t="s">
        <v>2164</v>
      </c>
      <c r="E49" s="366" t="str">
        <f t="shared" si="0"/>
        <v>山口市仁保中郷962番地</v>
      </c>
      <c r="F49" s="366" t="s">
        <v>1069</v>
      </c>
      <c r="G49" s="403">
        <v>41091</v>
      </c>
      <c r="H49" s="401">
        <v>10</v>
      </c>
      <c r="I49" s="366" t="s">
        <v>1475</v>
      </c>
      <c r="J49" s="369" t="s">
        <v>991</v>
      </c>
      <c r="K49" s="370" t="s">
        <v>859</v>
      </c>
      <c r="L49" s="372">
        <v>35203</v>
      </c>
      <c r="M49" s="372" t="s">
        <v>867</v>
      </c>
      <c r="N49" s="372" t="s">
        <v>900</v>
      </c>
      <c r="O49" s="372" t="s">
        <v>2081</v>
      </c>
      <c r="P49" s="373" t="str">
        <f t="shared" si="2"/>
        <v>（私立）</v>
      </c>
      <c r="Q49" s="374" t="s">
        <v>271</v>
      </c>
    </row>
    <row r="50" spans="1:17" s="363" customFormat="1" ht="52.5" customHeight="1">
      <c r="A50" s="364" t="s">
        <v>869</v>
      </c>
      <c r="B50" s="365" t="s">
        <v>870</v>
      </c>
      <c r="C50" s="365" t="s">
        <v>898</v>
      </c>
      <c r="D50" s="365" t="s">
        <v>2424</v>
      </c>
      <c r="E50" s="366" t="str">
        <f t="shared" si="0"/>
        <v>山口市鋳銭司2535</v>
      </c>
      <c r="F50" s="366" t="s">
        <v>1068</v>
      </c>
      <c r="G50" s="403">
        <v>41365</v>
      </c>
      <c r="H50" s="401">
        <v>10</v>
      </c>
      <c r="I50" s="366" t="s">
        <v>1476</v>
      </c>
      <c r="J50" s="369"/>
      <c r="K50" s="370" t="s">
        <v>859</v>
      </c>
      <c r="L50" s="372">
        <v>35203</v>
      </c>
      <c r="M50" s="372" t="s">
        <v>867</v>
      </c>
      <c r="N50" s="372" t="s">
        <v>899</v>
      </c>
      <c r="O50" s="372" t="s">
        <v>2609</v>
      </c>
      <c r="P50" s="373" t="str">
        <f t="shared" si="2"/>
        <v>（私立）</v>
      </c>
      <c r="Q50" s="374" t="s">
        <v>276</v>
      </c>
    </row>
    <row r="51" spans="1:17" s="363" customFormat="1" ht="52.5" customHeight="1">
      <c r="A51" s="364" t="s">
        <v>1824</v>
      </c>
      <c r="B51" s="365" t="s">
        <v>870</v>
      </c>
      <c r="C51" s="365" t="s">
        <v>898</v>
      </c>
      <c r="D51" s="365" t="s">
        <v>2365</v>
      </c>
      <c r="E51" s="366" t="str">
        <f t="shared" si="0"/>
        <v>山口市小郡新町2丁目7－15</v>
      </c>
      <c r="F51" s="366" t="s">
        <v>2652</v>
      </c>
      <c r="G51" s="403">
        <v>41548</v>
      </c>
      <c r="H51" s="401">
        <v>10</v>
      </c>
      <c r="I51" s="366" t="s">
        <v>2425</v>
      </c>
      <c r="J51" s="369" t="s">
        <v>991</v>
      </c>
      <c r="K51" s="459" t="s">
        <v>859</v>
      </c>
      <c r="L51" s="390">
        <v>35203</v>
      </c>
      <c r="M51" s="390" t="s">
        <v>867</v>
      </c>
      <c r="N51" s="390" t="s">
        <v>1826</v>
      </c>
      <c r="O51" s="390" t="s">
        <v>2609</v>
      </c>
      <c r="P51" s="460" t="str">
        <f t="shared" si="2"/>
        <v>（私立）</v>
      </c>
      <c r="Q51" s="461" t="s">
        <v>276</v>
      </c>
    </row>
    <row r="52" spans="1:17" s="430" customFormat="1" ht="41.25" customHeight="1">
      <c r="A52" s="416" t="s">
        <v>1837</v>
      </c>
      <c r="B52" s="365" t="s">
        <v>1838</v>
      </c>
      <c r="C52" s="365" t="s">
        <v>1839</v>
      </c>
      <c r="D52" s="365" t="s">
        <v>3706</v>
      </c>
      <c r="E52" s="366" t="str">
        <f t="shared" si="0"/>
        <v>山口市大市3丁目3</v>
      </c>
      <c r="F52" s="366" t="s">
        <v>2651</v>
      </c>
      <c r="G52" s="403">
        <v>41730</v>
      </c>
      <c r="H52" s="401">
        <v>10</v>
      </c>
      <c r="I52" s="366" t="s">
        <v>2650</v>
      </c>
      <c r="J52" s="369" t="s">
        <v>991</v>
      </c>
      <c r="K52" s="426" t="s">
        <v>859</v>
      </c>
      <c r="L52" s="428">
        <v>35203</v>
      </c>
      <c r="M52" s="366" t="s">
        <v>282</v>
      </c>
      <c r="N52" s="366" t="s">
        <v>1840</v>
      </c>
      <c r="O52" s="427" t="s">
        <v>2649</v>
      </c>
      <c r="P52" s="437" t="str">
        <f t="shared" si="2"/>
        <v>（私立）</v>
      </c>
      <c r="Q52" s="439" t="s">
        <v>276</v>
      </c>
    </row>
    <row r="53" spans="1:17" s="363" customFormat="1" ht="41.25" customHeight="1">
      <c r="A53" s="364" t="s">
        <v>1883</v>
      </c>
      <c r="B53" s="365" t="s">
        <v>1982</v>
      </c>
      <c r="C53" s="365" t="s">
        <v>1983</v>
      </c>
      <c r="D53" s="365" t="s">
        <v>2527</v>
      </c>
      <c r="E53" s="366" t="str">
        <f t="shared" si="0"/>
        <v>山口市黒川2734番地</v>
      </c>
      <c r="F53" s="366" t="s">
        <v>2528</v>
      </c>
      <c r="G53" s="403">
        <v>41760</v>
      </c>
      <c r="H53" s="401">
        <v>10</v>
      </c>
      <c r="I53" s="366" t="s">
        <v>2648</v>
      </c>
      <c r="J53" s="369" t="s">
        <v>992</v>
      </c>
      <c r="K53" s="370" t="s">
        <v>859</v>
      </c>
      <c r="L53" s="372">
        <v>35203</v>
      </c>
      <c r="M53" s="372" t="s">
        <v>867</v>
      </c>
      <c r="N53" s="372" t="s">
        <v>2082</v>
      </c>
      <c r="O53" s="372" t="s">
        <v>2647</v>
      </c>
      <c r="P53" s="373" t="str">
        <f t="shared" si="2"/>
        <v>（私立）</v>
      </c>
      <c r="Q53" s="374" t="s">
        <v>276</v>
      </c>
    </row>
    <row r="54" spans="1:17" s="468" customFormat="1" ht="41.25" customHeight="1">
      <c r="A54" s="416" t="s">
        <v>3189</v>
      </c>
      <c r="B54" s="431" t="s">
        <v>1959</v>
      </c>
      <c r="C54" s="431" t="s">
        <v>1960</v>
      </c>
      <c r="D54" s="431" t="s">
        <v>2385</v>
      </c>
      <c r="E54" s="366" t="str">
        <f t="shared" si="0"/>
        <v>山口市小郡平成町1番16号</v>
      </c>
      <c r="F54" s="427" t="s">
        <v>3190</v>
      </c>
      <c r="G54" s="403">
        <v>41791</v>
      </c>
      <c r="H54" s="401">
        <v>10</v>
      </c>
      <c r="I54" s="427" t="s">
        <v>1893</v>
      </c>
      <c r="J54" s="433" t="s">
        <v>991</v>
      </c>
      <c r="K54" s="426" t="s">
        <v>859</v>
      </c>
      <c r="L54" s="462">
        <v>35203</v>
      </c>
      <c r="M54" s="463" t="s">
        <v>282</v>
      </c>
      <c r="N54" s="464" t="s">
        <v>3191</v>
      </c>
      <c r="O54" s="465" t="s">
        <v>3192</v>
      </c>
      <c r="P54" s="466" t="str">
        <f t="shared" si="2"/>
        <v>（私立）</v>
      </c>
      <c r="Q54" s="467" t="s">
        <v>271</v>
      </c>
    </row>
    <row r="55" spans="1:18" s="468" customFormat="1" ht="41.25" customHeight="1">
      <c r="A55" s="416" t="s">
        <v>2610</v>
      </c>
      <c r="B55" s="431" t="s">
        <v>1982</v>
      </c>
      <c r="C55" s="431" t="s">
        <v>1983</v>
      </c>
      <c r="D55" s="431" t="s">
        <v>1997</v>
      </c>
      <c r="E55" s="366" t="str">
        <f t="shared" si="0"/>
        <v>山口市平井792-6ｵｰﾋﾞｰｴｰﾋﾞﾙ1F</v>
      </c>
      <c r="F55" s="427" t="s">
        <v>2611</v>
      </c>
      <c r="G55" s="403">
        <v>42125</v>
      </c>
      <c r="H55" s="401">
        <v>10</v>
      </c>
      <c r="I55" s="427" t="s">
        <v>2529</v>
      </c>
      <c r="J55" s="433" t="s">
        <v>991</v>
      </c>
      <c r="K55" s="469" t="s">
        <v>859</v>
      </c>
      <c r="L55" s="470">
        <v>35203</v>
      </c>
      <c r="M55" s="434" t="s">
        <v>282</v>
      </c>
      <c r="N55" s="471" t="s">
        <v>2165</v>
      </c>
      <c r="O55" s="472" t="s">
        <v>2612</v>
      </c>
      <c r="P55" s="466" t="str">
        <f t="shared" si="2"/>
        <v>（私立）</v>
      </c>
      <c r="Q55" s="467" t="s">
        <v>276</v>
      </c>
      <c r="R55" s="407"/>
    </row>
    <row r="56" spans="1:17" s="430" customFormat="1" ht="41.25" customHeight="1">
      <c r="A56" s="416" t="s">
        <v>2426</v>
      </c>
      <c r="B56" s="365" t="s">
        <v>3707</v>
      </c>
      <c r="C56" s="365" t="s">
        <v>3708</v>
      </c>
      <c r="D56" s="365" t="s">
        <v>4133</v>
      </c>
      <c r="E56" s="366" t="str">
        <f t="shared" si="0"/>
        <v>山口市小郡新町七丁目8-23</v>
      </c>
      <c r="F56" s="366" t="s">
        <v>1111</v>
      </c>
      <c r="G56" s="403">
        <v>42856</v>
      </c>
      <c r="H56" s="401">
        <v>10</v>
      </c>
      <c r="I56" s="366" t="s">
        <v>2646</v>
      </c>
      <c r="J56" s="433"/>
      <c r="K56" s="426" t="s">
        <v>859</v>
      </c>
      <c r="L56" s="462">
        <v>35203</v>
      </c>
      <c r="M56" s="437" t="s">
        <v>867</v>
      </c>
      <c r="N56" s="366" t="s">
        <v>2427</v>
      </c>
      <c r="O56" s="427" t="s">
        <v>2645</v>
      </c>
      <c r="P56" s="466" t="str">
        <f t="shared" si="2"/>
        <v>（私立）</v>
      </c>
      <c r="Q56" s="438" t="s">
        <v>276</v>
      </c>
    </row>
    <row r="57" spans="1:17" s="430" customFormat="1" ht="41.25" customHeight="1">
      <c r="A57" s="416" t="s">
        <v>2221</v>
      </c>
      <c r="B57" s="365" t="s">
        <v>3709</v>
      </c>
      <c r="C57" s="365" t="s">
        <v>3710</v>
      </c>
      <c r="D57" s="365" t="s">
        <v>2441</v>
      </c>
      <c r="E57" s="366" t="str">
        <f t="shared" si="0"/>
        <v>山口市下小鯖字片山11415-2</v>
      </c>
      <c r="F57" s="366" t="s">
        <v>2223</v>
      </c>
      <c r="G57" s="403">
        <v>43040</v>
      </c>
      <c r="H57" s="401">
        <v>10</v>
      </c>
      <c r="I57" s="366" t="s">
        <v>2644</v>
      </c>
      <c r="J57" s="433" t="s">
        <v>991</v>
      </c>
      <c r="K57" s="426" t="s">
        <v>859</v>
      </c>
      <c r="L57" s="462">
        <v>35203</v>
      </c>
      <c r="M57" s="437" t="s">
        <v>867</v>
      </c>
      <c r="N57" s="366" t="s">
        <v>2643</v>
      </c>
      <c r="O57" s="427" t="s">
        <v>2642</v>
      </c>
      <c r="P57" s="466" t="str">
        <f t="shared" si="2"/>
        <v>（私立）</v>
      </c>
      <c r="Q57" s="438" t="s">
        <v>276</v>
      </c>
    </row>
    <row r="58" spans="1:17" s="430" customFormat="1" ht="41.25" customHeight="1">
      <c r="A58" s="416" t="s">
        <v>2224</v>
      </c>
      <c r="B58" s="365" t="s">
        <v>1982</v>
      </c>
      <c r="C58" s="365" t="s">
        <v>2225</v>
      </c>
      <c r="D58" s="365" t="s">
        <v>2530</v>
      </c>
      <c r="E58" s="366" t="str">
        <f t="shared" si="0"/>
        <v>山口市平井205番地1</v>
      </c>
      <c r="F58" s="366" t="s">
        <v>2226</v>
      </c>
      <c r="G58" s="403">
        <v>43221</v>
      </c>
      <c r="H58" s="401">
        <v>10</v>
      </c>
      <c r="I58" s="366" t="s">
        <v>2531</v>
      </c>
      <c r="J58" s="433" t="s">
        <v>991</v>
      </c>
      <c r="K58" s="426" t="s">
        <v>859</v>
      </c>
      <c r="L58" s="428">
        <v>35203</v>
      </c>
      <c r="M58" s="437" t="s">
        <v>2227</v>
      </c>
      <c r="N58" s="366" t="s">
        <v>2228</v>
      </c>
      <c r="O58" s="427" t="s">
        <v>2532</v>
      </c>
      <c r="P58" s="466" t="str">
        <f t="shared" si="2"/>
        <v>（私立）</v>
      </c>
      <c r="Q58" s="438" t="s">
        <v>276</v>
      </c>
    </row>
    <row r="59" spans="1:17" s="430" customFormat="1" ht="41.25" customHeight="1">
      <c r="A59" s="416" t="s">
        <v>2245</v>
      </c>
      <c r="B59" s="365" t="s">
        <v>3711</v>
      </c>
      <c r="C59" s="365" t="s">
        <v>3712</v>
      </c>
      <c r="D59" s="365" t="s">
        <v>2442</v>
      </c>
      <c r="E59" s="366" t="str">
        <f t="shared" si="0"/>
        <v>山口市阿知須1442-2</v>
      </c>
      <c r="F59" s="366" t="s">
        <v>1031</v>
      </c>
      <c r="G59" s="403">
        <v>43374</v>
      </c>
      <c r="H59" s="401">
        <v>10</v>
      </c>
      <c r="I59" s="366" t="s">
        <v>2366</v>
      </c>
      <c r="J59" s="433" t="s">
        <v>991</v>
      </c>
      <c r="K59" s="426" t="s">
        <v>859</v>
      </c>
      <c r="L59" s="428">
        <v>35203</v>
      </c>
      <c r="M59" s="437" t="s">
        <v>2247</v>
      </c>
      <c r="N59" s="366" t="s">
        <v>2248</v>
      </c>
      <c r="O59" s="427" t="s">
        <v>2367</v>
      </c>
      <c r="P59" s="466" t="str">
        <f t="shared" si="2"/>
        <v>（私立）</v>
      </c>
      <c r="Q59" s="438" t="s">
        <v>276</v>
      </c>
    </row>
    <row r="60" spans="1:17" s="430" customFormat="1" ht="41.25" customHeight="1">
      <c r="A60" s="416" t="s">
        <v>3193</v>
      </c>
      <c r="B60" s="365" t="s">
        <v>1959</v>
      </c>
      <c r="C60" s="365" t="s">
        <v>2029</v>
      </c>
      <c r="D60" s="365" t="s">
        <v>2443</v>
      </c>
      <c r="E60" s="366" t="str">
        <f t="shared" si="0"/>
        <v>山口市小郡花園町5-10</v>
      </c>
      <c r="F60" s="366" t="s">
        <v>3194</v>
      </c>
      <c r="G60" s="403">
        <v>43466</v>
      </c>
      <c r="H60" s="401">
        <v>15</v>
      </c>
      <c r="I60" s="366" t="s">
        <v>2369</v>
      </c>
      <c r="J60" s="433" t="s">
        <v>991</v>
      </c>
      <c r="K60" s="426" t="s">
        <v>859</v>
      </c>
      <c r="L60" s="473">
        <v>35203</v>
      </c>
      <c r="M60" s="366" t="s">
        <v>282</v>
      </c>
      <c r="N60" s="427" t="s">
        <v>2244</v>
      </c>
      <c r="O60" s="427" t="s">
        <v>3195</v>
      </c>
      <c r="P60" s="466" t="str">
        <f t="shared" si="2"/>
        <v>（私立）</v>
      </c>
      <c r="Q60" s="474" t="s">
        <v>271</v>
      </c>
    </row>
    <row r="61" spans="1:17" s="430" customFormat="1" ht="42.75" customHeight="1">
      <c r="A61" s="416" t="s">
        <v>2641</v>
      </c>
      <c r="B61" s="365" t="s">
        <v>2533</v>
      </c>
      <c r="C61" s="365" t="s">
        <v>4352</v>
      </c>
      <c r="D61" s="365" t="s">
        <v>4134</v>
      </c>
      <c r="E61" s="463" t="str">
        <f t="shared" si="0"/>
        <v>山口市大内御堀3934-14</v>
      </c>
      <c r="F61" s="366" t="s">
        <v>2613</v>
      </c>
      <c r="G61" s="403">
        <v>43525</v>
      </c>
      <c r="H61" s="401">
        <v>10</v>
      </c>
      <c r="I61" s="366" t="s">
        <v>2534</v>
      </c>
      <c r="J61" s="433" t="s">
        <v>991</v>
      </c>
      <c r="K61" s="426" t="s">
        <v>887</v>
      </c>
      <c r="L61" s="473">
        <v>35203</v>
      </c>
      <c r="M61" s="366" t="s">
        <v>2227</v>
      </c>
      <c r="N61" s="366" t="s">
        <v>2370</v>
      </c>
      <c r="O61" s="427" t="s">
        <v>2535</v>
      </c>
      <c r="P61" s="466" t="str">
        <f t="shared" si="2"/>
        <v>（私立）</v>
      </c>
      <c r="Q61" s="439" t="s">
        <v>276</v>
      </c>
    </row>
    <row r="62" spans="1:17" s="430" customFormat="1" ht="42.75" customHeight="1">
      <c r="A62" s="416" t="s">
        <v>3196</v>
      </c>
      <c r="B62" s="365" t="s">
        <v>3197</v>
      </c>
      <c r="C62" s="365" t="s">
        <v>3198</v>
      </c>
      <c r="D62" s="365" t="s">
        <v>4135</v>
      </c>
      <c r="E62" s="463" t="str">
        <f t="shared" si="0"/>
        <v>山口市小郡下郷59番２</v>
      </c>
      <c r="F62" s="366" t="s">
        <v>4136</v>
      </c>
      <c r="G62" s="403">
        <v>44075</v>
      </c>
      <c r="H62" s="401">
        <v>20</v>
      </c>
      <c r="I62" s="366" t="s">
        <v>4137</v>
      </c>
      <c r="J62" s="433" t="s">
        <v>3199</v>
      </c>
      <c r="K62" s="426" t="s">
        <v>859</v>
      </c>
      <c r="L62" s="473">
        <v>35203</v>
      </c>
      <c r="M62" s="366" t="s">
        <v>2227</v>
      </c>
      <c r="N62" s="366" t="s">
        <v>3713</v>
      </c>
      <c r="O62" s="471" t="s">
        <v>3200</v>
      </c>
      <c r="P62" s="466" t="str">
        <f t="shared" si="2"/>
        <v>（私立）</v>
      </c>
      <c r="Q62" s="439" t="s">
        <v>276</v>
      </c>
    </row>
    <row r="63" spans="1:17" s="430" customFormat="1" ht="41.25" customHeight="1">
      <c r="A63" s="416" t="s">
        <v>3714</v>
      </c>
      <c r="B63" s="365" t="s">
        <v>1959</v>
      </c>
      <c r="C63" s="365" t="s">
        <v>2029</v>
      </c>
      <c r="D63" s="365" t="s">
        <v>3229</v>
      </c>
      <c r="E63" s="366" t="str">
        <f>M63&amp;N63</f>
        <v>山口市小郡平成町1番16号</v>
      </c>
      <c r="F63" s="366" t="s">
        <v>3039</v>
      </c>
      <c r="G63" s="403">
        <v>44317</v>
      </c>
      <c r="H63" s="401">
        <v>5</v>
      </c>
      <c r="I63" s="366" t="s">
        <v>1893</v>
      </c>
      <c r="J63" s="433" t="s">
        <v>3199</v>
      </c>
      <c r="K63" s="426" t="s">
        <v>859</v>
      </c>
      <c r="L63" s="428">
        <v>35203</v>
      </c>
      <c r="M63" s="437" t="s">
        <v>140</v>
      </c>
      <c r="N63" s="366" t="s">
        <v>3715</v>
      </c>
      <c r="O63" s="427" t="s">
        <v>3716</v>
      </c>
      <c r="P63" s="466" t="s">
        <v>2106</v>
      </c>
      <c r="Q63" s="438" t="s">
        <v>271</v>
      </c>
    </row>
    <row r="64" spans="1:17" s="430" customFormat="1" ht="41.25" customHeight="1">
      <c r="A64" s="416" t="s">
        <v>3717</v>
      </c>
      <c r="B64" s="365" t="s">
        <v>4138</v>
      </c>
      <c r="C64" s="365" t="s">
        <v>4139</v>
      </c>
      <c r="D64" s="365" t="s">
        <v>4140</v>
      </c>
      <c r="E64" s="366" t="s">
        <v>4141</v>
      </c>
      <c r="F64" s="366" t="s">
        <v>3718</v>
      </c>
      <c r="G64" s="403">
        <v>44774</v>
      </c>
      <c r="H64" s="401">
        <v>10</v>
      </c>
      <c r="I64" s="366" t="s">
        <v>4142</v>
      </c>
      <c r="J64" s="433" t="s">
        <v>2618</v>
      </c>
      <c r="K64" s="370" t="s">
        <v>859</v>
      </c>
      <c r="L64" s="372">
        <v>35202</v>
      </c>
      <c r="M64" s="372" t="s">
        <v>867</v>
      </c>
      <c r="N64" s="373" t="s">
        <v>3719</v>
      </c>
      <c r="O64" s="434" t="s">
        <v>3720</v>
      </c>
      <c r="P64" s="373" t="s">
        <v>2106</v>
      </c>
      <c r="Q64" s="404" t="s">
        <v>276</v>
      </c>
    </row>
    <row r="65" spans="1:17" s="430" customFormat="1" ht="41.25" customHeight="1">
      <c r="A65" s="416" t="s">
        <v>4143</v>
      </c>
      <c r="B65" s="365" t="s">
        <v>4144</v>
      </c>
      <c r="C65" s="365" t="s">
        <v>4145</v>
      </c>
      <c r="D65" s="365" t="s">
        <v>4146</v>
      </c>
      <c r="E65" s="366" t="s">
        <v>4147</v>
      </c>
      <c r="F65" s="366" t="s">
        <v>3266</v>
      </c>
      <c r="G65" s="403">
        <v>44805</v>
      </c>
      <c r="H65" s="401">
        <v>10</v>
      </c>
      <c r="I65" s="366" t="s">
        <v>4148</v>
      </c>
      <c r="J65" s="433" t="s">
        <v>2618</v>
      </c>
      <c r="K65" s="370" t="s">
        <v>859</v>
      </c>
      <c r="L65" s="372">
        <v>35202</v>
      </c>
      <c r="M65" s="372" t="s">
        <v>867</v>
      </c>
      <c r="N65" s="373" t="s">
        <v>4149</v>
      </c>
      <c r="O65" s="434" t="s">
        <v>4150</v>
      </c>
      <c r="P65" s="373" t="s">
        <v>2106</v>
      </c>
      <c r="Q65" s="404" t="s">
        <v>276</v>
      </c>
    </row>
    <row r="66" spans="1:17" s="430" customFormat="1" ht="41.25" customHeight="1">
      <c r="A66" s="416" t="s">
        <v>4151</v>
      </c>
      <c r="B66" s="365" t="s">
        <v>4152</v>
      </c>
      <c r="C66" s="365" t="s">
        <v>4153</v>
      </c>
      <c r="D66" s="365" t="s">
        <v>4154</v>
      </c>
      <c r="E66" s="366" t="str">
        <f>M66&amp;N66</f>
        <v>山口市神田町４－８</v>
      </c>
      <c r="F66" s="366" t="s">
        <v>3042</v>
      </c>
      <c r="G66" s="403">
        <v>44896</v>
      </c>
      <c r="H66" s="401">
        <v>10</v>
      </c>
      <c r="I66" s="366" t="s">
        <v>4155</v>
      </c>
      <c r="J66" s="433" t="s">
        <v>2618</v>
      </c>
      <c r="K66" s="370" t="s">
        <v>859</v>
      </c>
      <c r="L66" s="372">
        <v>35202</v>
      </c>
      <c r="M66" s="372" t="s">
        <v>867</v>
      </c>
      <c r="N66" s="373" t="s">
        <v>4156</v>
      </c>
      <c r="O66" s="434" t="s">
        <v>4157</v>
      </c>
      <c r="P66" s="373" t="s">
        <v>2106</v>
      </c>
      <c r="Q66" s="439" t="s">
        <v>271</v>
      </c>
    </row>
    <row r="67" spans="1:17" s="430" customFormat="1" ht="41.25" customHeight="1">
      <c r="A67" s="416" t="s">
        <v>4158</v>
      </c>
      <c r="B67" s="365" t="s">
        <v>4159</v>
      </c>
      <c r="C67" s="365" t="s">
        <v>4160</v>
      </c>
      <c r="D67" s="365" t="s">
        <v>4161</v>
      </c>
      <c r="E67" s="366" t="str">
        <f>M67&amp;N67</f>
        <v>山口市吉敷中東三丁目１３－６</v>
      </c>
      <c r="F67" s="366" t="s">
        <v>4136</v>
      </c>
      <c r="G67" s="403">
        <v>45017</v>
      </c>
      <c r="H67" s="401">
        <v>20</v>
      </c>
      <c r="I67" s="366" t="s">
        <v>4137</v>
      </c>
      <c r="J67" s="433" t="s">
        <v>2618</v>
      </c>
      <c r="K67" s="370" t="s">
        <v>859</v>
      </c>
      <c r="L67" s="372">
        <v>35202</v>
      </c>
      <c r="M67" s="372" t="s">
        <v>867</v>
      </c>
      <c r="N67" s="373" t="s">
        <v>4162</v>
      </c>
      <c r="O67" s="434" t="s">
        <v>4163</v>
      </c>
      <c r="P67" s="373" t="s">
        <v>2106</v>
      </c>
      <c r="Q67" s="404" t="s">
        <v>276</v>
      </c>
    </row>
    <row r="68" spans="1:17" s="363" customFormat="1" ht="40.5" customHeight="1">
      <c r="A68" s="364" t="s">
        <v>1827</v>
      </c>
      <c r="B68" s="365" t="s">
        <v>1828</v>
      </c>
      <c r="C68" s="365" t="s">
        <v>1829</v>
      </c>
      <c r="D68" s="365" t="s">
        <v>1830</v>
      </c>
      <c r="E68" s="366" t="str">
        <f t="shared" si="0"/>
        <v>防府市大字田島527－2</v>
      </c>
      <c r="F68" s="366" t="s">
        <v>2166</v>
      </c>
      <c r="G68" s="367">
        <v>41671</v>
      </c>
      <c r="H68" s="401">
        <v>10</v>
      </c>
      <c r="I68" s="366" t="s">
        <v>2537</v>
      </c>
      <c r="J68" s="433" t="s">
        <v>991</v>
      </c>
      <c r="K68" s="426" t="s">
        <v>859</v>
      </c>
      <c r="L68" s="475">
        <v>35206</v>
      </c>
      <c r="M68" s="366" t="s">
        <v>283</v>
      </c>
      <c r="N68" s="366" t="s">
        <v>2167</v>
      </c>
      <c r="O68" s="366" t="s">
        <v>2640</v>
      </c>
      <c r="P68" s="437" t="str">
        <f t="shared" si="2"/>
        <v>（私立）</v>
      </c>
      <c r="Q68" s="439" t="s">
        <v>276</v>
      </c>
    </row>
    <row r="69" spans="1:18" s="363" customFormat="1" ht="40.5" customHeight="1">
      <c r="A69" s="364" t="s">
        <v>1998</v>
      </c>
      <c r="B69" s="365" t="s">
        <v>1999</v>
      </c>
      <c r="C69" s="365" t="s">
        <v>2000</v>
      </c>
      <c r="D69" s="365" t="s">
        <v>2111</v>
      </c>
      <c r="E69" s="366" t="str">
        <f t="shared" si="0"/>
        <v>防府市西仁井令1-2-46</v>
      </c>
      <c r="F69" s="366" t="s">
        <v>2614</v>
      </c>
      <c r="G69" s="367">
        <v>42278</v>
      </c>
      <c r="H69" s="401">
        <v>10</v>
      </c>
      <c r="I69" s="366" t="s">
        <v>2615</v>
      </c>
      <c r="J69" s="476" t="s">
        <v>2538</v>
      </c>
      <c r="K69" s="426" t="s">
        <v>859</v>
      </c>
      <c r="L69" s="475">
        <v>35206</v>
      </c>
      <c r="M69" s="366" t="s">
        <v>283</v>
      </c>
      <c r="N69" s="366" t="s">
        <v>2001</v>
      </c>
      <c r="O69" s="366" t="s">
        <v>2539</v>
      </c>
      <c r="P69" s="437" t="str">
        <f t="shared" si="2"/>
        <v>（私立）</v>
      </c>
      <c r="Q69" s="477" t="s">
        <v>276</v>
      </c>
      <c r="R69" s="407"/>
    </row>
    <row r="70" spans="1:18" s="363" customFormat="1" ht="36.75" customHeight="1">
      <c r="A70" s="364" t="s">
        <v>2002</v>
      </c>
      <c r="B70" s="365" t="s">
        <v>2003</v>
      </c>
      <c r="C70" s="365" t="s">
        <v>4030</v>
      </c>
      <c r="D70" s="431" t="s">
        <v>4164</v>
      </c>
      <c r="E70" s="366" t="str">
        <f t="shared" si="0"/>
        <v>防府市鋳物師町9-3</v>
      </c>
      <c r="F70" s="366" t="s">
        <v>3407</v>
      </c>
      <c r="G70" s="367">
        <v>42401</v>
      </c>
      <c r="H70" s="401">
        <v>10</v>
      </c>
      <c r="I70" s="366" t="s">
        <v>3408</v>
      </c>
      <c r="J70" s="433" t="s">
        <v>991</v>
      </c>
      <c r="K70" s="426" t="s">
        <v>859</v>
      </c>
      <c r="L70" s="475">
        <v>35206</v>
      </c>
      <c r="M70" s="366" t="s">
        <v>873</v>
      </c>
      <c r="N70" s="366" t="s">
        <v>2004</v>
      </c>
      <c r="O70" s="366" t="s">
        <v>3409</v>
      </c>
      <c r="P70" s="437" t="str">
        <f t="shared" si="2"/>
        <v>（私立）</v>
      </c>
      <c r="Q70" s="477" t="s">
        <v>276</v>
      </c>
      <c r="R70" s="407"/>
    </row>
    <row r="71" spans="1:17" s="468" customFormat="1" ht="36.75" customHeight="1">
      <c r="A71" s="416" t="s">
        <v>2428</v>
      </c>
      <c r="B71" s="431" t="s">
        <v>2107</v>
      </c>
      <c r="C71" s="431" t="s">
        <v>2639</v>
      </c>
      <c r="D71" s="431" t="s">
        <v>4165</v>
      </c>
      <c r="E71" s="366" t="str">
        <f t="shared" si="0"/>
        <v>防府市緑町一丁目7番23号</v>
      </c>
      <c r="F71" s="427" t="s">
        <v>2540</v>
      </c>
      <c r="G71" s="403">
        <v>42767</v>
      </c>
      <c r="H71" s="401">
        <v>10</v>
      </c>
      <c r="I71" s="427" t="s">
        <v>2638</v>
      </c>
      <c r="J71" s="433" t="s">
        <v>992</v>
      </c>
      <c r="K71" s="426" t="s">
        <v>859</v>
      </c>
      <c r="L71" s="475">
        <v>35206</v>
      </c>
      <c r="M71" s="366" t="s">
        <v>283</v>
      </c>
      <c r="N71" s="427" t="s">
        <v>2108</v>
      </c>
      <c r="O71" s="366" t="s">
        <v>2637</v>
      </c>
      <c r="P71" s="427" t="str">
        <f t="shared" si="2"/>
        <v>（私立）</v>
      </c>
      <c r="Q71" s="474" t="s">
        <v>276</v>
      </c>
    </row>
    <row r="72" spans="1:17" s="430" customFormat="1" ht="36.75" customHeight="1">
      <c r="A72" s="416" t="s">
        <v>2392</v>
      </c>
      <c r="B72" s="365" t="s">
        <v>2230</v>
      </c>
      <c r="C72" s="365" t="s">
        <v>3201</v>
      </c>
      <c r="D72" s="365" t="s">
        <v>3721</v>
      </c>
      <c r="E72" s="366" t="str">
        <f t="shared" si="0"/>
        <v>防府市大字浜方字大浜五ノ枡699番60</v>
      </c>
      <c r="F72" s="366" t="s">
        <v>3202</v>
      </c>
      <c r="G72" s="403">
        <v>42856</v>
      </c>
      <c r="H72" s="401">
        <v>10</v>
      </c>
      <c r="I72" s="366" t="s">
        <v>3203</v>
      </c>
      <c r="J72" s="433" t="s">
        <v>991</v>
      </c>
      <c r="K72" s="426" t="s">
        <v>859</v>
      </c>
      <c r="L72" s="475">
        <v>35206</v>
      </c>
      <c r="M72" s="366" t="s">
        <v>873</v>
      </c>
      <c r="N72" s="366" t="s">
        <v>2393</v>
      </c>
      <c r="O72" s="427" t="s">
        <v>3204</v>
      </c>
      <c r="P72" s="427" t="str">
        <f t="shared" si="2"/>
        <v>（私立）</v>
      </c>
      <c r="Q72" s="439" t="s">
        <v>276</v>
      </c>
    </row>
    <row r="73" spans="1:17" s="430" customFormat="1" ht="36.75" customHeight="1">
      <c r="A73" s="416" t="s">
        <v>3722</v>
      </c>
      <c r="B73" s="365" t="s">
        <v>3723</v>
      </c>
      <c r="C73" s="365" t="s">
        <v>3724</v>
      </c>
      <c r="D73" s="365" t="s">
        <v>3725</v>
      </c>
      <c r="E73" s="366" t="str">
        <f>M73&amp;N73</f>
        <v>防府市東三田尻１丁目１－３５</v>
      </c>
      <c r="F73" s="366" t="s">
        <v>1213</v>
      </c>
      <c r="G73" s="403">
        <v>44440</v>
      </c>
      <c r="H73" s="401">
        <v>10</v>
      </c>
      <c r="I73" s="366" t="s">
        <v>3726</v>
      </c>
      <c r="J73" s="433" t="s">
        <v>991</v>
      </c>
      <c r="K73" s="426" t="s">
        <v>859</v>
      </c>
      <c r="L73" s="475">
        <v>35206</v>
      </c>
      <c r="M73" s="366" t="s">
        <v>873</v>
      </c>
      <c r="N73" s="366" t="s">
        <v>3727</v>
      </c>
      <c r="O73" s="427" t="s">
        <v>3728</v>
      </c>
      <c r="P73" s="427" t="str">
        <f>IF(Q73="","",IF(OR(Q73="国",Q73="県",Q73="市町",Q73="組合その他"),"（公立）","（私立）"))</f>
        <v>（私立）</v>
      </c>
      <c r="Q73" s="439" t="s">
        <v>276</v>
      </c>
    </row>
    <row r="74" spans="1:17" s="430" customFormat="1" ht="36.75" customHeight="1">
      <c r="A74" s="416" t="s">
        <v>3729</v>
      </c>
      <c r="B74" s="365" t="s">
        <v>3730</v>
      </c>
      <c r="C74" s="365" t="s">
        <v>3731</v>
      </c>
      <c r="D74" s="365" t="s">
        <v>3732</v>
      </c>
      <c r="E74" s="366" t="str">
        <f>M74&amp;N74</f>
        <v>防府市大字田島526-2</v>
      </c>
      <c r="F74" s="366" t="s">
        <v>3313</v>
      </c>
      <c r="G74" s="403">
        <v>44562</v>
      </c>
      <c r="H74" s="401">
        <v>10</v>
      </c>
      <c r="I74" s="366" t="s">
        <v>3733</v>
      </c>
      <c r="J74" s="433" t="s">
        <v>991</v>
      </c>
      <c r="K74" s="426" t="s">
        <v>859</v>
      </c>
      <c r="L74" s="475">
        <v>35206</v>
      </c>
      <c r="M74" s="366" t="s">
        <v>873</v>
      </c>
      <c r="N74" s="463" t="s">
        <v>3734</v>
      </c>
      <c r="O74" s="478" t="s">
        <v>3735</v>
      </c>
      <c r="P74" s="427" t="str">
        <f>IF(Q74="","",IF(OR(Q74="国",Q74="県",Q74="市町",Q74="組合その他"),"（公立）","（私立）"))</f>
        <v>（私立）</v>
      </c>
      <c r="Q74" s="439" t="s">
        <v>276</v>
      </c>
    </row>
    <row r="75" spans="1:18" s="363" customFormat="1" ht="52.5" customHeight="1">
      <c r="A75" s="364" t="s">
        <v>2005</v>
      </c>
      <c r="B75" s="365" t="s">
        <v>2006</v>
      </c>
      <c r="C75" s="365" t="s">
        <v>2007</v>
      </c>
      <c r="D75" s="365" t="s">
        <v>2008</v>
      </c>
      <c r="E75" s="366" t="str">
        <f t="shared" si="0"/>
        <v>下松市南花岡4-2-15</v>
      </c>
      <c r="F75" s="366" t="s">
        <v>2636</v>
      </c>
      <c r="G75" s="367">
        <v>42125</v>
      </c>
      <c r="H75" s="401">
        <v>10</v>
      </c>
      <c r="I75" s="366" t="s">
        <v>2635</v>
      </c>
      <c r="J75" s="433" t="s">
        <v>991</v>
      </c>
      <c r="K75" s="453" t="s">
        <v>859</v>
      </c>
      <c r="L75" s="479">
        <v>35207</v>
      </c>
      <c r="M75" s="454" t="s">
        <v>284</v>
      </c>
      <c r="N75" s="454" t="s">
        <v>2009</v>
      </c>
      <c r="O75" s="454" t="s">
        <v>1971</v>
      </c>
      <c r="P75" s="455" t="str">
        <f t="shared" si="2"/>
        <v>（私立）</v>
      </c>
      <c r="Q75" s="480" t="s">
        <v>276</v>
      </c>
      <c r="R75" s="407"/>
    </row>
    <row r="76" spans="1:18" s="363" customFormat="1" ht="52.5" customHeight="1">
      <c r="A76" s="416" t="s">
        <v>3736</v>
      </c>
      <c r="B76" s="365" t="s">
        <v>3737</v>
      </c>
      <c r="C76" s="365" t="s">
        <v>3738</v>
      </c>
      <c r="D76" s="365" t="s">
        <v>3739</v>
      </c>
      <c r="E76" s="366" t="str">
        <f t="shared" si="0"/>
        <v>下松市西豊井915-1　ＹＫビル201号</v>
      </c>
      <c r="F76" s="366" t="s">
        <v>3323</v>
      </c>
      <c r="G76" s="403">
        <v>44652</v>
      </c>
      <c r="H76" s="401">
        <v>10</v>
      </c>
      <c r="I76" s="366" t="s">
        <v>3740</v>
      </c>
      <c r="J76" s="433" t="s">
        <v>991</v>
      </c>
      <c r="K76" s="453" t="s">
        <v>859</v>
      </c>
      <c r="L76" s="479">
        <v>35207</v>
      </c>
      <c r="M76" s="454" t="s">
        <v>284</v>
      </c>
      <c r="N76" s="366" t="s">
        <v>3741</v>
      </c>
      <c r="O76" s="427" t="s">
        <v>3742</v>
      </c>
      <c r="P76" s="428" t="s">
        <v>2106</v>
      </c>
      <c r="Q76" s="439" t="s">
        <v>276</v>
      </c>
      <c r="R76" s="407"/>
    </row>
    <row r="77" spans="1:18" s="363" customFormat="1" ht="52.5" customHeight="1">
      <c r="A77" s="416" t="s">
        <v>4166</v>
      </c>
      <c r="B77" s="365" t="s">
        <v>4167</v>
      </c>
      <c r="C77" s="365" t="s">
        <v>3766</v>
      </c>
      <c r="D77" s="365" t="s">
        <v>4168</v>
      </c>
      <c r="E77" s="366" t="s">
        <v>4169</v>
      </c>
      <c r="F77" s="366" t="s">
        <v>4170</v>
      </c>
      <c r="G77" s="403">
        <v>44682</v>
      </c>
      <c r="H77" s="401">
        <v>10</v>
      </c>
      <c r="I77" s="366" t="s">
        <v>4171</v>
      </c>
      <c r="J77" s="433"/>
      <c r="K77" s="453" t="s">
        <v>859</v>
      </c>
      <c r="L77" s="479">
        <v>35207</v>
      </c>
      <c r="M77" s="454" t="s">
        <v>284</v>
      </c>
      <c r="N77" s="366" t="s">
        <v>3741</v>
      </c>
      <c r="O77" s="427" t="s">
        <v>3742</v>
      </c>
      <c r="P77" s="428" t="s">
        <v>2106</v>
      </c>
      <c r="Q77" s="439" t="s">
        <v>276</v>
      </c>
      <c r="R77" s="407"/>
    </row>
    <row r="78" spans="1:17" s="363" customFormat="1" ht="36.75" customHeight="1">
      <c r="A78" s="364" t="s">
        <v>875</v>
      </c>
      <c r="B78" s="365" t="s">
        <v>876</v>
      </c>
      <c r="C78" s="365" t="s">
        <v>1083</v>
      </c>
      <c r="D78" s="365" t="s">
        <v>3743</v>
      </c>
      <c r="E78" s="366" t="str">
        <f t="shared" si="0"/>
        <v>岩国市桂町2丁目4-56</v>
      </c>
      <c r="F78" s="366" t="s">
        <v>1071</v>
      </c>
      <c r="G78" s="403">
        <v>41365</v>
      </c>
      <c r="H78" s="401">
        <v>10</v>
      </c>
      <c r="I78" s="366" t="s">
        <v>1479</v>
      </c>
      <c r="J78" s="369"/>
      <c r="K78" s="370" t="s">
        <v>859</v>
      </c>
      <c r="L78" s="372">
        <v>35208</v>
      </c>
      <c r="M78" s="372" t="s">
        <v>876</v>
      </c>
      <c r="N78" s="372" t="s">
        <v>901</v>
      </c>
      <c r="O78" s="372" t="s">
        <v>877</v>
      </c>
      <c r="P78" s="373" t="str">
        <f t="shared" si="2"/>
        <v>（公立）</v>
      </c>
      <c r="Q78" s="374" t="s">
        <v>273</v>
      </c>
    </row>
    <row r="79" spans="1:17" s="430" customFormat="1" ht="40.5" customHeight="1">
      <c r="A79" s="416" t="s">
        <v>1962</v>
      </c>
      <c r="B79" s="365" t="s">
        <v>1441</v>
      </c>
      <c r="C79" s="365" t="s">
        <v>1442</v>
      </c>
      <c r="D79" s="365" t="s">
        <v>995</v>
      </c>
      <c r="E79" s="366" t="str">
        <f t="shared" si="0"/>
        <v>岩国市錦見7丁目2-16</v>
      </c>
      <c r="F79" s="366" t="s">
        <v>1311</v>
      </c>
      <c r="G79" s="403">
        <v>41450</v>
      </c>
      <c r="H79" s="401">
        <v>10</v>
      </c>
      <c r="I79" s="366" t="s">
        <v>2634</v>
      </c>
      <c r="J79" s="433" t="s">
        <v>991</v>
      </c>
      <c r="K79" s="469" t="s">
        <v>859</v>
      </c>
      <c r="L79" s="481">
        <v>35208</v>
      </c>
      <c r="M79" s="482" t="s">
        <v>352</v>
      </c>
      <c r="N79" s="483" t="s">
        <v>2168</v>
      </c>
      <c r="O79" s="427" t="s">
        <v>1963</v>
      </c>
      <c r="P79" s="428" t="str">
        <f t="shared" si="2"/>
        <v>（私立）</v>
      </c>
      <c r="Q79" s="439" t="s">
        <v>276</v>
      </c>
    </row>
    <row r="80" spans="1:17" s="430" customFormat="1" ht="40.5" customHeight="1">
      <c r="A80" s="416" t="s">
        <v>2633</v>
      </c>
      <c r="B80" s="365" t="s">
        <v>2541</v>
      </c>
      <c r="C80" s="365" t="s">
        <v>2542</v>
      </c>
      <c r="D80" s="365" t="s">
        <v>2543</v>
      </c>
      <c r="E80" s="366" t="str">
        <f t="shared" si="0"/>
        <v>岩国市周東町下久原830-1</v>
      </c>
      <c r="F80" s="366" t="s">
        <v>2632</v>
      </c>
      <c r="G80" s="403" t="s">
        <v>2544</v>
      </c>
      <c r="H80" s="401">
        <v>10</v>
      </c>
      <c r="I80" s="366" t="s">
        <v>2631</v>
      </c>
      <c r="J80" s="433" t="s">
        <v>991</v>
      </c>
      <c r="K80" s="469" t="s">
        <v>859</v>
      </c>
      <c r="L80" s="481">
        <v>35209</v>
      </c>
      <c r="M80" s="482" t="s">
        <v>352</v>
      </c>
      <c r="N80" s="483" t="s">
        <v>2545</v>
      </c>
      <c r="O80" s="427" t="s">
        <v>2630</v>
      </c>
      <c r="P80" s="428" t="str">
        <f t="shared" si="2"/>
        <v>（私立）</v>
      </c>
      <c r="Q80" s="439" t="s">
        <v>276</v>
      </c>
    </row>
    <row r="81" spans="1:17" s="430" customFormat="1" ht="42.75" customHeight="1">
      <c r="A81" s="416" t="s">
        <v>3205</v>
      </c>
      <c r="B81" s="365" t="s">
        <v>2546</v>
      </c>
      <c r="C81" s="365" t="s">
        <v>3744</v>
      </c>
      <c r="D81" s="365" t="s">
        <v>2547</v>
      </c>
      <c r="E81" s="463" t="str">
        <f t="shared" si="0"/>
        <v>岩国市錦見8丁目14-26</v>
      </c>
      <c r="F81" s="366" t="s">
        <v>3206</v>
      </c>
      <c r="G81" s="403" t="s">
        <v>2548</v>
      </c>
      <c r="H81" s="401">
        <v>10</v>
      </c>
      <c r="I81" s="366" t="s">
        <v>3207</v>
      </c>
      <c r="J81" s="433" t="s">
        <v>991</v>
      </c>
      <c r="K81" s="426" t="s">
        <v>859</v>
      </c>
      <c r="L81" s="428">
        <v>35208</v>
      </c>
      <c r="M81" s="366" t="s">
        <v>876</v>
      </c>
      <c r="N81" s="366" t="s">
        <v>2549</v>
      </c>
      <c r="O81" s="427" t="s">
        <v>3208</v>
      </c>
      <c r="P81" s="428" t="str">
        <f t="shared" si="2"/>
        <v>（私立）</v>
      </c>
      <c r="Q81" s="439" t="s">
        <v>276</v>
      </c>
    </row>
    <row r="82" spans="1:17" s="430" customFormat="1" ht="42.75" customHeight="1">
      <c r="A82" s="416" t="s">
        <v>3745</v>
      </c>
      <c r="B82" s="365" t="s">
        <v>3746</v>
      </c>
      <c r="C82" s="365" t="s">
        <v>3747</v>
      </c>
      <c r="D82" s="365" t="s">
        <v>4172</v>
      </c>
      <c r="E82" s="463" t="str">
        <f aca="true" t="shared" si="3" ref="E82:E98">M82&amp;N82</f>
        <v>岩国市由宇町北1丁目11-1　第3国重ビル1階101号</v>
      </c>
      <c r="F82" s="366" t="s">
        <v>3748</v>
      </c>
      <c r="G82" s="403">
        <v>44501</v>
      </c>
      <c r="H82" s="401">
        <v>10</v>
      </c>
      <c r="I82" s="366" t="s">
        <v>3749</v>
      </c>
      <c r="J82" s="433" t="s">
        <v>2618</v>
      </c>
      <c r="K82" s="426" t="s">
        <v>859</v>
      </c>
      <c r="L82" s="428">
        <v>35208</v>
      </c>
      <c r="M82" s="366" t="s">
        <v>876</v>
      </c>
      <c r="N82" s="366" t="s">
        <v>3750</v>
      </c>
      <c r="O82" s="427" t="s">
        <v>3751</v>
      </c>
      <c r="P82" s="428" t="str">
        <f>IF(Q82="","",IF(OR(Q82="国",Q82="県",Q82="市町",Q82="組合その他"),"（公立）","（私立）"))</f>
        <v>（私立）</v>
      </c>
      <c r="Q82" s="439" t="s">
        <v>276</v>
      </c>
    </row>
    <row r="83" spans="1:17" s="430" customFormat="1" ht="42.75" customHeight="1">
      <c r="A83" s="416" t="s">
        <v>3752</v>
      </c>
      <c r="B83" s="365" t="s">
        <v>2541</v>
      </c>
      <c r="C83" s="365" t="s">
        <v>3753</v>
      </c>
      <c r="D83" s="365" t="s">
        <v>2404</v>
      </c>
      <c r="E83" s="463" t="str">
        <f t="shared" si="3"/>
        <v>岩国市周東町下久原830-1</v>
      </c>
      <c r="F83" s="366" t="s">
        <v>2632</v>
      </c>
      <c r="G83" s="403">
        <v>44652</v>
      </c>
      <c r="H83" s="401">
        <v>10</v>
      </c>
      <c r="I83" s="366" t="s">
        <v>3754</v>
      </c>
      <c r="J83" s="433" t="s">
        <v>2618</v>
      </c>
      <c r="K83" s="426" t="s">
        <v>859</v>
      </c>
      <c r="L83" s="428">
        <v>35209</v>
      </c>
      <c r="M83" s="366" t="s">
        <v>876</v>
      </c>
      <c r="N83" s="434" t="s">
        <v>2545</v>
      </c>
      <c r="O83" s="471" t="s">
        <v>3755</v>
      </c>
      <c r="P83" s="428" t="str">
        <f>IF(Q83="","",IF(OR(Q83="国",Q83="県",Q83="市町",Q83="組合その他"),"（公立）","（私立）"))</f>
        <v>（私立）</v>
      </c>
      <c r="Q83" s="439" t="s">
        <v>276</v>
      </c>
    </row>
    <row r="84" spans="1:17" s="430" customFormat="1" ht="53.25" customHeight="1">
      <c r="A84" s="364" t="s">
        <v>3217</v>
      </c>
      <c r="B84" s="365" t="s">
        <v>3756</v>
      </c>
      <c r="C84" s="365" t="s">
        <v>3218</v>
      </c>
      <c r="D84" s="365" t="s">
        <v>3219</v>
      </c>
      <c r="E84" s="366" t="str">
        <f t="shared" si="3"/>
        <v>光市光井九丁目８番３０号</v>
      </c>
      <c r="F84" s="366" t="s">
        <v>3220</v>
      </c>
      <c r="G84" s="403">
        <v>44166</v>
      </c>
      <c r="H84" s="401">
        <v>10</v>
      </c>
      <c r="I84" s="366" t="s">
        <v>3221</v>
      </c>
      <c r="J84" s="369" t="s">
        <v>3184</v>
      </c>
      <c r="K84" s="408" t="s">
        <v>859</v>
      </c>
      <c r="L84" s="411">
        <v>35210</v>
      </c>
      <c r="M84" s="411" t="s">
        <v>222</v>
      </c>
      <c r="N84" s="411" t="s">
        <v>3222</v>
      </c>
      <c r="O84" s="411" t="s">
        <v>3223</v>
      </c>
      <c r="P84" s="406" t="str">
        <f>IF(Q84="","",IF(OR(Q84="国",Q84="県",Q84="市町",Q84="組合その他"),"（公立）","（私立）"))</f>
        <v>（私立）</v>
      </c>
      <c r="Q84" s="374" t="s">
        <v>276</v>
      </c>
    </row>
    <row r="85" spans="1:17" s="430" customFormat="1" ht="40.5" customHeight="1">
      <c r="A85" s="364" t="s">
        <v>878</v>
      </c>
      <c r="B85" s="365" t="s">
        <v>879</v>
      </c>
      <c r="C85" s="365" t="s">
        <v>2629</v>
      </c>
      <c r="D85" s="365" t="s">
        <v>3209</v>
      </c>
      <c r="E85" s="366" t="str">
        <f t="shared" si="3"/>
        <v>光市室積正木14番3号</v>
      </c>
      <c r="F85" s="366" t="s">
        <v>3346</v>
      </c>
      <c r="G85" s="403">
        <v>41000</v>
      </c>
      <c r="H85" s="401">
        <v>10</v>
      </c>
      <c r="I85" s="366" t="s">
        <v>3347</v>
      </c>
      <c r="J85" s="369" t="s">
        <v>991</v>
      </c>
      <c r="K85" s="370" t="s">
        <v>859</v>
      </c>
      <c r="L85" s="372">
        <v>35210</v>
      </c>
      <c r="M85" s="372" t="s">
        <v>222</v>
      </c>
      <c r="N85" s="372" t="s">
        <v>3210</v>
      </c>
      <c r="O85" s="372" t="s">
        <v>3211</v>
      </c>
      <c r="P85" s="406" t="str">
        <f t="shared" si="2"/>
        <v>（私立）</v>
      </c>
      <c r="Q85" s="374" t="s">
        <v>276</v>
      </c>
    </row>
    <row r="86" spans="1:17" s="363" customFormat="1" ht="40.5" customHeight="1">
      <c r="A86" s="364" t="s">
        <v>880</v>
      </c>
      <c r="B86" s="365" t="s">
        <v>881</v>
      </c>
      <c r="C86" s="365" t="s">
        <v>882</v>
      </c>
      <c r="D86" s="365" t="s">
        <v>883</v>
      </c>
      <c r="E86" s="366" t="str">
        <f>M86&amp;N86</f>
        <v>柳井市南町3丁目2番2号</v>
      </c>
      <c r="F86" s="366" t="s">
        <v>1074</v>
      </c>
      <c r="G86" s="403">
        <v>41091</v>
      </c>
      <c r="H86" s="401">
        <v>5</v>
      </c>
      <c r="I86" s="366" t="s">
        <v>1482</v>
      </c>
      <c r="J86" s="369" t="s">
        <v>991</v>
      </c>
      <c r="K86" s="370" t="s">
        <v>859</v>
      </c>
      <c r="L86" s="372">
        <v>35212</v>
      </c>
      <c r="M86" s="372" t="s">
        <v>305</v>
      </c>
      <c r="N86" s="372" t="s">
        <v>4370</v>
      </c>
      <c r="O86" s="372" t="s">
        <v>2628</v>
      </c>
      <c r="P86" s="373" t="str">
        <f t="shared" si="2"/>
        <v>（私立）</v>
      </c>
      <c r="Q86" s="374" t="s">
        <v>276</v>
      </c>
    </row>
    <row r="87" spans="1:17" s="468" customFormat="1" ht="40.5" customHeight="1">
      <c r="A87" s="416" t="s">
        <v>2627</v>
      </c>
      <c r="B87" s="431" t="s">
        <v>2626</v>
      </c>
      <c r="C87" s="431" t="s">
        <v>4173</v>
      </c>
      <c r="D87" s="365" t="s">
        <v>3757</v>
      </c>
      <c r="E87" s="366" t="str">
        <f t="shared" si="3"/>
        <v>柳井市南町７丁目８－１</v>
      </c>
      <c r="F87" s="366" t="s">
        <v>2625</v>
      </c>
      <c r="G87" s="403">
        <v>41852</v>
      </c>
      <c r="H87" s="401">
        <v>10</v>
      </c>
      <c r="I87" s="366" t="s">
        <v>2083</v>
      </c>
      <c r="J87" s="369" t="s">
        <v>991</v>
      </c>
      <c r="K87" s="370" t="s">
        <v>859</v>
      </c>
      <c r="L87" s="372">
        <v>35212</v>
      </c>
      <c r="M87" s="484" t="s">
        <v>305</v>
      </c>
      <c r="N87" s="485" t="s">
        <v>1896</v>
      </c>
      <c r="O87" s="486" t="s">
        <v>2429</v>
      </c>
      <c r="P87" s="427" t="str">
        <f t="shared" si="2"/>
        <v>（私立）</v>
      </c>
      <c r="Q87" s="474" t="s">
        <v>276</v>
      </c>
    </row>
    <row r="88" spans="1:17" s="363" customFormat="1" ht="40.5" customHeight="1">
      <c r="A88" s="364" t="s">
        <v>3758</v>
      </c>
      <c r="B88" s="365" t="s">
        <v>3759</v>
      </c>
      <c r="C88" s="365" t="s">
        <v>3760</v>
      </c>
      <c r="D88" s="365" t="s">
        <v>3761</v>
      </c>
      <c r="E88" s="366" t="str">
        <f t="shared" si="3"/>
        <v>柳井市古開作４２８番地５</v>
      </c>
      <c r="F88" s="366" t="s">
        <v>1265</v>
      </c>
      <c r="G88" s="403">
        <v>44317</v>
      </c>
      <c r="H88" s="401">
        <v>10</v>
      </c>
      <c r="I88" s="366" t="s">
        <v>3762</v>
      </c>
      <c r="J88" s="369" t="s">
        <v>991</v>
      </c>
      <c r="K88" s="370" t="s">
        <v>859</v>
      </c>
      <c r="L88" s="372">
        <v>35212</v>
      </c>
      <c r="M88" s="487" t="s">
        <v>305</v>
      </c>
      <c r="N88" s="488" t="s">
        <v>3763</v>
      </c>
      <c r="O88" s="489" t="s">
        <v>3764</v>
      </c>
      <c r="P88" s="373" t="str">
        <f>IF(Q88="","",IF(OR(Q88="国",Q88="県",Q88="市町",Q88="組合その他"),"（公立）","（私立）"))</f>
        <v>（私立）</v>
      </c>
      <c r="Q88" s="374" t="s">
        <v>276</v>
      </c>
    </row>
    <row r="89" spans="1:17" s="430" customFormat="1" ht="53.25" customHeight="1">
      <c r="A89" s="364" t="s">
        <v>884</v>
      </c>
      <c r="B89" s="365" t="s">
        <v>1468</v>
      </c>
      <c r="C89" s="365" t="s">
        <v>1469</v>
      </c>
      <c r="D89" s="365" t="s">
        <v>2430</v>
      </c>
      <c r="E89" s="366" t="str">
        <f t="shared" si="3"/>
        <v>周南市大字大河内256番地の14</v>
      </c>
      <c r="F89" s="366" t="s">
        <v>1075</v>
      </c>
      <c r="G89" s="403">
        <v>41365</v>
      </c>
      <c r="H89" s="401">
        <v>10</v>
      </c>
      <c r="I89" s="366" t="s">
        <v>1483</v>
      </c>
      <c r="J89" s="369" t="s">
        <v>991</v>
      </c>
      <c r="K89" s="370" t="s">
        <v>859</v>
      </c>
      <c r="L89" s="372">
        <v>35215</v>
      </c>
      <c r="M89" s="372" t="s">
        <v>311</v>
      </c>
      <c r="N89" s="372" t="s">
        <v>902</v>
      </c>
      <c r="O89" s="372" t="s">
        <v>2232</v>
      </c>
      <c r="P89" s="406" t="str">
        <f t="shared" si="2"/>
        <v>（私立）</v>
      </c>
      <c r="Q89" s="374" t="s">
        <v>276</v>
      </c>
    </row>
    <row r="90" spans="1:17" s="430" customFormat="1" ht="53.25" customHeight="1">
      <c r="A90" s="364" t="s">
        <v>3410</v>
      </c>
      <c r="B90" s="365" t="s">
        <v>1430</v>
      </c>
      <c r="C90" s="365" t="s">
        <v>1431</v>
      </c>
      <c r="D90" s="365" t="s">
        <v>3765</v>
      </c>
      <c r="E90" s="366" t="str">
        <f t="shared" si="3"/>
        <v>周南市新地３丁目２番３０号</v>
      </c>
      <c r="F90" s="366" t="s">
        <v>3411</v>
      </c>
      <c r="G90" s="403">
        <v>43952</v>
      </c>
      <c r="H90" s="401">
        <v>10</v>
      </c>
      <c r="I90" s="366" t="s">
        <v>3412</v>
      </c>
      <c r="J90" s="369" t="s">
        <v>991</v>
      </c>
      <c r="K90" s="408" t="s">
        <v>859</v>
      </c>
      <c r="L90" s="411">
        <v>35215</v>
      </c>
      <c r="M90" s="411" t="s">
        <v>311</v>
      </c>
      <c r="N90" s="411" t="s">
        <v>2438</v>
      </c>
      <c r="O90" s="411" t="s">
        <v>3413</v>
      </c>
      <c r="P90" s="406" t="str">
        <f t="shared" si="2"/>
        <v>（私立）</v>
      </c>
      <c r="Q90" s="374" t="s">
        <v>276</v>
      </c>
    </row>
    <row r="91" spans="1:17" s="430" customFormat="1" ht="53.25" customHeight="1">
      <c r="A91" s="364" t="s">
        <v>3212</v>
      </c>
      <c r="B91" s="365" t="s">
        <v>4174</v>
      </c>
      <c r="C91" s="365" t="s">
        <v>4175</v>
      </c>
      <c r="D91" s="365" t="s">
        <v>4176</v>
      </c>
      <c r="E91" s="366" t="str">
        <f t="shared" si="3"/>
        <v>周南市久米3097-1</v>
      </c>
      <c r="F91" s="366" t="s">
        <v>3213</v>
      </c>
      <c r="G91" s="403">
        <v>43983</v>
      </c>
      <c r="H91" s="401">
        <v>10</v>
      </c>
      <c r="I91" s="366" t="s">
        <v>3214</v>
      </c>
      <c r="J91" s="433" t="s">
        <v>991</v>
      </c>
      <c r="K91" s="408" t="s">
        <v>859</v>
      </c>
      <c r="L91" s="411">
        <v>35215</v>
      </c>
      <c r="M91" s="411" t="s">
        <v>311</v>
      </c>
      <c r="N91" s="411" t="s">
        <v>3215</v>
      </c>
      <c r="O91" s="411" t="s">
        <v>3216</v>
      </c>
      <c r="P91" s="490" t="str">
        <f>IF(Q91="","",IF(OR(Q91="国",Q91="県",Q91="市町",Q91="組合その他"),"（公立）","（私立）"))</f>
        <v>（私立）</v>
      </c>
      <c r="Q91" s="374" t="s">
        <v>276</v>
      </c>
    </row>
    <row r="92" spans="1:17" s="430" customFormat="1" ht="53.25" customHeight="1">
      <c r="A92" s="364" t="s">
        <v>3767</v>
      </c>
      <c r="B92" s="365" t="s">
        <v>3768</v>
      </c>
      <c r="C92" s="365" t="s">
        <v>3769</v>
      </c>
      <c r="D92" s="365" t="s">
        <v>3770</v>
      </c>
      <c r="E92" s="366" t="str">
        <f t="shared" si="3"/>
        <v>周南市久米旭ヶ丘984-28</v>
      </c>
      <c r="F92" s="366" t="s">
        <v>3213</v>
      </c>
      <c r="G92" s="403">
        <v>44562</v>
      </c>
      <c r="H92" s="401">
        <v>5</v>
      </c>
      <c r="I92" s="366" t="s">
        <v>3771</v>
      </c>
      <c r="J92" s="433" t="s">
        <v>991</v>
      </c>
      <c r="K92" s="588" t="s">
        <v>859</v>
      </c>
      <c r="L92" s="366">
        <v>35215</v>
      </c>
      <c r="M92" s="366" t="s">
        <v>311</v>
      </c>
      <c r="N92" s="366" t="s">
        <v>3772</v>
      </c>
      <c r="O92" s="366" t="s">
        <v>3773</v>
      </c>
      <c r="P92" s="493" t="str">
        <f>IF(Q92="","",IF(OR(Q92="国",Q92="県",Q92="市町",Q92="組合その他"),"（公立）","（私立）"))</f>
        <v>（私立）</v>
      </c>
      <c r="Q92" s="374" t="s">
        <v>276</v>
      </c>
    </row>
    <row r="93" spans="1:17" s="430" customFormat="1" ht="62.25" customHeight="1">
      <c r="A93" s="416" t="s">
        <v>1102</v>
      </c>
      <c r="B93" s="365" t="s">
        <v>1427</v>
      </c>
      <c r="C93" s="365" t="s">
        <v>1428</v>
      </c>
      <c r="D93" s="365" t="s">
        <v>2444</v>
      </c>
      <c r="E93" s="366" t="str">
        <f t="shared" si="3"/>
        <v>山陽小野田市大字東高泊字横土手1915番地15</v>
      </c>
      <c r="F93" s="366" t="s">
        <v>1077</v>
      </c>
      <c r="G93" s="403">
        <v>41365</v>
      </c>
      <c r="H93" s="401">
        <v>10</v>
      </c>
      <c r="I93" s="366" t="s">
        <v>1484</v>
      </c>
      <c r="J93" s="433" t="s">
        <v>991</v>
      </c>
      <c r="K93" s="588" t="s">
        <v>859</v>
      </c>
      <c r="L93" s="428">
        <v>35216</v>
      </c>
      <c r="M93" s="437" t="s">
        <v>885</v>
      </c>
      <c r="N93" s="366" t="s">
        <v>903</v>
      </c>
      <c r="O93" s="427" t="s">
        <v>2431</v>
      </c>
      <c r="P93" s="493" t="str">
        <f>IF(Q93="","",IF(OR(Q93="国",Q93="県",Q93="市町",Q93="組合その他"),"（公立）","（私立）"))</f>
        <v>（私立）</v>
      </c>
      <c r="Q93" s="494" t="s">
        <v>271</v>
      </c>
    </row>
    <row r="94" spans="1:17" s="430" customFormat="1" ht="62.25" customHeight="1">
      <c r="A94" s="495" t="s">
        <v>2169</v>
      </c>
      <c r="B94" s="365" t="s">
        <v>2170</v>
      </c>
      <c r="C94" s="365" t="s">
        <v>4353</v>
      </c>
      <c r="D94" s="389" t="s">
        <v>2624</v>
      </c>
      <c r="E94" s="496" t="str">
        <f t="shared" si="3"/>
        <v>山陽小野田市日の出町3丁目14-5</v>
      </c>
      <c r="F94" s="496" t="s">
        <v>3224</v>
      </c>
      <c r="G94" s="497">
        <v>42826</v>
      </c>
      <c r="H94" s="498">
        <v>10</v>
      </c>
      <c r="I94" s="366" t="s">
        <v>2171</v>
      </c>
      <c r="J94" s="433"/>
      <c r="K94" s="588" t="s">
        <v>859</v>
      </c>
      <c r="L94" s="428">
        <v>35216</v>
      </c>
      <c r="M94" s="437" t="s">
        <v>885</v>
      </c>
      <c r="N94" s="366" t="s">
        <v>2172</v>
      </c>
      <c r="O94" s="427" t="s">
        <v>2173</v>
      </c>
      <c r="P94" s="493" t="str">
        <f>IF(Q94="","",IF(OR(Q94="国",Q94="県",Q94="市町",Q94="組合その他"),"（公立）","（私立）"))</f>
        <v>（私立）</v>
      </c>
      <c r="Q94" s="499" t="s">
        <v>271</v>
      </c>
    </row>
    <row r="95" spans="1:17" s="430" customFormat="1" ht="62.25" customHeight="1">
      <c r="A95" s="416" t="s">
        <v>3774</v>
      </c>
      <c r="B95" s="365" t="s">
        <v>3775</v>
      </c>
      <c r="C95" s="365" t="s">
        <v>3776</v>
      </c>
      <c r="D95" s="365" t="s">
        <v>3777</v>
      </c>
      <c r="E95" s="366" t="str">
        <f t="shared" si="3"/>
        <v>山陽小野田市大字厚狭1463番12</v>
      </c>
      <c r="F95" s="366" t="s">
        <v>3778</v>
      </c>
      <c r="G95" s="403">
        <v>44501</v>
      </c>
      <c r="H95" s="401">
        <v>10</v>
      </c>
      <c r="I95" s="366" t="s">
        <v>3779</v>
      </c>
      <c r="J95" s="433" t="s">
        <v>2618</v>
      </c>
      <c r="K95" s="588" t="s">
        <v>887</v>
      </c>
      <c r="L95" s="428">
        <v>35216</v>
      </c>
      <c r="M95" s="437" t="s">
        <v>885</v>
      </c>
      <c r="N95" s="366" t="s">
        <v>3780</v>
      </c>
      <c r="O95" s="427" t="s">
        <v>3781</v>
      </c>
      <c r="P95" s="493" t="s">
        <v>2106</v>
      </c>
      <c r="Q95" s="500" t="s">
        <v>276</v>
      </c>
    </row>
    <row r="96" spans="1:17" s="430" customFormat="1" ht="62.25" customHeight="1">
      <c r="A96" s="416" t="s">
        <v>4177</v>
      </c>
      <c r="B96" s="365" t="s">
        <v>3630</v>
      </c>
      <c r="C96" s="365" t="s">
        <v>4178</v>
      </c>
      <c r="D96" s="365" t="s">
        <v>4179</v>
      </c>
      <c r="E96" s="366" t="str">
        <f>M96&amp;N96</f>
        <v>山陽小野田市大字埴生３２２８－８</v>
      </c>
      <c r="F96" s="366" t="s">
        <v>3778</v>
      </c>
      <c r="G96" s="403">
        <v>44805</v>
      </c>
      <c r="H96" s="401">
        <v>10</v>
      </c>
      <c r="I96" s="366" t="s">
        <v>4180</v>
      </c>
      <c r="J96" s="433" t="s">
        <v>2618</v>
      </c>
      <c r="K96" s="738" t="s">
        <v>887</v>
      </c>
      <c r="L96" s="502">
        <v>35216</v>
      </c>
      <c r="M96" s="503" t="s">
        <v>885</v>
      </c>
      <c r="N96" s="504" t="s">
        <v>4181</v>
      </c>
      <c r="O96" s="505" t="s">
        <v>4182</v>
      </c>
      <c r="P96" s="506" t="s">
        <v>2106</v>
      </c>
      <c r="Q96" s="507" t="s">
        <v>276</v>
      </c>
    </row>
    <row r="97" spans="1:17" s="430" customFormat="1" ht="62.25" customHeight="1">
      <c r="A97" s="416" t="s">
        <v>4183</v>
      </c>
      <c r="B97" s="365" t="s">
        <v>4184</v>
      </c>
      <c r="C97" s="365" t="s">
        <v>4185</v>
      </c>
      <c r="D97" s="365" t="s">
        <v>4186</v>
      </c>
      <c r="E97" s="366" t="str">
        <f>M97&amp;N97</f>
        <v>山陽小野田市大字東高泊1232番１</v>
      </c>
      <c r="F97" s="366" t="s">
        <v>4187</v>
      </c>
      <c r="G97" s="403">
        <v>45200</v>
      </c>
      <c r="H97" s="401">
        <v>10</v>
      </c>
      <c r="I97" s="366" t="s">
        <v>4188</v>
      </c>
      <c r="J97" s="433" t="s">
        <v>2618</v>
      </c>
      <c r="K97" s="738" t="s">
        <v>887</v>
      </c>
      <c r="L97" s="502">
        <v>35216</v>
      </c>
      <c r="M97" s="503" t="s">
        <v>885</v>
      </c>
      <c r="N97" s="504" t="s">
        <v>4189</v>
      </c>
      <c r="O97" s="505" t="s">
        <v>4190</v>
      </c>
      <c r="P97" s="506" t="s">
        <v>2106</v>
      </c>
      <c r="Q97" s="507" t="s">
        <v>276</v>
      </c>
    </row>
    <row r="98" spans="1:17" s="430" customFormat="1" ht="45" customHeight="1">
      <c r="A98" s="508" t="s">
        <v>2550</v>
      </c>
      <c r="B98" s="389" t="s">
        <v>2551</v>
      </c>
      <c r="C98" s="389" t="s">
        <v>2552</v>
      </c>
      <c r="D98" s="509" t="s">
        <v>2623</v>
      </c>
      <c r="E98" s="463" t="str">
        <f t="shared" si="3"/>
        <v>熊毛郡田布施町大字宿井字尾尻１０６４番地２</v>
      </c>
      <c r="F98" s="463" t="s">
        <v>2553</v>
      </c>
      <c r="G98" s="510">
        <v>43709</v>
      </c>
      <c r="H98" s="511">
        <v>10</v>
      </c>
      <c r="I98" s="496" t="s">
        <v>2554</v>
      </c>
      <c r="J98" s="739"/>
      <c r="K98" s="588" t="s">
        <v>859</v>
      </c>
      <c r="L98" s="428">
        <v>35216</v>
      </c>
      <c r="M98" s="437" t="s">
        <v>2622</v>
      </c>
      <c r="N98" s="366" t="s">
        <v>2555</v>
      </c>
      <c r="O98" s="427" t="s">
        <v>2621</v>
      </c>
      <c r="P98" s="493" t="str">
        <f>IF(Q98="","",IF(OR(Q98="国",Q98="県",Q98="市町",Q98="組合その他"),"（公立）","（私立）"))</f>
        <v>（私立）</v>
      </c>
      <c r="Q98" s="500" t="s">
        <v>271</v>
      </c>
    </row>
    <row r="99" spans="1:17" s="430" customFormat="1" ht="62.25" customHeight="1">
      <c r="A99" s="416" t="s">
        <v>3225</v>
      </c>
      <c r="B99" s="365" t="s">
        <v>1468</v>
      </c>
      <c r="C99" s="365" t="s">
        <v>1469</v>
      </c>
      <c r="D99" s="365" t="s">
        <v>4191</v>
      </c>
      <c r="E99" s="366" t="str">
        <f>M99&amp;N99</f>
        <v>熊毛郡平生町佐賀3775-46</v>
      </c>
      <c r="F99" s="366" t="s">
        <v>3907</v>
      </c>
      <c r="G99" s="403">
        <v>43952</v>
      </c>
      <c r="H99" s="401">
        <v>10</v>
      </c>
      <c r="I99" s="366" t="s">
        <v>1976</v>
      </c>
      <c r="J99" s="433" t="s">
        <v>2618</v>
      </c>
      <c r="K99" s="588" t="s">
        <v>859</v>
      </c>
      <c r="L99" s="366">
        <v>35309</v>
      </c>
      <c r="M99" s="427" t="s">
        <v>983</v>
      </c>
      <c r="N99" s="366" t="s">
        <v>3908</v>
      </c>
      <c r="O99" s="427" t="s">
        <v>2668</v>
      </c>
      <c r="P99" s="491" t="str">
        <f>IF(Q99="","",IF(OR(Q99="国",Q99="県",Q99="市町",Q99="組合その他"),"（公立）","（私立）"))</f>
        <v>（私立）</v>
      </c>
      <c r="Q99" s="512" t="s">
        <v>276</v>
      </c>
    </row>
    <row r="100" spans="1:17" s="430" customFormat="1" ht="45" customHeight="1">
      <c r="A100" s="513" t="s">
        <v>3226</v>
      </c>
      <c r="B100" s="514" t="s">
        <v>1468</v>
      </c>
      <c r="C100" s="514" t="s">
        <v>1469</v>
      </c>
      <c r="D100" s="514" t="s">
        <v>4191</v>
      </c>
      <c r="E100" s="515" t="str">
        <f>M100&amp;N100</f>
        <v>熊毛郡平生町佐賀3775-46</v>
      </c>
      <c r="F100" s="515" t="s">
        <v>3907</v>
      </c>
      <c r="G100" s="516">
        <v>44013</v>
      </c>
      <c r="H100" s="517">
        <v>10</v>
      </c>
      <c r="I100" s="515" t="s">
        <v>1976</v>
      </c>
      <c r="J100" s="518" t="s">
        <v>2618</v>
      </c>
      <c r="K100" s="519" t="s">
        <v>859</v>
      </c>
      <c r="L100" s="520">
        <v>35309</v>
      </c>
      <c r="M100" s="521" t="s">
        <v>983</v>
      </c>
      <c r="N100" s="520" t="s">
        <v>3908</v>
      </c>
      <c r="O100" s="522" t="s">
        <v>3227</v>
      </c>
      <c r="P100" s="523" t="str">
        <f>IF(Q100="","",IF(OR(Q100="国",Q100="県",Q100="市町",Q100="組合その他"),"（公立）","（私立）"))</f>
        <v>（私立）</v>
      </c>
      <c r="Q100" s="524" t="s">
        <v>276</v>
      </c>
    </row>
    <row r="101" spans="1:8" ht="12.75">
      <c r="A101" s="51">
        <f>COUNTA(A9:A100)</f>
        <v>92</v>
      </c>
      <c r="H101" s="51">
        <f>SUM(H9:H100)</f>
        <v>970</v>
      </c>
    </row>
    <row r="102" spans="1:14" ht="13.5" thickBot="1">
      <c r="A102" s="69" t="s">
        <v>278</v>
      </c>
      <c r="C102" s="70" t="s">
        <v>302</v>
      </c>
      <c r="H102" s="69" t="s">
        <v>280</v>
      </c>
      <c r="N102" s="70" t="s">
        <v>281</v>
      </c>
    </row>
    <row r="103" spans="3:17" ht="13.5" thickTop="1">
      <c r="C103" s="71" t="s">
        <v>259</v>
      </c>
      <c r="D103" s="72">
        <f aca="true" t="shared" si="4" ref="D103:D115">COUNTIF($M$9:$M$100,C103)</f>
        <v>23</v>
      </c>
      <c r="N103" s="73"/>
      <c r="O103" s="74" t="s">
        <v>269</v>
      </c>
      <c r="P103" s="74" t="s">
        <v>260</v>
      </c>
      <c r="Q103" s="75" t="s">
        <v>207</v>
      </c>
    </row>
    <row r="104" spans="3:17" ht="12.75">
      <c r="C104" s="76" t="s">
        <v>220</v>
      </c>
      <c r="D104" s="77">
        <f t="shared" si="4"/>
        <v>16</v>
      </c>
      <c r="N104" s="745" t="s">
        <v>262</v>
      </c>
      <c r="O104" s="78" t="s">
        <v>270</v>
      </c>
      <c r="P104" s="78">
        <f aca="true" t="shared" si="5" ref="P104:P111">COUNTIF($Q$9:$Q$100,O104)</f>
        <v>0</v>
      </c>
      <c r="Q104" s="79">
        <f aca="true" t="shared" si="6" ref="Q104:Q111">SUMIF($Q$9:$Q$100,O104,$H$9:$H$100)</f>
        <v>0</v>
      </c>
    </row>
    <row r="105" spans="3:17" ht="12.75">
      <c r="C105" s="76" t="s">
        <v>282</v>
      </c>
      <c r="D105" s="77">
        <f t="shared" si="4"/>
        <v>20</v>
      </c>
      <c r="N105" s="746"/>
      <c r="O105" s="78" t="s">
        <v>272</v>
      </c>
      <c r="P105" s="78">
        <f t="shared" si="5"/>
        <v>0</v>
      </c>
      <c r="Q105" s="79">
        <f t="shared" si="6"/>
        <v>0</v>
      </c>
    </row>
    <row r="106" spans="3:17" ht="12.75">
      <c r="C106" s="76" t="s">
        <v>221</v>
      </c>
      <c r="D106" s="77">
        <f t="shared" si="4"/>
        <v>0</v>
      </c>
      <c r="N106" s="746"/>
      <c r="O106" s="78" t="s">
        <v>273</v>
      </c>
      <c r="P106" s="78">
        <f t="shared" si="5"/>
        <v>3</v>
      </c>
      <c r="Q106" s="79">
        <f t="shared" si="6"/>
        <v>50</v>
      </c>
    </row>
    <row r="107" spans="3:17" ht="13.5" thickBot="1">
      <c r="C107" s="76" t="s">
        <v>283</v>
      </c>
      <c r="D107" s="77">
        <f t="shared" si="4"/>
        <v>7</v>
      </c>
      <c r="N107" s="747"/>
      <c r="O107" s="80" t="s">
        <v>274</v>
      </c>
      <c r="P107" s="80">
        <f t="shared" si="5"/>
        <v>0</v>
      </c>
      <c r="Q107" s="146">
        <f t="shared" si="6"/>
        <v>0</v>
      </c>
    </row>
    <row r="108" spans="3:17" ht="13.5" thickTop="1">
      <c r="C108" s="76" t="s">
        <v>284</v>
      </c>
      <c r="D108" s="77">
        <f t="shared" si="4"/>
        <v>3</v>
      </c>
      <c r="N108" s="746" t="s">
        <v>263</v>
      </c>
      <c r="O108" s="82" t="s">
        <v>271</v>
      </c>
      <c r="P108" s="147">
        <f t="shared" si="5"/>
        <v>16</v>
      </c>
      <c r="Q108" s="148">
        <f t="shared" si="6"/>
        <v>170</v>
      </c>
    </row>
    <row r="109" spans="3:17" ht="12.75">
      <c r="C109" s="76" t="s">
        <v>352</v>
      </c>
      <c r="D109" s="77">
        <f t="shared" si="4"/>
        <v>6</v>
      </c>
      <c r="N109" s="746"/>
      <c r="O109" s="78" t="s">
        <v>275</v>
      </c>
      <c r="P109" s="78">
        <f t="shared" si="5"/>
        <v>0</v>
      </c>
      <c r="Q109" s="79">
        <f t="shared" si="6"/>
        <v>0</v>
      </c>
    </row>
    <row r="110" spans="3:17" ht="12.75">
      <c r="C110" s="76" t="s">
        <v>285</v>
      </c>
      <c r="D110" s="77">
        <f t="shared" si="4"/>
        <v>2</v>
      </c>
      <c r="N110" s="746"/>
      <c r="O110" s="78" t="s">
        <v>276</v>
      </c>
      <c r="P110" s="78">
        <f t="shared" si="5"/>
        <v>73</v>
      </c>
      <c r="Q110" s="79">
        <f t="shared" si="6"/>
        <v>750</v>
      </c>
    </row>
    <row r="111" spans="3:17" ht="13.5" thickBot="1">
      <c r="C111" s="76" t="s">
        <v>223</v>
      </c>
      <c r="D111" s="77">
        <f t="shared" si="4"/>
        <v>0</v>
      </c>
      <c r="N111" s="748"/>
      <c r="O111" s="84" t="s">
        <v>277</v>
      </c>
      <c r="P111" s="84">
        <f t="shared" si="5"/>
        <v>0</v>
      </c>
      <c r="Q111" s="85">
        <f t="shared" si="6"/>
        <v>0</v>
      </c>
    </row>
    <row r="112" spans="3:17" ht="13.5" thickTop="1">
      <c r="C112" s="76" t="s">
        <v>305</v>
      </c>
      <c r="D112" s="77">
        <f t="shared" si="4"/>
        <v>3</v>
      </c>
      <c r="P112" s="86">
        <f>SUM(P104:P111)</f>
        <v>92</v>
      </c>
      <c r="Q112" s="86">
        <f>SUM(Q104:Q111)</f>
        <v>970</v>
      </c>
    </row>
    <row r="113" spans="3:4" ht="12.75">
      <c r="C113" s="76" t="s">
        <v>286</v>
      </c>
      <c r="D113" s="77">
        <f t="shared" si="4"/>
        <v>0</v>
      </c>
    </row>
    <row r="114" spans="3:4" ht="12.75">
      <c r="C114" s="76" t="s">
        <v>287</v>
      </c>
      <c r="D114" s="77">
        <f t="shared" si="4"/>
        <v>4</v>
      </c>
    </row>
    <row r="115" spans="3:4" ht="13.5" thickBot="1">
      <c r="C115" s="314" t="s">
        <v>209</v>
      </c>
      <c r="D115" s="88">
        <f t="shared" si="4"/>
        <v>5</v>
      </c>
    </row>
    <row r="116" spans="3:4" ht="13.5" thickBot="1" thickTop="1">
      <c r="C116" s="89" t="s">
        <v>288</v>
      </c>
      <c r="D116" s="90">
        <f>SUM(D103:D115)</f>
        <v>89</v>
      </c>
    </row>
    <row r="117" spans="1:17" s="51" customFormat="1" ht="13.5" customHeight="1" thickTop="1">
      <c r="A117" s="49"/>
      <c r="B117" s="49"/>
      <c r="C117" s="91" t="s">
        <v>972</v>
      </c>
      <c r="D117" s="92">
        <f aca="true" t="shared" si="7" ref="D117:D125">COUNTIF($M$9:$M$100,C117)</f>
        <v>0</v>
      </c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</row>
    <row r="118" spans="1:17" s="51" customFormat="1" ht="13.5" customHeight="1">
      <c r="A118" s="49"/>
      <c r="B118" s="49"/>
      <c r="C118" s="76" t="s">
        <v>981</v>
      </c>
      <c r="D118" s="77">
        <f t="shared" si="7"/>
        <v>0</v>
      </c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</row>
    <row r="119" spans="1:17" s="51" customFormat="1" ht="13.5" customHeight="1">
      <c r="A119" s="49"/>
      <c r="B119" s="49"/>
      <c r="C119" s="76" t="s">
        <v>982</v>
      </c>
      <c r="D119" s="77">
        <f t="shared" si="7"/>
        <v>0</v>
      </c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</row>
    <row r="120" spans="1:17" s="51" customFormat="1" ht="13.5" customHeight="1">
      <c r="A120" s="49"/>
      <c r="B120" s="49"/>
      <c r="C120" s="76" t="s">
        <v>973</v>
      </c>
      <c r="D120" s="77">
        <f t="shared" si="7"/>
        <v>1</v>
      </c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</row>
    <row r="121" spans="1:17" s="51" customFormat="1" ht="13.5" customHeight="1">
      <c r="A121" s="49"/>
      <c r="B121" s="49"/>
      <c r="C121" s="76" t="s">
        <v>983</v>
      </c>
      <c r="D121" s="77">
        <f t="shared" si="7"/>
        <v>2</v>
      </c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</row>
    <row r="122" spans="3:4" ht="12.75">
      <c r="C122" s="76" t="s">
        <v>291</v>
      </c>
      <c r="D122" s="77">
        <f t="shared" si="7"/>
        <v>0</v>
      </c>
    </row>
    <row r="123" spans="3:4" ht="12.75">
      <c r="C123" s="76" t="s">
        <v>292</v>
      </c>
      <c r="D123" s="77">
        <f t="shared" si="7"/>
        <v>0</v>
      </c>
    </row>
    <row r="124" spans="3:4" ht="12.75">
      <c r="C124" s="76" t="s">
        <v>984</v>
      </c>
      <c r="D124" s="77">
        <f t="shared" si="7"/>
        <v>0</v>
      </c>
    </row>
    <row r="125" spans="3:4" ht="13.5" thickBot="1">
      <c r="C125" s="314" t="s">
        <v>294</v>
      </c>
      <c r="D125" s="88">
        <f t="shared" si="7"/>
        <v>0</v>
      </c>
    </row>
    <row r="126" spans="3:4" ht="13.5" thickBot="1" thickTop="1">
      <c r="C126" s="89" t="s">
        <v>295</v>
      </c>
      <c r="D126" s="90">
        <f>SUM(D117:D125)</f>
        <v>3</v>
      </c>
    </row>
    <row r="127" spans="3:5" ht="13.5" thickBot="1" thickTop="1">
      <c r="C127" s="93" t="s">
        <v>296</v>
      </c>
      <c r="D127" s="94">
        <f>D116+D126</f>
        <v>92</v>
      </c>
      <c r="E127" s="49">
        <f>IF(D127=A101,"","おかしいぞ～？")</f>
      </c>
    </row>
    <row r="128" ht="13.5" thickTop="1"/>
  </sheetData>
  <sheetProtection/>
  <mergeCells count="3">
    <mergeCell ref="B4:D4"/>
    <mergeCell ref="N104:N107"/>
    <mergeCell ref="N108:N111"/>
  </mergeCells>
  <dataValidations count="10">
    <dataValidation type="list" allowBlank="1" showInputMessage="1" showErrorMessage="1" sqref="Q56:Q59 Q63 Q36:Q38 Q93:Q98">
      <formula1>'(8)障害児通所支援事業所　①児童発達支援事業所'!#REF!</formula1>
    </dataValidation>
    <dataValidation type="list" allowBlank="1" showInputMessage="1" showErrorMessage="1" sqref="Q67:Q68 Q78:Q81 Q48:Q54 Q32:Q34 Q61 Q71:Q74 Q64:Q65 Q85:Q89">
      <formula1>'(8)障害児通所支援事業所　①児童発達支援事業所'!#REF!</formula1>
    </dataValidation>
    <dataValidation type="list" allowBlank="1" showInputMessage="1" showErrorMessage="1" sqref="Q9">
      <formula1>#REF!</formula1>
    </dataValidation>
    <dataValidation type="list" allowBlank="1" showInputMessage="1" showErrorMessage="1" sqref="Q13 Q10">
      <formula1>#REF!</formula1>
    </dataValidation>
    <dataValidation type="list" allowBlank="1" showInputMessage="1" showErrorMessage="1" sqref="Q84 Q90:Q91 Q62">
      <formula1>'(8)障害児通所支援事業所　①児童発達支援事業所'!#REF!</formula1>
    </dataValidation>
    <dataValidation type="list" allowBlank="1" showInputMessage="1" showErrorMessage="1" sqref="Q99:Q100 Q66">
      <formula1>'(8)障害児通所支援事業所　①児童発達支援事業所'!#REF!</formula1>
    </dataValidation>
    <dataValidation type="list" allowBlank="1" showInputMessage="1" showErrorMessage="1" sqref="Q11:Q12 Q14:Q31">
      <formula1>#REF!</formula1>
    </dataValidation>
    <dataValidation type="list" allowBlank="1" showInputMessage="1" showErrorMessage="1" sqref="Q92">
      <formula1>'(8)障害児通所支援事業所　①児童発達支援事業所'!#REF!</formula1>
    </dataValidation>
    <dataValidation type="list" allowBlank="1" showInputMessage="1" showErrorMessage="1" sqref="Q82:Q83">
      <formula1>'(8)障害児通所支援事業所　①児童発達支援事業所'!#REF!</formula1>
    </dataValidation>
    <dataValidation type="list" allowBlank="1" showInputMessage="1" showErrorMessage="1" sqref="Q76:Q77">
      <formula1>'(8)障害児通所支援事業所　①児童発達支援事業所'!#REF!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70" zoomScaleSheetLayoutView="70" zoomScalePageLayoutView="0" workbookViewId="0" topLeftCell="A1">
      <pane xSplit="2" topLeftCell="C1" activePane="topRight" state="frozen"/>
      <selection pane="topLeft" activeCell="L40" sqref="L40"/>
      <selection pane="topRight" activeCell="L40" sqref="L40"/>
    </sheetView>
  </sheetViews>
  <sheetFormatPr defaultColWidth="39.375" defaultRowHeight="13.5"/>
  <cols>
    <col min="1" max="3" width="16.25390625" style="1" customWidth="1"/>
    <col min="4" max="4" width="11.125" style="1" customWidth="1"/>
    <col min="5" max="5" width="15.00390625" style="1" customWidth="1"/>
    <col min="6" max="6" width="5.625" style="1" customWidth="1"/>
    <col min="7" max="7" width="11.875" style="1" customWidth="1"/>
    <col min="8" max="8" width="5.125" style="1" customWidth="1"/>
    <col min="9" max="9" width="8.125" style="1" customWidth="1"/>
    <col min="10" max="10" width="5.125" style="1" customWidth="1"/>
    <col min="11" max="11" width="11.125" style="1" customWidth="1"/>
    <col min="12" max="12" width="10.375" style="1" bestFit="1" customWidth="1"/>
    <col min="13" max="13" width="7.375" style="1" bestFit="1" customWidth="1"/>
    <col min="14" max="14" width="18.875" style="1" bestFit="1" customWidth="1"/>
    <col min="15" max="15" width="16.75390625" style="1" bestFit="1" customWidth="1"/>
    <col min="16" max="16" width="9.625" style="1" customWidth="1"/>
    <col min="17" max="17" width="12.25390625" style="1" bestFit="1" customWidth="1"/>
    <col min="18" max="18" width="7.375" style="1" customWidth="1"/>
    <col min="19" max="16384" width="39.375" style="1" customWidth="1"/>
  </cols>
  <sheetData>
    <row r="1" spans="1:17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4" customFormat="1" ht="12.75">
      <c r="A2" s="227" t="s">
        <v>1059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4" customFormat="1" ht="15" customHeight="1">
      <c r="A3" s="227" t="s">
        <v>1084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5" customFormat="1" ht="13.5" customHeight="1">
      <c r="A4" s="37"/>
      <c r="B4" s="237" t="str">
        <f>"〔施設"&amp;C5&amp;"（公立"&amp;C6&amp;"、"&amp;"私立"&amp;C7&amp;"）"&amp;"  定員"&amp;E5&amp;"（公立"&amp;E6&amp;"、私立"&amp;E7&amp;"）〕"</f>
        <v>〔施設2（公立1、私立1）  定員10（公立5、私立5）〕</v>
      </c>
      <c r="C4" s="237"/>
      <c r="D4" s="37"/>
      <c r="E4" s="37">
        <f>IF(H11=E5,"","おかしいぞ～？")</f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5" customFormat="1" ht="13.5" customHeight="1">
      <c r="A5" s="38"/>
      <c r="B5" s="39" t="s">
        <v>260</v>
      </c>
      <c r="C5" s="43">
        <f>C6+C7</f>
        <v>2</v>
      </c>
      <c r="D5" s="40" t="s">
        <v>261</v>
      </c>
      <c r="E5" s="44">
        <f>E6+E7</f>
        <v>10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5" customFormat="1" ht="13.5" customHeight="1">
      <c r="A6" s="38"/>
      <c r="B6" s="39" t="s">
        <v>262</v>
      </c>
      <c r="C6" s="43">
        <f>COUNTIF($P$9:$P$10,B6)</f>
        <v>1</v>
      </c>
      <c r="D6" s="40" t="s">
        <v>262</v>
      </c>
      <c r="E6" s="44">
        <f>SUMIF($P$9:$P$10,D6,$H$9:$H$10)</f>
        <v>5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5" customFormat="1" ht="13.5" customHeight="1">
      <c r="A7" s="38"/>
      <c r="B7" s="41" t="s">
        <v>263</v>
      </c>
      <c r="C7" s="45">
        <f>COUNTIF($P$9:$P$10,B7)</f>
        <v>1</v>
      </c>
      <c r="D7" s="42" t="s">
        <v>263</v>
      </c>
      <c r="E7" s="46">
        <f>SUMIF($P$9:$P$10,D7,$H$9:$H$10)</f>
        <v>5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42" customHeight="1">
      <c r="A8" s="141" t="s">
        <v>202</v>
      </c>
      <c r="B8" s="142" t="s">
        <v>205</v>
      </c>
      <c r="C8" s="143" t="s">
        <v>1023</v>
      </c>
      <c r="D8" s="142" t="s">
        <v>1956</v>
      </c>
      <c r="E8" s="96" t="s">
        <v>266</v>
      </c>
      <c r="F8" s="143" t="s">
        <v>389</v>
      </c>
      <c r="G8" s="142" t="s">
        <v>206</v>
      </c>
      <c r="H8" s="142" t="s">
        <v>207</v>
      </c>
      <c r="I8" s="142" t="s">
        <v>204</v>
      </c>
      <c r="J8" s="144" t="s">
        <v>208</v>
      </c>
      <c r="K8" s="99" t="s">
        <v>201</v>
      </c>
      <c r="L8" s="100" t="s">
        <v>933</v>
      </c>
      <c r="M8" s="100" t="s">
        <v>934</v>
      </c>
      <c r="N8" s="100" t="s">
        <v>267</v>
      </c>
      <c r="O8" s="101" t="s">
        <v>203</v>
      </c>
      <c r="P8" s="100" t="s">
        <v>268</v>
      </c>
      <c r="Q8" s="102" t="s">
        <v>269</v>
      </c>
    </row>
    <row r="9" spans="1:17" s="49" customFormat="1" ht="66" customHeight="1">
      <c r="A9" s="334" t="s">
        <v>1085</v>
      </c>
      <c r="B9" s="335" t="s">
        <v>1050</v>
      </c>
      <c r="C9" s="335" t="s">
        <v>2302</v>
      </c>
      <c r="D9" s="335" t="s">
        <v>2233</v>
      </c>
      <c r="E9" s="336" t="str">
        <f>M9&amp;N9</f>
        <v>宇部市東岐波685</v>
      </c>
      <c r="F9" s="336" t="s">
        <v>1047</v>
      </c>
      <c r="G9" s="337">
        <v>41000</v>
      </c>
      <c r="H9" s="338">
        <v>5</v>
      </c>
      <c r="I9" s="336" t="s">
        <v>1461</v>
      </c>
      <c r="J9" s="339" t="s">
        <v>853</v>
      </c>
      <c r="K9" s="64" t="s">
        <v>886</v>
      </c>
      <c r="L9" s="65" t="s">
        <v>254</v>
      </c>
      <c r="M9" s="65" t="s">
        <v>255</v>
      </c>
      <c r="N9" s="66" t="s">
        <v>786</v>
      </c>
      <c r="O9" s="66" t="s">
        <v>2209</v>
      </c>
      <c r="P9" s="67" t="str">
        <f>IF(Q9="","",IF(OR(Q9="国",Q9="県",Q9="市町",Q9="組合その他"),"（公立）","（私立）"))</f>
        <v>（公立）</v>
      </c>
      <c r="Q9" s="68" t="s">
        <v>274</v>
      </c>
    </row>
    <row r="10" spans="1:17" s="363" customFormat="1" ht="66" customHeight="1">
      <c r="A10" s="525" t="s">
        <v>3228</v>
      </c>
      <c r="B10" s="376" t="s">
        <v>1959</v>
      </c>
      <c r="C10" s="376" t="s">
        <v>2029</v>
      </c>
      <c r="D10" s="376" t="s">
        <v>3229</v>
      </c>
      <c r="E10" s="526" t="str">
        <f>M10&amp;N10</f>
        <v>山口市小郡平成町1番16号</v>
      </c>
      <c r="F10" s="526" t="s">
        <v>3039</v>
      </c>
      <c r="G10" s="527">
        <v>44044</v>
      </c>
      <c r="H10" s="528">
        <v>5</v>
      </c>
      <c r="I10" s="526" t="s">
        <v>3230</v>
      </c>
      <c r="J10" s="529"/>
      <c r="K10" s="530" t="s">
        <v>886</v>
      </c>
      <c r="L10" s="531">
        <v>35203</v>
      </c>
      <c r="M10" s="515" t="s">
        <v>4026</v>
      </c>
      <c r="N10" s="515" t="s">
        <v>3191</v>
      </c>
      <c r="O10" s="532" t="s">
        <v>3231</v>
      </c>
      <c r="P10" s="533" t="str">
        <f>IF(Q10="","",IF(OR(Q10="国",Q10="県",Q10="市町",Q10="組合その他"),"（公立）","（私立）"))</f>
        <v>（私立）</v>
      </c>
      <c r="Q10" s="534" t="s">
        <v>271</v>
      </c>
    </row>
    <row r="11" spans="1:8" s="4" customFormat="1" ht="12.75">
      <c r="A11" s="5">
        <f>COUNTA(A9:A10)</f>
        <v>2</v>
      </c>
      <c r="H11" s="5">
        <f>SUM(H9:H10)</f>
        <v>10</v>
      </c>
    </row>
    <row r="12" spans="1:14" s="4" customFormat="1" ht="13.5" thickBot="1">
      <c r="A12" s="6" t="s">
        <v>278</v>
      </c>
      <c r="C12" s="9" t="s">
        <v>302</v>
      </c>
      <c r="H12" s="6" t="s">
        <v>280</v>
      </c>
      <c r="N12" s="9" t="s">
        <v>281</v>
      </c>
    </row>
    <row r="13" spans="3:17" s="4" customFormat="1" ht="13.5" thickTop="1">
      <c r="C13" s="10" t="s">
        <v>259</v>
      </c>
      <c r="D13" s="33">
        <f aca="true" t="shared" si="0" ref="D13:D25">COUNTIF($M$9:$M$9,C13)</f>
        <v>0</v>
      </c>
      <c r="N13" s="12"/>
      <c r="O13" s="13" t="s">
        <v>269</v>
      </c>
      <c r="P13" s="13" t="s">
        <v>260</v>
      </c>
      <c r="Q13" s="14" t="s">
        <v>207</v>
      </c>
    </row>
    <row r="14" spans="3:17" s="4" customFormat="1" ht="12.75">
      <c r="C14" s="15" t="s">
        <v>220</v>
      </c>
      <c r="D14" s="16">
        <f t="shared" si="0"/>
        <v>1</v>
      </c>
      <c r="N14" s="751" t="s">
        <v>262</v>
      </c>
      <c r="O14" s="7" t="s">
        <v>270</v>
      </c>
      <c r="P14" s="7">
        <f aca="true" t="shared" si="1" ref="P14:P21">COUNTIF($Q$9:$Q$10,O14)</f>
        <v>0</v>
      </c>
      <c r="Q14" s="18">
        <f aca="true" t="shared" si="2" ref="Q14:Q21">SUMIF($Q$9:$Q$10,O14,$H$9:$H$10)</f>
        <v>0</v>
      </c>
    </row>
    <row r="15" spans="3:17" s="4" customFormat="1" ht="12.75">
      <c r="C15" s="15" t="s">
        <v>282</v>
      </c>
      <c r="D15" s="16">
        <f>COUNTIF($M$9:$M$10,C15)</f>
        <v>1</v>
      </c>
      <c r="N15" s="752"/>
      <c r="O15" s="7" t="s">
        <v>272</v>
      </c>
      <c r="P15" s="7">
        <f t="shared" si="1"/>
        <v>0</v>
      </c>
      <c r="Q15" s="18">
        <f t="shared" si="2"/>
        <v>0</v>
      </c>
    </row>
    <row r="16" spans="3:17" s="4" customFormat="1" ht="12.75">
      <c r="C16" s="15" t="s">
        <v>221</v>
      </c>
      <c r="D16" s="16">
        <f t="shared" si="0"/>
        <v>0</v>
      </c>
      <c r="N16" s="752"/>
      <c r="O16" s="7" t="s">
        <v>273</v>
      </c>
      <c r="P16" s="7">
        <f t="shared" si="1"/>
        <v>0</v>
      </c>
      <c r="Q16" s="18">
        <f t="shared" si="2"/>
        <v>0</v>
      </c>
    </row>
    <row r="17" spans="3:17" s="4" customFormat="1" ht="13.5" thickBot="1">
      <c r="C17" s="15" t="s">
        <v>283</v>
      </c>
      <c r="D17" s="16">
        <f t="shared" si="0"/>
        <v>0</v>
      </c>
      <c r="N17" s="753"/>
      <c r="O17" s="19" t="s">
        <v>274</v>
      </c>
      <c r="P17" s="8">
        <f t="shared" si="1"/>
        <v>1</v>
      </c>
      <c r="Q17" s="31">
        <f t="shared" si="2"/>
        <v>5</v>
      </c>
    </row>
    <row r="18" spans="3:17" s="4" customFormat="1" ht="13.5" thickTop="1">
      <c r="C18" s="15" t="s">
        <v>284</v>
      </c>
      <c r="D18" s="16">
        <f t="shared" si="0"/>
        <v>0</v>
      </c>
      <c r="N18" s="752" t="s">
        <v>263</v>
      </c>
      <c r="O18" s="3" t="s">
        <v>271</v>
      </c>
      <c r="P18" s="34">
        <f t="shared" si="1"/>
        <v>1</v>
      </c>
      <c r="Q18" s="32">
        <f t="shared" si="2"/>
        <v>5</v>
      </c>
    </row>
    <row r="19" spans="3:17" s="4" customFormat="1" ht="12.75">
      <c r="C19" s="15" t="s">
        <v>352</v>
      </c>
      <c r="D19" s="16">
        <f t="shared" si="0"/>
        <v>0</v>
      </c>
      <c r="N19" s="752"/>
      <c r="O19" s="7" t="s">
        <v>275</v>
      </c>
      <c r="P19" s="7">
        <f t="shared" si="1"/>
        <v>0</v>
      </c>
      <c r="Q19" s="18">
        <f t="shared" si="2"/>
        <v>0</v>
      </c>
    </row>
    <row r="20" spans="3:17" s="4" customFormat="1" ht="12.75">
      <c r="C20" s="15" t="s">
        <v>285</v>
      </c>
      <c r="D20" s="16">
        <f t="shared" si="0"/>
        <v>0</v>
      </c>
      <c r="N20" s="752"/>
      <c r="O20" s="7" t="s">
        <v>276</v>
      </c>
      <c r="P20" s="7">
        <f t="shared" si="1"/>
        <v>0</v>
      </c>
      <c r="Q20" s="18">
        <f t="shared" si="2"/>
        <v>0</v>
      </c>
    </row>
    <row r="21" spans="3:17" s="4" customFormat="1" ht="13.5" thickBot="1">
      <c r="C21" s="15" t="s">
        <v>223</v>
      </c>
      <c r="D21" s="16">
        <f t="shared" si="0"/>
        <v>0</v>
      </c>
      <c r="N21" s="754"/>
      <c r="O21" s="22" t="s">
        <v>277</v>
      </c>
      <c r="P21" s="22">
        <f t="shared" si="1"/>
        <v>0</v>
      </c>
      <c r="Q21" s="23">
        <f t="shared" si="2"/>
        <v>0</v>
      </c>
    </row>
    <row r="22" spans="3:17" s="4" customFormat="1" ht="13.5" thickTop="1">
      <c r="C22" s="15" t="s">
        <v>305</v>
      </c>
      <c r="D22" s="16">
        <f t="shared" si="0"/>
        <v>0</v>
      </c>
      <c r="P22" s="2">
        <f>SUM(P14:P21)</f>
        <v>2</v>
      </c>
      <c r="Q22" s="2">
        <f>SUM(Q14:Q21)</f>
        <v>10</v>
      </c>
    </row>
    <row r="23" spans="3:4" s="4" customFormat="1" ht="12.75">
      <c r="C23" s="15" t="s">
        <v>286</v>
      </c>
      <c r="D23" s="16">
        <f t="shared" si="0"/>
        <v>0</v>
      </c>
    </row>
    <row r="24" spans="3:4" s="4" customFormat="1" ht="12.75">
      <c r="C24" s="15" t="s">
        <v>287</v>
      </c>
      <c r="D24" s="16">
        <f t="shared" si="0"/>
        <v>0</v>
      </c>
    </row>
    <row r="25" spans="3:4" s="4" customFormat="1" ht="13.5" thickBot="1">
      <c r="C25" s="17" t="s">
        <v>209</v>
      </c>
      <c r="D25" s="35">
        <f t="shared" si="0"/>
        <v>0</v>
      </c>
    </row>
    <row r="26" spans="3:4" s="4" customFormat="1" ht="13.5" thickBot="1" thickTop="1">
      <c r="C26" s="25" t="s">
        <v>288</v>
      </c>
      <c r="D26" s="26">
        <f>SUM(D13:D25)</f>
        <v>2</v>
      </c>
    </row>
    <row r="27" spans="1:17" s="5" customFormat="1" ht="13.5" customHeight="1" thickTop="1">
      <c r="A27" s="4"/>
      <c r="B27" s="4"/>
      <c r="C27" s="27" t="s">
        <v>972</v>
      </c>
      <c r="D27" s="16">
        <f aca="true" t="shared" si="3" ref="D27:D35">COUNTIF($M$9:$M$9,C27)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s="5" customFormat="1" ht="13.5" customHeight="1">
      <c r="A28" s="4"/>
      <c r="B28" s="4"/>
      <c r="C28" s="15" t="s">
        <v>981</v>
      </c>
      <c r="D28" s="16">
        <f t="shared" si="3"/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s="5" customFormat="1" ht="13.5" customHeight="1">
      <c r="A29" s="4"/>
      <c r="B29" s="4"/>
      <c r="C29" s="15" t="s">
        <v>982</v>
      </c>
      <c r="D29" s="16">
        <f t="shared" si="3"/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s="5" customFormat="1" ht="13.5" customHeight="1">
      <c r="A30" s="4"/>
      <c r="B30" s="4"/>
      <c r="C30" s="15" t="s">
        <v>973</v>
      </c>
      <c r="D30" s="16">
        <f t="shared" si="3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s="5" customFormat="1" ht="13.5" customHeight="1">
      <c r="A31" s="4"/>
      <c r="B31" s="4"/>
      <c r="C31" s="15" t="s">
        <v>983</v>
      </c>
      <c r="D31" s="16">
        <f t="shared" si="3"/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3:4" s="4" customFormat="1" ht="12.75">
      <c r="C32" s="15" t="s">
        <v>291</v>
      </c>
      <c r="D32" s="16">
        <f t="shared" si="3"/>
        <v>0</v>
      </c>
    </row>
    <row r="33" spans="3:4" s="4" customFormat="1" ht="12.75">
      <c r="C33" s="15" t="s">
        <v>292</v>
      </c>
      <c r="D33" s="16">
        <f t="shared" si="3"/>
        <v>0</v>
      </c>
    </row>
    <row r="34" spans="3:4" s="4" customFormat="1" ht="12.75">
      <c r="C34" s="15" t="s">
        <v>984</v>
      </c>
      <c r="D34" s="16">
        <f t="shared" si="3"/>
        <v>0</v>
      </c>
    </row>
    <row r="35" spans="3:4" s="4" customFormat="1" ht="13.5" thickBot="1">
      <c r="C35" s="17" t="s">
        <v>294</v>
      </c>
      <c r="D35" s="16">
        <f t="shared" si="3"/>
        <v>0</v>
      </c>
    </row>
    <row r="36" spans="3:4" s="4" customFormat="1" ht="13.5" thickBot="1" thickTop="1">
      <c r="C36" s="25" t="s">
        <v>295</v>
      </c>
      <c r="D36" s="26">
        <f>SUM(D27:D35)</f>
        <v>0</v>
      </c>
    </row>
    <row r="37" spans="3:5" s="4" customFormat="1" ht="13.5" thickBot="1" thickTop="1">
      <c r="C37" s="29" t="s">
        <v>296</v>
      </c>
      <c r="D37" s="30">
        <f>D26+D36</f>
        <v>2</v>
      </c>
      <c r="E37" s="4">
        <f>IF(D37=A11,"","おかしいぞ～？")</f>
      </c>
    </row>
    <row r="38" s="4" customFormat="1" ht="13.5" thickTop="1"/>
  </sheetData>
  <sheetProtection/>
  <autoFilter ref="A8:J9"/>
  <mergeCells count="2">
    <mergeCell ref="N14:N17"/>
    <mergeCell ref="N18:N21"/>
  </mergeCells>
  <dataValidations count="2">
    <dataValidation type="list" allowBlank="1" showInputMessage="1" showErrorMessage="1" sqref="Q9">
      <formula1>#REF!</formula1>
    </dataValidation>
    <dataValidation type="list" allowBlank="1" showInputMessage="1" showErrorMessage="1" sqref="Q10">
      <formula1>'(8) 障害児通所支援事業所　②医療型児童発達支援事業所'!#REF!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宮川　涼雅</cp:lastModifiedBy>
  <cp:lastPrinted>2023-06-28T06:43:28Z</cp:lastPrinted>
  <dcterms:created xsi:type="dcterms:W3CDTF">2005-06-27T02:19:21Z</dcterms:created>
  <dcterms:modified xsi:type="dcterms:W3CDTF">2024-03-06T02:55:39Z</dcterms:modified>
  <cp:category/>
  <cp:version/>
  <cp:contentType/>
  <cp:contentStatus/>
</cp:coreProperties>
</file>