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Kaikei-sv2\共有用\みんなの仕事\メール文書\R5\2024.01.17 公営企業に係る経営比較分析表（令和４年度決算）の分析等について\"/>
    </mc:Choice>
  </mc:AlternateContent>
  <xr:revisionPtr revIDLastSave="0" documentId="13_ncr:1_{23E1B9CF-0233-4911-9F6B-2D187CE47D7C}" xr6:coauthVersionLast="40" xr6:coauthVersionMax="40" xr10:uidLastSave="{00000000-0000-0000-0000-000000000000}"/>
  <workbookProtection workbookAlgorithmName="SHA-512" workbookHashValue="kr+VawR2iblRC/LbFJBRNO2067J4VdsAdtgfVNS4PfYgu1gkDR55DZ2yCTgQ1zFIiwDjlyX9thD3XxqzjXNW2Q==" workbookSaltValue="+q7V/35lIn+NJU0dYgv2pg=="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HL80" i="4" s="1"/>
  <c r="DO6" i="5"/>
  <c r="DP11" i="5" s="1"/>
  <c r="DN6" i="5"/>
  <c r="DM6" i="5"/>
  <c r="DI12" i="5" s="1"/>
  <c r="DL6" i="5"/>
  <c r="DB81" i="4"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ER33" i="4"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DG90" i="4"/>
  <c r="CF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LT31" i="4"/>
  <c r="KZ31" i="4"/>
  <c r="KF31" i="4"/>
  <c r="GZ31" i="4"/>
  <c r="GF31" i="4"/>
  <c r="FL31" i="4"/>
  <c r="CF31" i="4"/>
  <c r="BL31" i="4"/>
  <c r="AR31" i="4"/>
  <c r="LZ10" i="4"/>
  <c r="IT10" i="4"/>
  <c r="FN10" i="4"/>
  <c r="CH10" i="4"/>
  <c r="B10" i="4"/>
  <c r="PF8" i="4"/>
  <c r="LZ8" i="4"/>
  <c r="IT8" i="4"/>
  <c r="FN8" i="4"/>
  <c r="CH8" i="4"/>
  <c r="B8" i="4"/>
  <c r="B5" i="4"/>
  <c r="X10" i="5" l="1"/>
  <c r="BZ10" i="5"/>
  <c r="EB10" i="5"/>
  <c r="AH10" i="5"/>
  <c r="CJ10" i="5"/>
  <c r="KF33" i="4"/>
  <c r="AR10" i="5"/>
  <c r="DH10" i="5"/>
  <c r="BP10" i="5"/>
  <c r="DR10" i="5"/>
  <c r="BQ11" i="5"/>
  <c r="X31" i="4"/>
  <c r="X32" i="4"/>
  <c r="HT31" i="4"/>
  <c r="HT33" i="4"/>
  <c r="PT33" i="4"/>
  <c r="ER54" i="4"/>
  <c r="KO79" i="4"/>
  <c r="NX81" i="4"/>
  <c r="V10" i="5"/>
  <c r="AF10" i="5"/>
  <c r="AJ10" i="5"/>
  <c r="AT10" i="5"/>
  <c r="BD10" i="5"/>
  <c r="BN10" i="5"/>
  <c r="BX10" i="5"/>
  <c r="CB10" i="5"/>
  <c r="CL10" i="5"/>
  <c r="CV10" i="5"/>
  <c r="DF10" i="5"/>
  <c r="DP10" i="5"/>
  <c r="DT10" i="5"/>
  <c r="ED10" i="5"/>
  <c r="AG11" i="5"/>
  <c r="BE11" i="5"/>
  <c r="BY11" i="5"/>
  <c r="CW11" i="5"/>
  <c r="DQ11" i="5"/>
  <c r="DH12" i="5"/>
  <c r="BB10" i="5"/>
  <c r="BF10" i="5"/>
  <c r="CX10" i="5"/>
  <c r="AF12" i="5"/>
  <c r="CZ31" i="4"/>
  <c r="KZ32" i="4"/>
  <c r="ER31" i="4"/>
  <c r="HT54" i="4"/>
  <c r="ER56" i="4"/>
  <c r="HT56" i="4"/>
  <c r="PT56" i="4"/>
  <c r="GK79" i="4"/>
  <c r="JL31" i="4"/>
  <c r="MN31" i="4"/>
  <c r="JL54" i="4"/>
  <c r="MN54" i="4"/>
  <c r="MW79" i="4"/>
  <c r="RA79" i="4"/>
  <c r="W10" i="5"/>
  <c r="AG10" i="5"/>
  <c r="AQ10" i="5"/>
  <c r="AU10" i="5"/>
  <c r="BE10" i="5"/>
  <c r="BO10" i="5"/>
  <c r="BY10" i="5"/>
  <c r="CI10" i="5"/>
  <c r="CM10" i="5"/>
  <c r="CW10" i="5"/>
  <c r="DG10" i="5"/>
  <c r="DQ10" i="5"/>
  <c r="EA10" i="5"/>
  <c r="EE10" i="5"/>
  <c r="CT10" i="5"/>
  <c r="Y11" i="5"/>
  <c r="BM11" i="5"/>
  <c r="CK11" i="5"/>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<sst xmlns="http://schemas.openxmlformats.org/spreadsheetml/2006/main" count="262" uniqueCount="107">
  <si>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</si>
  <si>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</si>
  <si>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</si>
  <si>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</si>
  <si>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</si>
  <si>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</si>
  <si>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</si>
  <si>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</si>
  <si>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</si>
  <si>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</si>
  <si>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</si>
  <si>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</si>
  <si>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</si>
  <si>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</si>
  <si>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</si>
  <si>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</si>
  <si>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</si>
  <si>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</si>
  <si>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</si>
  <si>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</si>
  <si>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</si>
  <si>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</si>
  <si>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</si>
  <si>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</si>
  <si>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</si>
  <si>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</si>
  <si>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</si>
  <si>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</si>
  <si>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</si>
  <si>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</si>
  <si>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</si>
  <si>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</si>
  <si>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</si>
  <si>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</si>
  <si>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</si>
  <si>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</si>
  <si>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</si>
  <si>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</si>
  <si>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</si>
  <si>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</si>
  <si>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</si>
  <si>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</si>
  <si>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</si>
  <si>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</si>
  <si>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</si>
  <si>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</si>
  <si>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</si>
  <si>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</si>
  <si>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</si>
  <si>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</si>
  <si>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</si>
  <si>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</si>
  <si>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</si>
  <si>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</si>
  <si>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</si>
  <si>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</si>
  <si>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</si>
  <si>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</si>
  <si>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</si>
  <si>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</si>
  <si>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</si>
  <si>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</si>
  <si>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</si>
  <si>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</si>
  <si>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</si>
  <si>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</si>
  <si>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</si>
  <si>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</si>
  <si>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</si>
  <si>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</si>
  <si>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</si>
  <si>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</si>
  <si>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</si>
  <si>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</si>
  <si>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</si>
  <si>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</si>
  <si>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</si>
  <si>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</si>
  <si>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</si>
  <si>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</si>
  <si>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</si>
  <si>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</si>
  <si>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</si>
  <si>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</si>
  <si>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</si>
  <si>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</si>
  <si>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</si>
  <si>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</si>
  <si>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352161</t>
  </si>
  <si>
    <t>46</t>
  </si>
  <si>
    <t>02</t>
  </si>
  <si>
    <t>0</t>
  </si>
  <si>
    <t>000</t>
  </si>
  <si>
    <t>山口県　山陽小野田市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</si>
  <si>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</si>
  <si>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</si>
  <si>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</si>
  <si>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</si>
  <si>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</si>
  <si>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</si>
  <si>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</si>
  <si>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</si>
  <si>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</si>
  <si>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</si>
  <si>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責任水量制により安定した収益を得ている。しかしながら、一部ユーザーが事業撤退を表明しており、大幅な給水収益の減少が見込まれる状況である。
　今後の収益確保に不安を抱えている中、施設については、老朽化が進んでいるため計画的な更新計画のもと、今後も使用者に対しも安定給水できる体制を確立する必要がある。</t>
    <rPh sb="63" eb="65">
      <t>ジョウキョウ</t>
    </rPh>
    <rPh sb="87" eb="88">
      <t>ナカ</t>
    </rPh>
    <rPh sb="108" eb="110">
      <t>ケイカク</t>
    </rPh>
    <rPh sb="110" eb="111">
      <t>テキ</t>
    </rPh>
    <rPh sb="112" eb="114">
      <t>コウシン</t>
    </rPh>
    <rPh sb="114" eb="116">
      <t>ケイカク</t>
    </rPh>
    <rPh sb="120" eb="122">
      <t>コンゴ</t>
    </rPh>
    <rPh sb="127" eb="128">
      <t>タイ</t>
    </rPh>
    <rPh sb="140" eb="142">
      <t>カクリツ</t>
    </rPh>
    <phoneticPr fontId="5"/>
  </si>
  <si>
    <t>①収益は前年度と同程度となったが、動力費等の費用が増加したため比率は減少したが、100%を上回っており健全な経営状態である。
②欠損金は生じていない
③未払金が増加したため前年度から比率は減少しが、他団体と比較しても依然高水準にあり、良好な値を示している。
④企業債の借入を行わず償還のみであったことから未償還残高が減少となり、比率は減少した。
⑤⑥
給水原価が動力費等の増加に伴い上がったため、料金回収率は減少したが、依然高水準を維持している。
⑦ユーザーの実使用量の減少に伴い減少となったが、他団体と比較し高水準を維持している。
⑧契約水量に変動がなかったため、前年度と同値となった。</t>
    <rPh sb="20" eb="21">
      <t>ナド</t>
    </rPh>
    <rPh sb="22" eb="24">
      <t>ヒヨウ</t>
    </rPh>
    <rPh sb="25" eb="27">
      <t>ゾウカ</t>
    </rPh>
    <rPh sb="45" eb="47">
      <t>ウワマワ</t>
    </rPh>
    <rPh sb="51" eb="53">
      <t>ケンゼン</t>
    </rPh>
    <rPh sb="54" eb="56">
      <t>ケイエイ</t>
    </rPh>
    <rPh sb="56" eb="58">
      <t>ジョウタイ</t>
    </rPh>
    <rPh sb="82" eb="84">
      <t>ゾウカ</t>
    </rPh>
    <rPh sb="96" eb="98">
      <t>ゲンショウ</t>
    </rPh>
    <rPh sb="101" eb="102">
      <t>ホカ</t>
    </rPh>
    <rPh sb="170" eb="172">
      <t>ゲンショウ</t>
    </rPh>
    <rPh sb="190" eb="192">
      <t>ゾウカ</t>
    </rPh>
    <rPh sb="193" eb="194">
      <t>トモナ</t>
    </rPh>
    <rPh sb="195" eb="196">
      <t>ア</t>
    </rPh>
    <rPh sb="245" eb="247">
      <t>ゲンショウ</t>
    </rPh>
    <phoneticPr fontId="5"/>
  </si>
  <si>
    <t>①②
いずれも類似団体平均を上回っており、施設の老朽化及びその進行は明らかな状況である。
③当該年度に管路更新工事を行っていないため0％となっており、老朽化が進行する一因となっている。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</si>
</sst>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57</c:v>
                </c:pt>
                <c:pt idx="1">
                  <c:v>57.63</c:v>
                </c:pt>
                <c:pt idx="2">
                  <c:v>59.2</c:v>
                </c:pt>
                <c:pt idx="3">
                  <c:v>59.73</c:v>
                </c:pt>
                <c:pt idx="4">
                  <c:v>60.95</c:v>
                </c:pt>
              </c:numCache>
            </c:numRef>
          </c:val>
          <c:extLst>
            <c:ext xmlns:c16="http://schemas.microsoft.com/office/drawing/2014/chart" uri="{C3380CC4-5D6E-409C-BE32-E72D297353CC}">
              <c16:uniqueId val="{00000000-8379-41BD-81AF-E2C92B376C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8379-41BD-81AF-E2C92B376C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EF-426F-8B2B-B6048F7F7C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D8EF-426F-8B2B-B6048F7F7C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108.01</c:v>
                </c:pt>
                <c:pt idx="1">
                  <c:v>140.06</c:v>
                </c:pt>
                <c:pt idx="2">
                  <c:v>138.15</c:v>
                </c:pt>
                <c:pt idx="3">
                  <c:v>144.07</c:v>
                </c:pt>
                <c:pt idx="4">
                  <c:v>120.41</c:v>
                </c:pt>
              </c:numCache>
            </c:numRef>
          </c:val>
          <c:extLst>
            <c:ext xmlns:c16="http://schemas.microsoft.com/office/drawing/2014/chart" uri="{C3380CC4-5D6E-409C-BE32-E72D297353CC}">
              <c16:uniqueId val="{00000000-F51B-48E2-8328-E6A47AA0B4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F51B-48E2-8328-E6A47AA0B4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53.08</c:v>
                </c:pt>
                <c:pt idx="1">
                  <c:v>52.06</c:v>
                </c:pt>
                <c:pt idx="2">
                  <c:v>52.52</c:v>
                </c:pt>
                <c:pt idx="3">
                  <c:v>72.23</c:v>
                </c:pt>
                <c:pt idx="4">
                  <c:v>72.23</c:v>
                </c:pt>
              </c:numCache>
            </c:numRef>
          </c:val>
          <c:extLst>
            <c:ext xmlns:c16="http://schemas.microsoft.com/office/drawing/2014/chart" uri="{C3380CC4-5D6E-409C-BE32-E72D297353CC}">
              <c16:uniqueId val="{00000000-1D32-4D59-9622-1985BCAF85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1D32-4D59-9622-1985BCAF85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0.69</c:v>
                </c:pt>
                <c:pt idx="1">
                  <c:v>0.19</c:v>
                </c:pt>
                <c:pt idx="2">
                  <c:v>0.26</c:v>
                </c:pt>
                <c:pt idx="3">
                  <c:v>0</c:v>
                </c:pt>
                <c:pt idx="4">
                  <c:v>0</c:v>
                </c:pt>
              </c:numCache>
            </c:numRef>
          </c:val>
          <c:extLst>
            <c:ext xmlns:c16="http://schemas.microsoft.com/office/drawing/2014/chart" uri="{C3380CC4-5D6E-409C-BE32-E72D297353CC}">
              <c16:uniqueId val="{00000000-385B-46EE-BB19-20B4020EAD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385B-46EE-BB19-20B4020EAD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1120.26</c:v>
                </c:pt>
                <c:pt idx="1">
                  <c:v>1525.78</c:v>
                </c:pt>
                <c:pt idx="2">
                  <c:v>1227.8900000000001</c:v>
                </c:pt>
                <c:pt idx="3">
                  <c:v>2080.64</c:v>
                </c:pt>
                <c:pt idx="4">
                  <c:v>1704.93</c:v>
                </c:pt>
              </c:numCache>
            </c:numRef>
          </c:val>
          <c:extLst>
            <c:ext xmlns:c16="http://schemas.microsoft.com/office/drawing/2014/chart" uri="{C3380CC4-5D6E-409C-BE32-E72D297353CC}">
              <c16:uniqueId val="{00000000-1009-455A-A22A-ACEA201EC3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1009-455A-A22A-ACEA201EC3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60.59</c:v>
                </c:pt>
                <c:pt idx="1">
                  <c:v>53.97</c:v>
                </c:pt>
                <c:pt idx="2">
                  <c:v>44.94</c:v>
                </c:pt>
                <c:pt idx="3">
                  <c:v>36.31</c:v>
                </c:pt>
                <c:pt idx="4">
                  <c:v>28.66</c:v>
                </c:pt>
              </c:numCache>
            </c:numRef>
          </c:val>
          <c:extLst>
            <c:ext xmlns:c16="http://schemas.microsoft.com/office/drawing/2014/chart" uri="{C3380CC4-5D6E-409C-BE32-E72D297353CC}">
              <c16:uniqueId val="{00000000-E997-40A1-9AC2-6A96363FE2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E997-40A1-9AC2-6A96363FE2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107.07</c:v>
                </c:pt>
                <c:pt idx="1">
                  <c:v>139.57</c:v>
                </c:pt>
                <c:pt idx="2">
                  <c:v>138.29</c:v>
                </c:pt>
                <c:pt idx="3">
                  <c:v>144.36000000000001</c:v>
                </c:pt>
                <c:pt idx="4">
                  <c:v>120.38</c:v>
                </c:pt>
              </c:numCache>
            </c:numRef>
          </c:val>
          <c:extLst>
            <c:ext xmlns:c16="http://schemas.microsoft.com/office/drawing/2014/chart" uri="{C3380CC4-5D6E-409C-BE32-E72D297353CC}">
              <c16:uniqueId val="{00000000-9B82-4E3C-9885-0748B1BEB2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9B82-4E3C-9885-0748B1BEB2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27.87</c:v>
                </c:pt>
                <c:pt idx="1">
                  <c:v>20.99</c:v>
                </c:pt>
                <c:pt idx="2">
                  <c:v>21.68</c:v>
                </c:pt>
                <c:pt idx="3">
                  <c:v>20.78</c:v>
                </c:pt>
                <c:pt idx="4">
                  <c:v>24.92</c:v>
                </c:pt>
              </c:numCache>
            </c:numRef>
          </c:val>
          <c:extLst>
            <c:ext xmlns:c16="http://schemas.microsoft.com/office/drawing/2014/chart" uri="{C3380CC4-5D6E-409C-BE32-E72D297353CC}">
              <c16:uniqueId val="{00000000-CD3A-48BE-9A71-3359D0C993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CD3A-48BE-9A71-3359D0C993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84.04</c:v>
                </c:pt>
                <c:pt idx="1">
                  <c:v>94.8</c:v>
                </c:pt>
                <c:pt idx="2">
                  <c:v>84.2</c:v>
                </c:pt>
                <c:pt idx="3">
                  <c:v>76.23</c:v>
                </c:pt>
                <c:pt idx="4">
                  <c:v>73.88</c:v>
                </c:pt>
              </c:numCache>
            </c:numRef>
          </c:val>
          <c:extLst>
            <c:ext xmlns:c16="http://schemas.microsoft.com/office/drawing/2014/chart" uri="{C3380CC4-5D6E-409C-BE32-E72D297353CC}">
              <c16:uniqueId val="{00000000-1A9D-47BA-A5D5-1D430FDBC8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1A9D-47BA-A5D5-1D430FDBC8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100</c:v>
                </c:pt>
                <c:pt idx="1">
                  <c:v>97.98</c:v>
                </c:pt>
                <c:pt idx="2">
                  <c:v>95.95</c:v>
                </c:pt>
                <c:pt idx="3">
                  <c:v>94.33</c:v>
                </c:pt>
                <c:pt idx="4">
                  <c:v>94.33</c:v>
                </c:pt>
              </c:numCache>
            </c:numRef>
          </c:val>
          <c:extLst>
            <c:ext xmlns:c16="http://schemas.microsoft.com/office/drawing/2014/chart" uri="{C3380CC4-5D6E-409C-BE32-E72D297353CC}">
              <c16:uniqueId val="{00000000-DB9C-40E4-87AF-7775DBBDCA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DB9C-40E4-87AF-7775DBBDCA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G34" zoomScale="85" zoomScaleNormal="85"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山口県　山陽小野田市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24700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18249</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83.8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23300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108.01</v>
      </c>
      <c r="Y32" s="121"/>
      <c r="Z32" s="121"/>
      <c r="AA32" s="121"/>
      <c r="AB32" s="121"/>
      <c r="AC32" s="121"/>
      <c r="AD32" s="121"/>
      <c r="AE32" s="121"/>
      <c r="AF32" s="121"/>
      <c r="AG32" s="121"/>
      <c r="AH32" s="121"/>
      <c r="AI32" s="121"/>
      <c r="AJ32" s="121"/>
      <c r="AK32" s="121"/>
      <c r="AL32" s="121"/>
      <c r="AM32" s="121"/>
      <c r="AN32" s="121"/>
      <c r="AO32" s="121"/>
      <c r="AP32" s="121"/>
      <c r="AQ32" s="122"/>
      <c r="AR32" s="120">
        <f>データ!U6</f>
        <v>140.06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138.15</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144.07</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120.41</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1120.26</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1525.78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1227.8900000000001</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2080.64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1704.93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60.59</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53.97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44.94</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36.31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28.66</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108.18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114.99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110.04</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110.28</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79.27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75.56</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68.38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66.13</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70.209999999999994</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680.22</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786.06</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771.18</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815.18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808.62</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504.73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450.91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444.01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413.29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408.48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107.07</v>
      </c>
      <c r="Y55" s="121"/>
      <c r="Z55" s="121"/>
      <c r="AA55" s="121"/>
      <c r="AB55" s="121"/>
      <c r="AC55" s="121"/>
      <c r="AD55" s="121"/>
      <c r="AE55" s="121"/>
      <c r="AF55" s="121"/>
      <c r="AG55" s="121"/>
      <c r="AH55" s="121"/>
      <c r="AI55" s="121"/>
      <c r="AJ55" s="121"/>
      <c r="AK55" s="121"/>
      <c r="AL55" s="121"/>
      <c r="AM55" s="121"/>
      <c r="AN55" s="121"/>
      <c r="AO55" s="121"/>
      <c r="AP55" s="121"/>
      <c r="AQ55" s="122"/>
      <c r="AR55" s="120">
        <f>データ!BM6</f>
        <v>139.57</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138.29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144.36000000000001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120.38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27.87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20.99</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21.68</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20.78</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24.92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84.04</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94.8</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84.2</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76.23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73.88</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100</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97.98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95.95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94.33</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94.33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92.2</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103.39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96.49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101.92</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98.05</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34.33</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30.96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33.229999999999997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31.6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33.26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44.05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45.51</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44.67</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41.71</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47.02</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61.85</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64.14</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63.89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64.7</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65.38</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57.63</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59.2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59.73</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60.95</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53.08</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52.06</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52.52</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72.23</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72.23</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0.69</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0.19</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0.26</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52.21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54.51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55.38</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56.07</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32.03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36.58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40.880000000000003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41.24</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39.020000000000003</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0.36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0.12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0.31</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0.03</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ZClBgjoeHImOE3O1Pabmg5dpTSnllnknGUF0ddHg0NotjcRyOge9K+ybWaqEIEJ8Ts8+e0KvoN5G954+VwDjsw==" saltValue="vR80qz4inXDJ4of9Yh+2X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108.01</v>
      </c>
      <c r="U6" s="35">
        <f>U7</f>
        <v>140.06</v>
      </c>
      <c r="V6" s="35">
        <f>V7</f>
        <v>138.15</v>
      </c>
      <c r="W6" s="35">
        <f>W7</f>
        <v>144.07</v>
      </c>
      <c r="X6" s="35">
        <f t="shared" si="3"/>
        <v>120.41</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1120.26</v>
      </c>
      <c r="AQ6" s="35">
        <f>AQ7</f>
        <v>1525.78</v>
      </c>
      <c r="AR6" s="35">
        <f>AR7</f>
        <v>1227.8900000000001</v>
      </c>
      <c r="AS6" s="35">
        <f>AS7</f>
        <v>2080.64</v>
      </c>
      <c r="AT6" s="35">
        <f t="shared" si="3"/>
        <v>1704.93</v>
      </c>
      <c r="AU6" s="35">
        <f t="shared" si="3"/>
        <v>680.22</v>
      </c>
      <c r="AV6" s="35">
        <f t="shared" si="3"/>
        <v>786.06</v>
      </c>
      <c r="AW6" s="35">
        <f t="shared" si="3"/>
        <v>771.18</v>
      </c>
      <c r="AX6" s="35">
        <f t="shared" si="3"/>
        <v>815.18</v>
      </c>
      <c r="AY6" s="35">
        <f t="shared" si="3"/>
        <v>808.62</v>
      </c>
      <c r="AZ6" s="33" t="str">
        <f>IF(AZ7="-","【-】","【"&amp;SUBSTITUTE(TEXT(AZ7,"#,##0.00"),"-","△")&amp;"】")</f>
        <v>【473.00】</v>
      </c>
      <c r="BA6" s="35">
        <f t="shared" si="3"/>
        <v>60.59</v>
      </c>
      <c r="BB6" s="35">
        <f>BB7</f>
        <v>53.97</v>
      </c>
      <c r="BC6" s="35">
        <f>BC7</f>
        <v>44.94</v>
      </c>
      <c r="BD6" s="35">
        <f>BD7</f>
        <v>36.31</v>
      </c>
      <c r="BE6" s="35">
        <f t="shared" si="3"/>
        <v>28.66</v>
      </c>
      <c r="BF6" s="35">
        <f t="shared" si="3"/>
        <v>504.73</v>
      </c>
      <c r="BG6" s="35">
        <f t="shared" si="3"/>
        <v>450.91</v>
      </c>
      <c r="BH6" s="35">
        <f t="shared" si="3"/>
        <v>444.01</v>
      </c>
      <c r="BI6" s="35">
        <f t="shared" si="3"/>
        <v>413.29</v>
      </c>
      <c r="BJ6" s="35">
        <f t="shared" si="3"/>
        <v>408.48</v>
      </c>
      <c r="BK6" s="33" t="str">
        <f>IF(BK7="-","【-】","【"&amp;SUBSTITUTE(TEXT(BK7,"#,##0.00"),"-","△")&amp;"】")</f>
        <v>【233.74】</v>
      </c>
      <c r="BL6" s="35">
        <f t="shared" si="3"/>
        <v>107.07</v>
      </c>
      <c r="BM6" s="35">
        <f>BM7</f>
        <v>139.57</v>
      </c>
      <c r="BN6" s="35">
        <f>BN7</f>
        <v>138.29</v>
      </c>
      <c r="BO6" s="35">
        <f>BO7</f>
        <v>144.36000000000001</v>
      </c>
      <c r="BP6" s="35">
        <f t="shared" si="3"/>
        <v>120.38</v>
      </c>
      <c r="BQ6" s="35">
        <f t="shared" si="3"/>
        <v>92.2</v>
      </c>
      <c r="BR6" s="35">
        <f t="shared" si="3"/>
        <v>103.39</v>
      </c>
      <c r="BS6" s="35">
        <f t="shared" si="3"/>
        <v>96.49</v>
      </c>
      <c r="BT6" s="35">
        <f t="shared" si="3"/>
        <v>101.92</v>
      </c>
      <c r="BU6" s="35">
        <f t="shared" si="3"/>
        <v>98.05</v>
      </c>
      <c r="BV6" s="33" t="str">
        <f>IF(BV7="-","【-】","【"&amp;SUBSTITUTE(TEXT(BV7,"#,##0.00"),"-","△")&amp;"】")</f>
        <v>【106.87】</v>
      </c>
      <c r="BW6" s="35">
        <f t="shared" si="3"/>
        <v>27.87</v>
      </c>
      <c r="BX6" s="35">
        <f>BX7</f>
        <v>20.99</v>
      </c>
      <c r="BY6" s="35">
        <f>BY7</f>
        <v>21.68</v>
      </c>
      <c r="BZ6" s="35">
        <f>BZ7</f>
        <v>20.78</v>
      </c>
      <c r="CA6" s="35">
        <f t="shared" si="3"/>
        <v>24.92</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84.04</v>
      </c>
      <c r="CI6" s="35">
        <f>CI7</f>
        <v>94.8</v>
      </c>
      <c r="CJ6" s="35">
        <f>CJ7</f>
        <v>84.2</v>
      </c>
      <c r="CK6" s="35">
        <f>CK7</f>
        <v>76.23</v>
      </c>
      <c r="CL6" s="35">
        <f t="shared" si="5"/>
        <v>73.88</v>
      </c>
      <c r="CM6" s="35">
        <f t="shared" si="5"/>
        <v>44.05</v>
      </c>
      <c r="CN6" s="35">
        <f t="shared" si="5"/>
        <v>45.51</v>
      </c>
      <c r="CO6" s="35">
        <f t="shared" si="5"/>
        <v>44.67</v>
      </c>
      <c r="CP6" s="35">
        <f t="shared" si="5"/>
        <v>41.71</v>
      </c>
      <c r="CQ6" s="35">
        <f t="shared" si="5"/>
        <v>47.02</v>
      </c>
      <c r="CR6" s="33" t="str">
        <f>IF(CR7="-","【-】","【"&amp;SUBSTITUTE(TEXT(CR7,"#,##0.00"),"-","△")&amp;"】")</f>
        <v>【53.19】</v>
      </c>
      <c r="CS6" s="35">
        <f t="shared" ref="CS6:DB6" si="6">CS7</f>
        <v>100</v>
      </c>
      <c r="CT6" s="35">
        <f>CT7</f>
        <v>97.98</v>
      </c>
      <c r="CU6" s="35">
        <f>CU7</f>
        <v>95.95</v>
      </c>
      <c r="CV6" s="35">
        <f>CV7</f>
        <v>94.33</v>
      </c>
      <c r="CW6" s="35">
        <f t="shared" si="6"/>
        <v>94.33</v>
      </c>
      <c r="CX6" s="35">
        <f t="shared" si="6"/>
        <v>61.85</v>
      </c>
      <c r="CY6" s="35">
        <f t="shared" si="6"/>
        <v>64.14</v>
      </c>
      <c r="CZ6" s="35">
        <f t="shared" si="6"/>
        <v>63.89</v>
      </c>
      <c r="DA6" s="35">
        <f t="shared" si="6"/>
        <v>64.7</v>
      </c>
      <c r="DB6" s="35">
        <f t="shared" si="6"/>
        <v>65.38</v>
      </c>
      <c r="DC6" s="33" t="str">
        <f>IF(DC7="-","【-】","【"&amp;SUBSTITUTE(TEXT(DC7,"#,##0.00"),"-","△")&amp;"】")</f>
        <v>【75.85】</v>
      </c>
      <c r="DD6" s="35">
        <f t="shared" ref="DD6:DM6" si="7">DD7</f>
        <v>57</v>
      </c>
      <c r="DE6" s="35">
        <f>DE7</f>
        <v>57.63</v>
      </c>
      <c r="DF6" s="35">
        <f>DF7</f>
        <v>59.2</v>
      </c>
      <c r="DG6" s="35">
        <f>DG7</f>
        <v>59.73</v>
      </c>
      <c r="DH6" s="35">
        <f t="shared" si="7"/>
        <v>60.95</v>
      </c>
      <c r="DI6" s="35">
        <f t="shared" si="7"/>
        <v>52.21</v>
      </c>
      <c r="DJ6" s="35">
        <f t="shared" si="7"/>
        <v>54.51</v>
      </c>
      <c r="DK6" s="35">
        <f t="shared" si="7"/>
        <v>55.38</v>
      </c>
      <c r="DL6" s="35">
        <f t="shared" si="7"/>
        <v>56.07</v>
      </c>
      <c r="DM6" s="35">
        <f t="shared" si="7"/>
        <v>55.87</v>
      </c>
      <c r="DN6" s="33" t="str">
        <f>IF(DN7="-","【-】","【"&amp;SUBSTITUTE(TEXT(DN7,"#,##0.00"),"-","△")&amp;"】")</f>
        <v>【61.17】</v>
      </c>
      <c r="DO6" s="35">
        <f t="shared" ref="DO6:DX6" si="8">DO7</f>
        <v>53.08</v>
      </c>
      <c r="DP6" s="35">
        <f>DP7</f>
        <v>52.06</v>
      </c>
      <c r="DQ6" s="35">
        <f>DQ7</f>
        <v>52.52</v>
      </c>
      <c r="DR6" s="35">
        <f>DR7</f>
        <v>72.23</v>
      </c>
      <c r="DS6" s="35">
        <f t="shared" si="8"/>
        <v>72.23</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0.69</v>
      </c>
      <c r="EA6" s="35">
        <f>EA7</f>
        <v>0.19</v>
      </c>
      <c r="EB6" s="35">
        <f>EB7</f>
        <v>0.26</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24700</v>
      </c>
      <c r="L7" s="37" t="s">
        <v>96</v>
      </c>
      <c r="M7" s="38">
        <v>1</v>
      </c>
      <c r="N7" s="38">
        <v>18249</v>
      </c>
      <c r="O7" s="39" t="s">
        <v>97</v>
      </c>
      <c r="P7" s="39">
        <v>83.8</v>
      </c>
      <c r="Q7" s="38">
        <v>3</v>
      </c>
      <c r="R7" s="38">
        <v>23300</v>
      </c>
      <c r="S7" s="37" t="s">
        <v>98</v>
      </c>
      <c r="T7" s="40">
        <v>108.01</v>
      </c>
      <c r="U7" s="40">
        <v>140.06</v>
      </c>
      <c r="V7" s="40">
        <v>138.15</v>
      </c>
      <c r="W7" s="40">
        <v>144.07</v>
      </c>
      <c r="X7" s="40">
        <v>120.41</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1120.26</v>
      </c>
      <c r="AQ7" s="40">
        <v>1525.78</v>
      </c>
      <c r="AR7" s="40">
        <v>1227.8900000000001</v>
      </c>
      <c r="AS7" s="40">
        <v>2080.64</v>
      </c>
      <c r="AT7" s="40">
        <v>1704.93</v>
      </c>
      <c r="AU7" s="40">
        <v>680.22</v>
      </c>
      <c r="AV7" s="40">
        <v>786.06</v>
      </c>
      <c r="AW7" s="40">
        <v>771.18</v>
      </c>
      <c r="AX7" s="40">
        <v>815.18</v>
      </c>
      <c r="AY7" s="40">
        <v>808.62</v>
      </c>
      <c r="AZ7" s="40">
        <v>473</v>
      </c>
      <c r="BA7" s="40">
        <v>60.59</v>
      </c>
      <c r="BB7" s="40">
        <v>53.97</v>
      </c>
      <c r="BC7" s="40">
        <v>44.94</v>
      </c>
      <c r="BD7" s="40">
        <v>36.31</v>
      </c>
      <c r="BE7" s="40">
        <v>28.66</v>
      </c>
      <c r="BF7" s="40">
        <v>504.73</v>
      </c>
      <c r="BG7" s="40">
        <v>450.91</v>
      </c>
      <c r="BH7" s="40">
        <v>444.01</v>
      </c>
      <c r="BI7" s="40">
        <v>413.29</v>
      </c>
      <c r="BJ7" s="40">
        <v>408.48</v>
      </c>
      <c r="BK7" s="40">
        <v>233.74</v>
      </c>
      <c r="BL7" s="40">
        <v>107.07</v>
      </c>
      <c r="BM7" s="40">
        <v>139.57</v>
      </c>
      <c r="BN7" s="40">
        <v>138.29</v>
      </c>
      <c r="BO7" s="40">
        <v>144.36000000000001</v>
      </c>
      <c r="BP7" s="40">
        <v>120.38</v>
      </c>
      <c r="BQ7" s="40">
        <v>92.2</v>
      </c>
      <c r="BR7" s="40">
        <v>103.39</v>
      </c>
      <c r="BS7" s="40">
        <v>96.49</v>
      </c>
      <c r="BT7" s="40">
        <v>101.92</v>
      </c>
      <c r="BU7" s="40">
        <v>98.05</v>
      </c>
      <c r="BV7" s="40">
        <v>106.87</v>
      </c>
      <c r="BW7" s="40">
        <v>27.87</v>
      </c>
      <c r="BX7" s="40">
        <v>20.99</v>
      </c>
      <c r="BY7" s="40">
        <v>21.68</v>
      </c>
      <c r="BZ7" s="40">
        <v>20.78</v>
      </c>
      <c r="CA7" s="40">
        <v>24.92</v>
      </c>
      <c r="CB7" s="40">
        <v>34.33</v>
      </c>
      <c r="CC7" s="40">
        <v>30.96</v>
      </c>
      <c r="CD7" s="40">
        <v>33.229999999999997</v>
      </c>
      <c r="CE7" s="40">
        <v>31.6</v>
      </c>
      <c r="CF7" s="40">
        <v>33.26</v>
      </c>
      <c r="CG7" s="40">
        <v>20.260000000000002</v>
      </c>
      <c r="CH7" s="40">
        <v>84.04</v>
      </c>
      <c r="CI7" s="40">
        <v>94.8</v>
      </c>
      <c r="CJ7" s="40">
        <v>84.2</v>
      </c>
      <c r="CK7" s="40">
        <v>76.23</v>
      </c>
      <c r="CL7" s="40">
        <v>73.88</v>
      </c>
      <c r="CM7" s="40">
        <v>44.05</v>
      </c>
      <c r="CN7" s="40">
        <v>45.51</v>
      </c>
      <c r="CO7" s="40">
        <v>44.67</v>
      </c>
      <c r="CP7" s="40">
        <v>41.71</v>
      </c>
      <c r="CQ7" s="40">
        <v>47.02</v>
      </c>
      <c r="CR7" s="40">
        <v>53.19</v>
      </c>
      <c r="CS7" s="40">
        <v>100</v>
      </c>
      <c r="CT7" s="40">
        <v>97.98</v>
      </c>
      <c r="CU7" s="40">
        <v>95.95</v>
      </c>
      <c r="CV7" s="40">
        <v>94.33</v>
      </c>
      <c r="CW7" s="40">
        <v>94.33</v>
      </c>
      <c r="CX7" s="40">
        <v>61.85</v>
      </c>
      <c r="CY7" s="40">
        <v>64.14</v>
      </c>
      <c r="CZ7" s="40">
        <v>63.89</v>
      </c>
      <c r="DA7" s="40">
        <v>64.7</v>
      </c>
      <c r="DB7" s="40">
        <v>65.38</v>
      </c>
      <c r="DC7" s="40">
        <v>75.849999999999994</v>
      </c>
      <c r="DD7" s="40">
        <v>57</v>
      </c>
      <c r="DE7" s="40">
        <v>57.63</v>
      </c>
      <c r="DF7" s="40">
        <v>59.2</v>
      </c>
      <c r="DG7" s="40">
        <v>59.73</v>
      </c>
      <c r="DH7" s="40">
        <v>60.95</v>
      </c>
      <c r="DI7" s="40">
        <v>52.21</v>
      </c>
      <c r="DJ7" s="40">
        <v>54.51</v>
      </c>
      <c r="DK7" s="40">
        <v>55.38</v>
      </c>
      <c r="DL7" s="40">
        <v>56.07</v>
      </c>
      <c r="DM7" s="40">
        <v>55.87</v>
      </c>
      <c r="DN7" s="40">
        <v>61.17</v>
      </c>
      <c r="DO7" s="40">
        <v>53.08</v>
      </c>
      <c r="DP7" s="40">
        <v>52.06</v>
      </c>
      <c r="DQ7" s="40">
        <v>52.52</v>
      </c>
      <c r="DR7" s="40">
        <v>72.23</v>
      </c>
      <c r="DS7" s="40">
        <v>72.23</v>
      </c>
      <c r="DT7" s="40">
        <v>32.03</v>
      </c>
      <c r="DU7" s="40">
        <v>36.58</v>
      </c>
      <c r="DV7" s="40">
        <v>40.880000000000003</v>
      </c>
      <c r="DW7" s="40">
        <v>41.24</v>
      </c>
      <c r="DX7" s="40">
        <v>39.020000000000003</v>
      </c>
      <c r="DY7" s="40">
        <v>49.58</v>
      </c>
      <c r="DZ7" s="40">
        <v>0.69</v>
      </c>
      <c r="EA7" s="40">
        <v>0.19</v>
      </c>
      <c r="EB7" s="40">
        <v>0.26</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108.01</v>
      </c>
      <c r="V11" s="48">
        <f>IF(U6="-",NA(),U6)</f>
        <v>140.06</v>
      </c>
      <c r="W11" s="48">
        <f>IF(V6="-",NA(),V6)</f>
        <v>138.15</v>
      </c>
      <c r="X11" s="48">
        <f>IF(W6="-",NA(),W6)</f>
        <v>144.07</v>
      </c>
      <c r="Y11" s="48">
        <f>IF(X6="-",NA(),X6)</f>
        <v>120.41</v>
      </c>
      <c r="AE11" s="47" t="s">
        <v>23</v>
      </c>
      <c r="AF11" s="48">
        <f>IF(AE6="-",NA(),AE6)</f>
        <v>0</v>
      </c>
      <c r="AG11" s="48">
        <f>IF(AF6="-",NA(),AF6)</f>
        <v>0</v>
      </c>
      <c r="AH11" s="48">
        <f>IF(AG6="-",NA(),AG6)</f>
        <v>0</v>
      </c>
      <c r="AI11" s="48">
        <f>IF(AH6="-",NA(),AH6)</f>
        <v>0</v>
      </c>
      <c r="AJ11" s="48">
        <f>IF(AI6="-",NA(),AI6)</f>
        <v>0</v>
      </c>
      <c r="AP11" s="47" t="s">
        <v>23</v>
      </c>
      <c r="AQ11" s="48">
        <f>IF(AP6="-",NA(),AP6)</f>
        <v>1120.26</v>
      </c>
      <c r="AR11" s="48">
        <f>IF(AQ6="-",NA(),AQ6)</f>
        <v>1525.78</v>
      </c>
      <c r="AS11" s="48">
        <f>IF(AR6="-",NA(),AR6)</f>
        <v>1227.8900000000001</v>
      </c>
      <c r="AT11" s="48">
        <f>IF(AS6="-",NA(),AS6)</f>
        <v>2080.64</v>
      </c>
      <c r="AU11" s="48">
        <f>IF(AT6="-",NA(),AT6)</f>
        <v>1704.93</v>
      </c>
      <c r="BA11" s="47" t="s">
        <v>23</v>
      </c>
      <c r="BB11" s="48">
        <f>IF(BA6="-",NA(),BA6)</f>
        <v>60.59</v>
      </c>
      <c r="BC11" s="48">
        <f>IF(BB6="-",NA(),BB6)</f>
        <v>53.97</v>
      </c>
      <c r="BD11" s="48">
        <f>IF(BC6="-",NA(),BC6)</f>
        <v>44.94</v>
      </c>
      <c r="BE11" s="48">
        <f>IF(BD6="-",NA(),BD6)</f>
        <v>36.31</v>
      </c>
      <c r="BF11" s="48">
        <f>IF(BE6="-",NA(),BE6)</f>
        <v>28.66</v>
      </c>
      <c r="BL11" s="47" t="s">
        <v>23</v>
      </c>
      <c r="BM11" s="48">
        <f>IF(BL6="-",NA(),BL6)</f>
        <v>107.07</v>
      </c>
      <c r="BN11" s="48">
        <f>IF(BM6="-",NA(),BM6)</f>
        <v>139.57</v>
      </c>
      <c r="BO11" s="48">
        <f>IF(BN6="-",NA(),BN6)</f>
        <v>138.29</v>
      </c>
      <c r="BP11" s="48">
        <f>IF(BO6="-",NA(),BO6)</f>
        <v>144.36000000000001</v>
      </c>
      <c r="BQ11" s="48">
        <f>IF(BP6="-",NA(),BP6)</f>
        <v>120.38</v>
      </c>
      <c r="BW11" s="47" t="s">
        <v>23</v>
      </c>
      <c r="BX11" s="48">
        <f>IF(BW6="-",NA(),BW6)</f>
        <v>27.87</v>
      </c>
      <c r="BY11" s="48">
        <f>IF(BX6="-",NA(),BX6)</f>
        <v>20.99</v>
      </c>
      <c r="BZ11" s="48">
        <f>IF(BY6="-",NA(),BY6)</f>
        <v>21.68</v>
      </c>
      <c r="CA11" s="48">
        <f>IF(BZ6="-",NA(),BZ6)</f>
        <v>20.78</v>
      </c>
      <c r="CB11" s="48">
        <f>IF(CA6="-",NA(),CA6)</f>
        <v>24.92</v>
      </c>
      <c r="CH11" s="47" t="s">
        <v>23</v>
      </c>
      <c r="CI11" s="48">
        <f>IF(CH6="-",NA(),CH6)</f>
        <v>84.04</v>
      </c>
      <c r="CJ11" s="48">
        <f>IF(CI6="-",NA(),CI6)</f>
        <v>94.8</v>
      </c>
      <c r="CK11" s="48">
        <f>IF(CJ6="-",NA(),CJ6)</f>
        <v>84.2</v>
      </c>
      <c r="CL11" s="48">
        <f>IF(CK6="-",NA(),CK6)</f>
        <v>76.23</v>
      </c>
      <c r="CM11" s="48">
        <f>IF(CL6="-",NA(),CL6)</f>
        <v>73.88</v>
      </c>
      <c r="CS11" s="47" t="s">
        <v>23</v>
      </c>
      <c r="CT11" s="48">
        <f>IF(CS6="-",NA(),CS6)</f>
        <v>100</v>
      </c>
      <c r="CU11" s="48">
        <f>IF(CT6="-",NA(),CT6)</f>
        <v>97.98</v>
      </c>
      <c r="CV11" s="48">
        <f>IF(CU6="-",NA(),CU6)</f>
        <v>95.95</v>
      </c>
      <c r="CW11" s="48">
        <f>IF(CV6="-",NA(),CV6)</f>
        <v>94.33</v>
      </c>
      <c r="CX11" s="48">
        <f>IF(CW6="-",NA(),CW6)</f>
        <v>94.33</v>
      </c>
      <c r="DD11" s="47" t="s">
        <v>23</v>
      </c>
      <c r="DE11" s="48">
        <f>IF(DD6="-",NA(),DD6)</f>
        <v>57</v>
      </c>
      <c r="DF11" s="48">
        <f>IF(DE6="-",NA(),DE6)</f>
        <v>57.63</v>
      </c>
      <c r="DG11" s="48">
        <f>IF(DF6="-",NA(),DF6)</f>
        <v>59.2</v>
      </c>
      <c r="DH11" s="48">
        <f>IF(DG6="-",NA(),DG6)</f>
        <v>59.73</v>
      </c>
      <c r="DI11" s="48">
        <f>IF(DH6="-",NA(),DH6)</f>
        <v>60.95</v>
      </c>
      <c r="DO11" s="47" t="s">
        <v>23</v>
      </c>
      <c r="DP11" s="48">
        <f>IF(DO6="-",NA(),DO6)</f>
        <v>53.08</v>
      </c>
      <c r="DQ11" s="48">
        <f>IF(DP6="-",NA(),DP6)</f>
        <v>52.06</v>
      </c>
      <c r="DR11" s="48">
        <f>IF(DQ6="-",NA(),DQ6)</f>
        <v>52.52</v>
      </c>
      <c r="DS11" s="48">
        <f>IF(DR6="-",NA(),DR6)</f>
        <v>72.23</v>
      </c>
      <c r="DT11" s="48">
        <f>IF(DS6="-",NA(),DS6)</f>
        <v>72.23</v>
      </c>
      <c r="DZ11" s="47" t="s">
        <v>23</v>
      </c>
      <c r="EA11" s="48">
        <f>IF(DZ6="-",NA(),DZ6)</f>
        <v>0.69</v>
      </c>
      <c r="EB11" s="48">
        <f>IF(EA6="-",NA(),EA6)</f>
        <v>0.19</v>
      </c>
      <c r="EC11" s="48">
        <f>IF(EB6="-",NA(),EB6)</f>
        <v>0.26</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2024-01-26T06:04:06Z</cp:lastPrinted>
  <dcterms:created xsi:type="dcterms:W3CDTF">2023-12-05T01:32:29Z</dcterms:created>
  <dcterms:modified xsi:type="dcterms:W3CDTF">2024-01-30T01:11:41Z</dcterms:modified>
  <cp:category/>
</cp:coreProperties>
</file>