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4\20230125_（処理中）公営企業に係る経営比較分析表（令和３年度決算）の分析等について\"/>
    </mc:Choice>
  </mc:AlternateContent>
  <workbookProtection workbookAlgorithmName="SHA-512" workbookHashValue="uphIstdOXH/uEIvOv7LccmjFgO44hackitz9IiNin308P6DNch9VTI61++THMgQSm9Uunlt9Al3U92T4ESWvdA==" workbookSaltValue="YLGOqLCXeqJ6LHaI7a4r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<sst xmlns="http://schemas.openxmlformats.org/spreadsheetml/2006/main" count="236" uniqueCount="123">
  <si>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</si>
  <si>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</si>
  <si>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</si>
  <si>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</si>
  <si>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</si>
  <si>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</si>
  <si>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</si>
  <si>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</si>
  <si>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</si>
  <si>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</si>
  <si>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</si>
  <si>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</si>
  <si>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</si>
  <si>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</si>
  <si>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</si>
  <si>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</si>
  <si>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</si>
  <si>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</si>
  <si>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</si>
  <si>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</si>
  <si>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</si>
  <si>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</si>
  <si>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</si>
  <si>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</si>
  <si>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</si>
  <si>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</si>
  <si>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</si>
  <si>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</si>
  <si>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</si>
  <si>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</si>
  <si>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</si>
  <si>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</si>
  <si>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</si>
  <si>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</si>
  <si>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</si>
  <si>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</si>
  <si>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</si>
  <si>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</si>
  <si>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</si>
  <si>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</si>
  <si>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</si>
  <si>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</si>
  <si>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</si>
  <si>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</si>
  <si>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</si>
  <si>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</si>
  <si>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</si>
  <si>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</si>
  <si>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</si>
  <si>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</si>
  <si>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</si>
  <si>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</si>
  <si>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</si>
  <si>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</si>
  <si>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</si>
  <si>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</si>
  <si>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</si>
  <si>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</si>
  <si>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</si>
  <si>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</si>
  <si>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</si>
  <si>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</si>
  <si>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</si>
  <si>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</si>
  <si>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</si>
  <si>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</si>
  <si>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</si>
  <si>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</si>
  <si>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</si>
  <si>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</si>
  <si>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</si>
  <si>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</si>
  <si>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</si>
  <si>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</si>
  <si>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</si>
  <si>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</si>
  <si>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</si>
  <si>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</si>
  <si>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</si>
  <si>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</si>
  <si>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</si>
  <si>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</si>
  <si>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</si>
  <si>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</si>
  <si>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</si>
  <si>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</si>
  <si>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</si>
  <si>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</si>
  <si>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</si>
  <si>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</si>
  <si>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</si>
  <si>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</si>
  <si>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</si>
  <si>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</si>
  <si>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</si>
  <si>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</si>
  <si>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</si>
  <si>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</si>
  <si>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</si>
  <si>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</si>
  <si>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</si>
  <si>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</si>
  <si>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</si>
  <si>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</si>
  <si>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</si>
  <si>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</si>
  <si>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</si>
  <si>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</si>
  <si>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</si>
  <si>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</si>
  <si>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</si>
  <si>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</si>
  <si>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</si>
  <si>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</si>
  <si>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</si>
  <si>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</si>
  <si>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</si>
  <si>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</si>
  <si>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</si>
  <si>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</si>
  <si>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収益収支比率については、一般会計からの繰入金により、収益的収支を均衡させており、100％となった。
　経費回収率については、類似団体平均より低く、利用料金で回収すべき経費を利用料金で賄えていない状況である。本来であれば経費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t>
    <phoneticPr fontId="4"/>
  </si>
  <si>
    <t xml:space="preserve"> 施設の稼働開始から30年以上経過しており、長寿命化計画策定調査により施設の老朽化を随所に確認した。人口増加を見込むことが困難な状況であることから、管渠の更新や老朽化対策等機能保全コストを平準化する必要がある。</t>
    <phoneticPr fontId="4"/>
  </si>
  <si>
    <t>　離島における衛生的で快適な生活環境を確保するためにこの施設は必要不可欠であるが、島の人口が年々減少していることから使用料収入の増加は見込めず、施設利用率の向上も見込めない。また、この施設は島内で下水処理を完結しているため、事業の広域化は困難であると考えられる。今後は法適用事業への移行に向け準備を進めていく。</t>
    <rPh sb="131" eb="133">
      <t>コンゴ</t>
    </rPh>
    <rPh sb="134" eb="135">
      <t>ホウ</t>
    </rPh>
    <rPh sb="135" eb="137">
      <t>テキヨウ</t>
    </rPh>
    <rPh sb="137" eb="139">
      <t>ジギョウ</t>
    </rPh>
    <rPh sb="141" eb="143">
      <t>イコウ</t>
    </rPh>
    <rPh sb="144" eb="145">
      <t>ム</t>
    </rPh>
    <rPh sb="146" eb="148">
      <t>ジュンビ</t>
    </rPh>
    <rPh sb="149" eb="15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</si>
</sst>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E1-4D43-B6F6-2BA9F2088F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50E1-4D43-B6F6-2BA9F2088F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44.67</c:v>
                </c:pt>
                <c:pt idx="1">
                  <c:v>41.33</c:v>
                </c:pt>
                <c:pt idx="2">
                  <c:v>37.33</c:v>
                </c:pt>
                <c:pt idx="3">
                  <c:v>42</c:v>
                </c:pt>
                <c:pt idx="4">
                  <c:v>84</c:v>
                </c:pt>
              </c:numCache>
            </c:numRef>
          </c:val>
          <c:extLst>
            <c:ext xmlns:c16="http://schemas.microsoft.com/office/drawing/2014/chart" uri="{C3380CC4-5D6E-409C-BE32-E72D297353CC}">
              <c16:uniqueId val="{00000000-B3B8-45D0-BAF5-1F554D546E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B3B8-45D0-BAF5-1F554D546E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95.96</c:v>
                </c:pt>
                <c:pt idx="1">
                  <c:v>95.6</c:v>
                </c:pt>
                <c:pt idx="2">
                  <c:v>95.24</c:v>
                </c:pt>
                <c:pt idx="3">
                  <c:v>95.24</c:v>
                </c:pt>
                <c:pt idx="4">
                  <c:v>94.81</c:v>
                </c:pt>
              </c:numCache>
            </c:numRef>
          </c:val>
          <c:extLst>
            <c:ext xmlns:c16="http://schemas.microsoft.com/office/drawing/2014/chart" uri="{C3380CC4-5D6E-409C-BE32-E72D297353CC}">
              <c16:uniqueId val="{00000000-8AB7-4991-88C2-4A4DCA9A23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8AB7-4991-88C2-4A4DCA9A23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D7-41D2-9761-4A8D8CE21B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7-41D2-9761-4A8D8CE21B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0-47B2-997E-0757BD02DC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0-47B2-997E-0757BD02DC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3-4A85-903A-AAD56AC082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3-4A85-903A-AAD56AC082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4-4B9F-9C40-CF33C5C60B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4-4B9F-9C40-CF33C5C60B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7-4035-990A-5C0A54D38B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7-4035-990A-5C0A54D38B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D-4A68-B6D8-0D1394D3E2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A20D-4A68-B6D8-0D1394D3E2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28.37</c:v>
                </c:pt>
                <c:pt idx="1">
                  <c:v>28.36</c:v>
                </c:pt>
                <c:pt idx="2">
                  <c:v>25.79</c:v>
                </c:pt>
                <c:pt idx="3">
                  <c:v>27.01</c:v>
                </c:pt>
                <c:pt idx="4">
                  <c:v>25.94</c:v>
                </c:pt>
              </c:numCache>
            </c:numRef>
          </c:val>
          <c:extLst>
            <c:ext xmlns:c16="http://schemas.microsoft.com/office/drawing/2014/chart" uri="{C3380CC4-5D6E-409C-BE32-E72D297353CC}">
              <c16:uniqueId val="{00000000-1FDD-4757-A8E3-2CB13F2875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1FDD-4757-A8E3-2CB13F2875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790.4</c:v>
                </c:pt>
                <c:pt idx="1">
                  <c:v>795.1</c:v>
                </c:pt>
                <c:pt idx="2">
                  <c:v>889.23</c:v>
                </c:pt>
                <c:pt idx="3">
                  <c:v>902.42</c:v>
                </c:pt>
                <c:pt idx="4">
                  <c:v>975.27</c:v>
                </c:pt>
              </c:numCache>
            </c:numRef>
          </c:val>
          <c:extLst>
            <c:ext xmlns:c16="http://schemas.microsoft.com/office/drawing/2014/chart" uri="{C3380CC4-5D6E-409C-BE32-E72D297353CC}">
              <c16:uniqueId val="{00000000-4122-4AC7-9D6C-917FAA266B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4122-4AC7-9D6C-917FAA266B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山口県　防府市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H1</v>
      </c>
      <c r="X8" s="66"/>
      <c r="Y8" s="66"/>
      <c r="Z8" s="66"/>
      <c r="AA8" s="66"/>
      <c r="AB8" s="66"/>
      <c r="AC8" s="66"/>
      <c r="AD8" s="67" t="str">
        <f>データ!$M$6</f>
        <v>非設置</v>
      </c>
      <c r="AE8" s="67"/>
      <c r="AF8" s="67"/>
      <c r="AG8" s="67"/>
      <c r="AH8" s="67"/>
      <c r="AI8" s="67"/>
      <c r="AJ8" s="67"/>
      <c r="AK8" s="3"/>
      <c r="AL8" s="55">
        <f>データ!S6</f>
        <v>114427</v>
      </c>
      <c r="AM8" s="55"/>
      <c r="AN8" s="55"/>
      <c r="AO8" s="55"/>
      <c r="AP8" s="55"/>
      <c r="AQ8" s="55"/>
      <c r="AR8" s="55"/>
      <c r="AS8" s="55"/>
      <c r="AT8" s="54">
        <f>データ!T6</f>
        <v>189.37</v>
      </c>
      <c r="AU8" s="54"/>
      <c r="AV8" s="54"/>
      <c r="AW8" s="54"/>
      <c r="AX8" s="54"/>
      <c r="AY8" s="54"/>
      <c r="AZ8" s="54"/>
      <c r="BA8" s="54"/>
      <c r="BB8" s="54">
        <f>データ!U6</f>
        <v>604.25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7.0000000000000007E-2</v>
      </c>
      <c r="Q10" s="54"/>
      <c r="R10" s="54"/>
      <c r="S10" s="54"/>
      <c r="T10" s="54"/>
      <c r="U10" s="54"/>
      <c r="V10" s="54"/>
      <c r="W10" s="54">
        <f>データ!Q6</f>
        <v>16.399999999999999</v>
      </c>
      <c r="X10" s="54"/>
      <c r="Y10" s="54"/>
      <c r="Z10" s="54"/>
      <c r="AA10" s="54"/>
      <c r="AB10" s="54"/>
      <c r="AC10" s="54"/>
      <c r="AD10" s="55">
        <f>データ!R6</f>
        <v>2750</v>
      </c>
      <c r="AE10" s="55"/>
      <c r="AF10" s="55"/>
      <c r="AG10" s="55"/>
      <c r="AH10" s="55"/>
      <c r="AI10" s="55"/>
      <c r="AJ10" s="55"/>
      <c r="AK10" s="2"/>
      <c r="AL10" s="55">
        <f>データ!V6</f>
        <v>77</v>
      </c>
      <c r="AM10" s="55"/>
      <c r="AN10" s="55"/>
      <c r="AO10" s="55"/>
      <c r="AP10" s="55"/>
      <c r="AQ10" s="55"/>
      <c r="AR10" s="55"/>
      <c r="AS10" s="55"/>
      <c r="AT10" s="54">
        <f>データ!W6</f>
        <v>0.09</v>
      </c>
      <c r="AU10" s="54"/>
      <c r="AV10" s="54"/>
      <c r="AW10" s="54"/>
      <c r="AX10" s="54"/>
      <c r="AY10" s="54"/>
      <c r="AZ10" s="54"/>
      <c r="BA10" s="54"/>
      <c r="BB10" s="54">
        <f>データ!X6</f>
        <v>855.56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45</v>
      </c>
      <c r="N86" s="12" t="s">
        <v>45</v>
      </c>
      <c r="O86" s="12" t="str">
        <f>データ!EO6</f>
        <v>【0.01】</v>
      </c>
    </row>
  </sheetData>
  <sheetProtection algorithmName="SHA-512" hashValue="tvtt1zyDaM/xXG4nIFK+jWWSR5k3rCYxJ9sgvd3Nmx1ssC/piMujzmXbYZmN1GX2qYPq117jwM6qlvNCem6WFg==" saltValue="56JcN3d15LS8gQ16nd+T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352063</v>
      </c>
      <c r="D6" s="19">
        <f t="shared" si="3"/>
        <v>47</v>
      </c>
      <c r="E6" s="19">
        <f t="shared" si="3"/>
        <v>17</v>
      </c>
      <c r="F6" s="19">
        <f t="shared" si="3"/>
        <v>6</v>
      </c>
      <c r="G6" s="19">
        <f t="shared" si="3"/>
        <v>0</v>
      </c>
      <c r="H6" s="19" t="str">
        <f t="shared" si="3"/>
        <v>山口県　防府市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7.0000000000000007E-2</v>
      </c>
      <c r="Q6" s="20">
        <f t="shared" si="3"/>
        <v>16.399999999999999</v>
      </c>
      <c r="R6" s="20">
        <f t="shared" si="3"/>
        <v>2750</v>
      </c>
      <c r="S6" s="20">
        <f t="shared" si="3"/>
        <v>114427</v>
      </c>
      <c r="T6" s="20">
        <f t="shared" si="3"/>
        <v>189.37</v>
      </c>
      <c r="U6" s="20">
        <f t="shared" si="3"/>
        <v>604.25</v>
      </c>
      <c r="V6" s="20">
        <f t="shared" si="3"/>
        <v>77</v>
      </c>
      <c r="W6" s="20">
        <f t="shared" si="3"/>
        <v>0.09</v>
      </c>
      <c r="X6" s="20">
        <f t="shared" si="3"/>
        <v>855.56</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28.37</v>
      </c>
      <c r="BR6" s="21">
        <f t="shared" ref="BR6:BZ6" si="8">IF(BR7="",NA(),BR7)</f>
        <v>28.36</v>
      </c>
      <c r="BS6" s="21">
        <f t="shared" si="8"/>
        <v>25.79</v>
      </c>
      <c r="BT6" s="21">
        <f t="shared" si="8"/>
        <v>27.01</v>
      </c>
      <c r="BU6" s="21">
        <f t="shared" si="8"/>
        <v>25.94</v>
      </c>
      <c r="BV6" s="21">
        <f t="shared" si="8"/>
        <v>53.03</v>
      </c>
      <c r="BW6" s="21">
        <f t="shared" si="8"/>
        <v>51.07</v>
      </c>
      <c r="BX6" s="21">
        <f t="shared" si="8"/>
        <v>56.93</v>
      </c>
      <c r="BY6" s="21">
        <f t="shared" si="8"/>
        <v>49.44</v>
      </c>
      <c r="BZ6" s="21">
        <f t="shared" si="8"/>
        <v>54.39</v>
      </c>
      <c r="CA6" s="20" t="str">
        <f>IF(CA7="","",IF(CA7="-","【-】","【"&amp;SUBSTITUTE(TEXT(CA7,"#,##0.00"),"-","△")&amp;"】"))</f>
        <v>【44.22】</v>
      </c>
      <c r="CB6" s="21">
        <f>IF(CB7="",NA(),CB7)</f>
        <v>790.4</v>
      </c>
      <c r="CC6" s="21">
        <f t="shared" ref="CC6:CK6" si="9">IF(CC7="",NA(),CC7)</f>
        <v>795.1</v>
      </c>
      <c r="CD6" s="21">
        <f t="shared" si="9"/>
        <v>889.23</v>
      </c>
      <c r="CE6" s="21">
        <f t="shared" si="9"/>
        <v>902.42</v>
      </c>
      <c r="CF6" s="21">
        <f t="shared" si="9"/>
        <v>975.27</v>
      </c>
      <c r="CG6" s="21">
        <f t="shared" si="9"/>
        <v>301.77</v>
      </c>
      <c r="CH6" s="21">
        <f t="shared" si="9"/>
        <v>314.68</v>
      </c>
      <c r="CI6" s="21">
        <f t="shared" si="9"/>
        <v>300.17</v>
      </c>
      <c r="CJ6" s="21">
        <f t="shared" si="9"/>
        <v>343.49</v>
      </c>
      <c r="CK6" s="21">
        <f t="shared" si="9"/>
        <v>318.06</v>
      </c>
      <c r="CL6" s="20" t="str">
        <f>IF(CL7="","",IF(CL7="-","【-】","【"&amp;SUBSTITUTE(TEXT(CL7,"#,##0.00"),"-","△")&amp;"】"))</f>
        <v>【392.85】</v>
      </c>
      <c r="CM6" s="21">
        <f>IF(CM7="",NA(),CM7)</f>
        <v>44.67</v>
      </c>
      <c r="CN6" s="21">
        <f t="shared" ref="CN6:CV6" si="10">IF(CN7="",NA(),CN7)</f>
        <v>41.33</v>
      </c>
      <c r="CO6" s="21">
        <f t="shared" si="10"/>
        <v>37.33</v>
      </c>
      <c r="CP6" s="21">
        <f t="shared" si="10"/>
        <v>42</v>
      </c>
      <c r="CQ6" s="21">
        <f t="shared" si="10"/>
        <v>84</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95.96</v>
      </c>
      <c r="CY6" s="21">
        <f t="shared" ref="CY6:DG6" si="11">IF(CY7="",NA(),CY7)</f>
        <v>95.6</v>
      </c>
      <c r="CZ6" s="21">
        <f t="shared" si="11"/>
        <v>95.24</v>
      </c>
      <c r="DA6" s="21">
        <f t="shared" si="11"/>
        <v>95.24</v>
      </c>
      <c r="DB6" s="21">
        <f t="shared" si="11"/>
        <v>94.81</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15">
      <c r="A7" s="14"/>
      <c r="B7" s="23">
        <v>2021</v>
      </c>
      <c r="C7" s="23">
        <v>352063</v>
      </c>
      <c r="D7" s="23">
        <v>47</v>
      </c>
      <c r="E7" s="23">
        <v>17</v>
      </c>
      <c r="F7" s="23">
        <v>6</v>
      </c>
      <c r="G7" s="23">
        <v>0</v>
      </c>
      <c r="H7" s="23" t="s">
        <v>99</v>
      </c>
      <c r="I7" s="23" t="s">
        <v>100</v>
      </c>
      <c r="J7" s="23" t="s">
        <v>101</v>
      </c>
      <c r="K7" s="23" t="s">
        <v>102</v>
      </c>
      <c r="L7" s="23" t="s">
        <v>103</v>
      </c>
      <c r="M7" s="23" t="s">
        <v>104</v>
      </c>
      <c r="N7" s="24" t="s">
        <v>105</v>
      </c>
      <c r="O7" s="24" t="s">
        <v>106</v>
      </c>
      <c r="P7" s="24">
        <v>7.0000000000000007E-2</v>
      </c>
      <c r="Q7" s="24">
        <v>16.399999999999999</v>
      </c>
      <c r="R7" s="24">
        <v>2750</v>
      </c>
      <c r="S7" s="24">
        <v>114427</v>
      </c>
      <c r="T7" s="24">
        <v>189.37</v>
      </c>
      <c r="U7" s="24">
        <v>604.25</v>
      </c>
      <c r="V7" s="24">
        <v>77</v>
      </c>
      <c r="W7" s="24">
        <v>0.09</v>
      </c>
      <c r="X7" s="24">
        <v>855.56</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169.47</v>
      </c>
      <c r="BL7" s="24">
        <v>512.88</v>
      </c>
      <c r="BM7" s="24">
        <v>641.42999999999995</v>
      </c>
      <c r="BN7" s="24">
        <v>807.81</v>
      </c>
      <c r="BO7" s="24">
        <v>733.23</v>
      </c>
      <c r="BP7" s="24">
        <v>974.72</v>
      </c>
      <c r="BQ7" s="24">
        <v>28.37</v>
      </c>
      <c r="BR7" s="24">
        <v>28.36</v>
      </c>
      <c r="BS7" s="24">
        <v>25.79</v>
      </c>
      <c r="BT7" s="24">
        <v>27.01</v>
      </c>
      <c r="BU7" s="24">
        <v>25.94</v>
      </c>
      <c r="BV7" s="24">
        <v>53.03</v>
      </c>
      <c r="BW7" s="24">
        <v>51.07</v>
      </c>
      <c r="BX7" s="24">
        <v>56.93</v>
      </c>
      <c r="BY7" s="24">
        <v>49.44</v>
      </c>
      <c r="BZ7" s="24">
        <v>54.39</v>
      </c>
      <c r="CA7" s="24">
        <v>44.22</v>
      </c>
      <c r="CB7" s="24">
        <v>790.4</v>
      </c>
      <c r="CC7" s="24">
        <v>795.1</v>
      </c>
      <c r="CD7" s="24">
        <v>889.23</v>
      </c>
      <c r="CE7" s="24">
        <v>902.42</v>
      </c>
      <c r="CF7" s="24">
        <v>975.27</v>
      </c>
      <c r="CG7" s="24">
        <v>301.77</v>
      </c>
      <c r="CH7" s="24">
        <v>314.68</v>
      </c>
      <c r="CI7" s="24">
        <v>300.17</v>
      </c>
      <c r="CJ7" s="24">
        <v>343.49</v>
      </c>
      <c r="CK7" s="24">
        <v>318.06</v>
      </c>
      <c r="CL7" s="24">
        <v>392.85</v>
      </c>
      <c r="CM7" s="24">
        <v>44.67</v>
      </c>
      <c r="CN7" s="24">
        <v>41.33</v>
      </c>
      <c r="CO7" s="24">
        <v>37.33</v>
      </c>
      <c r="CP7" s="24">
        <v>42</v>
      </c>
      <c r="CQ7" s="24">
        <v>84</v>
      </c>
      <c r="CR7" s="24">
        <v>39.799999999999997</v>
      </c>
      <c r="CS7" s="24">
        <v>40.83</v>
      </c>
      <c r="CT7" s="24">
        <v>39.130000000000003</v>
      </c>
      <c r="CU7" s="24">
        <v>40.29</v>
      </c>
      <c r="CV7" s="24">
        <v>40.11</v>
      </c>
      <c r="CW7" s="24">
        <v>32.229999999999997</v>
      </c>
      <c r="CX7" s="24">
        <v>95.96</v>
      </c>
      <c r="CY7" s="24">
        <v>95.6</v>
      </c>
      <c r="CZ7" s="24">
        <v>95.24</v>
      </c>
      <c r="DA7" s="24">
        <v>95.24</v>
      </c>
      <c r="DB7" s="24">
        <v>94.81</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2022-12-01T02:03:27Z</dcterms:created>
  <dcterms:modified xsi:type="dcterms:W3CDTF">2023-01-25T10:48:21Z</dcterms:modified>
  <cp:category/>
</cp:coreProperties>
</file>